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1 Mandela Station Affordable\"/>
    </mc:Choice>
  </mc:AlternateContent>
  <xr:revisionPtr revIDLastSave="0" documentId="13_ncr:1_{36B30FC9-1AE5-4DC4-BDF1-958CE229FA1E}" xr6:coauthVersionLast="47" xr6:coauthVersionMax="47" xr10:uidLastSave="{00000000-0000-0000-0000-000000000000}"/>
  <bookViews>
    <workbookView xWindow="57480" yWindow="-2325" windowWidth="29040" windowHeight="15840" tabRatio="772"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I70" i="7"/>
  <c r="K70" i="7"/>
  <c r="M70" i="7"/>
  <c r="W846" i="3"/>
  <c r="E70" i="7"/>
  <c r="AB50" i="15"/>
  <c r="E4" i="4"/>
  <c r="AI62" i="7" l="1"/>
  <c r="AK62" i="7" s="1"/>
  <c r="AM62" i="7" s="1"/>
  <c r="AO62" i="7" s="1"/>
  <c r="AQ62" i="7" s="1"/>
  <c r="AS62" i="7" s="1"/>
  <c r="AU62" i="7" s="1"/>
  <c r="AW62" i="7" s="1"/>
  <c r="AY62" i="7" s="1"/>
  <c r="BA62" i="7" s="1"/>
  <c r="BC62" i="7" s="1"/>
  <c r="BE62" i="7" s="1"/>
  <c r="BG62" i="7" s="1"/>
  <c r="BI62" i="7" s="1"/>
  <c r="BK62" i="7" s="1"/>
  <c r="BM62" i="7" s="1"/>
  <c r="BO62" i="7" s="1"/>
  <c r="BQ62" i="7" s="1"/>
  <c r="BS62" i="7" s="1"/>
  <c r="BU62" i="7" s="1"/>
  <c r="BW62" i="7" s="1"/>
  <c r="BY62" i="7" s="1"/>
  <c r="CA62" i="7" s="1"/>
  <c r="CC62" i="7" s="1"/>
  <c r="CE62" i="7" s="1"/>
  <c r="CG62" i="7" s="1"/>
  <c r="CI62" i="7" s="1"/>
  <c r="CK62" i="7" s="1"/>
  <c r="CM62" i="7" s="1"/>
  <c r="CO62" i="7" s="1"/>
  <c r="CQ62" i="7" s="1"/>
  <c r="CS62" i="7" s="1"/>
  <c r="CU62" i="7" s="1"/>
  <c r="CW62" i="7" s="1"/>
  <c r="CY62" i="7" s="1"/>
  <c r="DA62" i="7" s="1"/>
  <c r="DC62" i="7" s="1"/>
  <c r="DE62" i="7" s="1"/>
  <c r="DG62" i="7" s="1"/>
  <c r="DI62" i="7" s="1"/>
  <c r="DK62" i="7" s="1"/>
  <c r="DM62" i="7" s="1"/>
  <c r="DO62" i="7" s="1"/>
  <c r="DQ62" i="7" s="1"/>
  <c r="DS62" i="7" s="1"/>
  <c r="DU62" i="7" s="1"/>
  <c r="DW62" i="7" s="1"/>
  <c r="DY62" i="7" s="1"/>
  <c r="EA62" i="7" s="1"/>
  <c r="EC62" i="7" s="1"/>
  <c r="EE62" i="7" s="1"/>
  <c r="EG62" i="7" s="1"/>
  <c r="EI62" i="7" s="1"/>
  <c r="EK62" i="7" s="1"/>
  <c r="EM62" i="7" s="1"/>
  <c r="EO62" i="7" s="1"/>
  <c r="EQ62" i="7" s="1"/>
  <c r="ES62" i="7" s="1"/>
  <c r="EU62" i="7" s="1"/>
  <c r="EW62" i="7" s="1"/>
  <c r="EY62" i="7" s="1"/>
  <c r="FA62" i="7" s="1"/>
  <c r="FC62" i="7" s="1"/>
  <c r="FE62" i="7" s="1"/>
  <c r="FG62" i="7" s="1"/>
  <c r="FI62" i="7" s="1"/>
  <c r="FK62" i="7" s="1"/>
  <c r="FM62" i="7" s="1"/>
  <c r="FO62" i="7" s="1"/>
  <c r="FQ62" i="7" s="1"/>
  <c r="FS62" i="7" s="1"/>
  <c r="FU62" i="7" s="1"/>
  <c r="FW62" i="7" s="1"/>
  <c r="FY62" i="7" s="1"/>
  <c r="GA62" i="7" s="1"/>
  <c r="GC62" i="7" s="1"/>
  <c r="GE62" i="7" s="1"/>
  <c r="GG62" i="7" s="1"/>
  <c r="GI62" i="7" s="1"/>
  <c r="GK62" i="7" s="1"/>
  <c r="GM62" i="7" s="1"/>
  <c r="GO62" i="7" s="1"/>
  <c r="GQ62" i="7" s="1"/>
  <c r="GS62" i="7" s="1"/>
  <c r="GU62" i="7" s="1"/>
  <c r="GW62" i="7" s="1"/>
  <c r="GY62" i="7" s="1"/>
  <c r="HA62" i="7" s="1"/>
  <c r="HC62" i="7" s="1"/>
  <c r="HE62" i="7" s="1"/>
  <c r="HG62" i="7" s="1"/>
  <c r="HI62" i="7" s="1"/>
  <c r="HK62" i="7" s="1"/>
  <c r="HM62" i="7" s="1"/>
  <c r="HO62" i="7" s="1"/>
  <c r="HQ62" i="7" s="1"/>
  <c r="HS62" i="7" s="1"/>
  <c r="HU62" i="7" s="1"/>
  <c r="HW62" i="7" s="1"/>
  <c r="HY62" i="7" s="1"/>
  <c r="IA62" i="7" s="1"/>
  <c r="IC62" i="7" s="1"/>
  <c r="IE62" i="7" s="1"/>
  <c r="IG62" i="7" s="1"/>
  <c r="II62" i="7" s="1"/>
  <c r="IK62" i="7" s="1"/>
  <c r="IM62" i="7" s="1"/>
  <c r="IO62" i="7" s="1"/>
  <c r="IQ62" i="7" s="1"/>
  <c r="IS62" i="7" s="1"/>
  <c r="IU62" i="7" s="1"/>
  <c r="IW62" i="7" s="1"/>
  <c r="IY62" i="7" s="1"/>
  <c r="JA62" i="7" s="1"/>
  <c r="JC62" i="7" s="1"/>
  <c r="JE62" i="7" s="1"/>
  <c r="JG62" i="7" s="1"/>
  <c r="JI62" i="7" s="1"/>
  <c r="JK62" i="7" s="1"/>
  <c r="JM62" i="7" s="1"/>
  <c r="JO62" i="7" s="1"/>
  <c r="JQ62" i="7" s="1"/>
  <c r="JS62" i="7" s="1"/>
  <c r="JU62" i="7" s="1"/>
  <c r="JW62" i="7" s="1"/>
  <c r="JY62" i="7" s="1"/>
  <c r="KA62" i="7" s="1"/>
  <c r="KC62" i="7" s="1"/>
  <c r="KE62" i="7" s="1"/>
  <c r="KG62" i="7" s="1"/>
  <c r="KI62" i="7" s="1"/>
  <c r="KK62" i="7" s="1"/>
  <c r="KM62" i="7" s="1"/>
  <c r="KO62" i="7" s="1"/>
  <c r="KQ62" i="7" s="1"/>
  <c r="KS62" i="7" s="1"/>
  <c r="KU62" i="7" s="1"/>
  <c r="KW62" i="7" s="1"/>
  <c r="KY62" i="7" s="1"/>
  <c r="LA62" i="7" s="1"/>
  <c r="LC62" i="7" s="1"/>
  <c r="LE62" i="7" s="1"/>
  <c r="LG62" i="7" s="1"/>
  <c r="LI62" i="7" s="1"/>
  <c r="LK62" i="7" s="1"/>
  <c r="LM62" i="7" s="1"/>
  <c r="LO62" i="7" s="1"/>
  <c r="LQ62" i="7" s="1"/>
  <c r="LS62" i="7" s="1"/>
  <c r="LU62" i="7" s="1"/>
  <c r="LW62" i="7" s="1"/>
  <c r="LY62" i="7" s="1"/>
  <c r="MA62" i="7" s="1"/>
  <c r="MC62" i="7" s="1"/>
  <c r="ME62" i="7" s="1"/>
  <c r="MG62" i="7" s="1"/>
  <c r="MI62" i="7" s="1"/>
  <c r="MK62" i="7" s="1"/>
  <c r="MM62" i="7" s="1"/>
  <c r="MO62" i="7" s="1"/>
  <c r="MQ62" i="7" s="1"/>
  <c r="MS62" i="7" s="1"/>
  <c r="MU62" i="7" s="1"/>
  <c r="MW62" i="7" s="1"/>
  <c r="MY62" i="7" s="1"/>
  <c r="NA62" i="7" s="1"/>
  <c r="NC62" i="7" s="1"/>
  <c r="NE62" i="7" s="1"/>
  <c r="NG62" i="7" s="1"/>
  <c r="NI62" i="7" s="1"/>
  <c r="NK62" i="7" s="1"/>
  <c r="NM62" i="7" s="1"/>
  <c r="NO62" i="7" s="1"/>
  <c r="NQ62" i="7" s="1"/>
  <c r="NS62" i="7" s="1"/>
  <c r="NU62" i="7" s="1"/>
  <c r="NW62" i="7" s="1"/>
  <c r="NY62" i="7" s="1"/>
  <c r="OA62" i="7" s="1"/>
  <c r="OC62" i="7" s="1"/>
  <c r="OE62" i="7" s="1"/>
  <c r="OG62" i="7" s="1"/>
  <c r="OI62" i="7" s="1"/>
  <c r="OK62" i="7" s="1"/>
  <c r="OM62" i="7" s="1"/>
  <c r="OO62" i="7" s="1"/>
  <c r="OQ62" i="7" s="1"/>
  <c r="OS62" i="7" s="1"/>
  <c r="OU62" i="7" s="1"/>
  <c r="OW62" i="7" s="1"/>
  <c r="OY62" i="7" s="1"/>
  <c r="PA62" i="7" s="1"/>
  <c r="PC62" i="7" s="1"/>
  <c r="PE62" i="7" s="1"/>
  <c r="PG62" i="7" s="1"/>
  <c r="PI62" i="7" s="1"/>
  <c r="PK62" i="7" s="1"/>
  <c r="PM62" i="7" s="1"/>
  <c r="PO62" i="7" s="1"/>
  <c r="PQ62" i="7" s="1"/>
  <c r="PS62" i="7" s="1"/>
  <c r="PU62" i="7" s="1"/>
  <c r="PW62" i="7" s="1"/>
  <c r="PY62" i="7" s="1"/>
  <c r="QA62" i="7" s="1"/>
  <c r="QC62" i="7" s="1"/>
  <c r="QE62" i="7" s="1"/>
  <c r="QG62" i="7" s="1"/>
  <c r="QI62" i="7" s="1"/>
  <c r="QK62" i="7" s="1"/>
  <c r="QM62" i="7" s="1"/>
  <c r="QO62" i="7" s="1"/>
  <c r="QQ62" i="7" s="1"/>
  <c r="QS62" i="7" s="1"/>
  <c r="QU62" i="7" s="1"/>
  <c r="QW62" i="7" s="1"/>
  <c r="QY62" i="7" s="1"/>
  <c r="RA62" i="7" s="1"/>
  <c r="RC62" i="7" s="1"/>
  <c r="RE62" i="7" s="1"/>
  <c r="RG62" i="7" s="1"/>
  <c r="RI62" i="7" s="1"/>
  <c r="RK62" i="7" s="1"/>
  <c r="RM62" i="7" s="1"/>
  <c r="RO62" i="7" s="1"/>
  <c r="RQ62" i="7" s="1"/>
  <c r="RS62" i="7" s="1"/>
  <c r="RU62" i="7" s="1"/>
  <c r="RW62" i="7" s="1"/>
  <c r="RY62" i="7" s="1"/>
  <c r="SA62" i="7" s="1"/>
  <c r="SC62" i="7" s="1"/>
  <c r="SE62" i="7" s="1"/>
  <c r="SG62" i="7" s="1"/>
  <c r="SI62" i="7" s="1"/>
  <c r="SK62" i="7" s="1"/>
  <c r="SM62" i="7" s="1"/>
  <c r="SO62" i="7" s="1"/>
  <c r="SQ62" i="7" s="1"/>
  <c r="SS62" i="7" s="1"/>
  <c r="SU62" i="7" s="1"/>
  <c r="SW62" i="7" s="1"/>
  <c r="SY62" i="7" s="1"/>
  <c r="TA62" i="7" s="1"/>
  <c r="TC62" i="7" s="1"/>
  <c r="TE62" i="7" s="1"/>
  <c r="TG62" i="7" s="1"/>
  <c r="TI62" i="7" s="1"/>
  <c r="TK62" i="7" s="1"/>
  <c r="TM62" i="7" s="1"/>
  <c r="TO62" i="7" s="1"/>
  <c r="TQ62" i="7" s="1"/>
  <c r="TS62" i="7" s="1"/>
  <c r="TU62" i="7" s="1"/>
  <c r="TW62" i="7" s="1"/>
  <c r="TY62" i="7" s="1"/>
  <c r="UA62" i="7" s="1"/>
  <c r="UC62" i="7" s="1"/>
  <c r="UE62" i="7" s="1"/>
  <c r="UG62" i="7" s="1"/>
  <c r="UI62" i="7" s="1"/>
  <c r="UK62" i="7" s="1"/>
  <c r="UM62" i="7" s="1"/>
  <c r="UO62" i="7" s="1"/>
  <c r="UQ62" i="7" s="1"/>
  <c r="US62" i="7" s="1"/>
  <c r="UU62" i="7" s="1"/>
  <c r="UW62" i="7" s="1"/>
  <c r="UY62" i="7" s="1"/>
  <c r="VA62" i="7" s="1"/>
  <c r="VC62" i="7" s="1"/>
  <c r="VE62" i="7" s="1"/>
  <c r="VG62" i="7" s="1"/>
  <c r="VI62" i="7" s="1"/>
  <c r="VK62" i="7" s="1"/>
  <c r="VM62" i="7" s="1"/>
  <c r="VO62" i="7" s="1"/>
  <c r="VQ62" i="7" s="1"/>
  <c r="VS62" i="7" s="1"/>
  <c r="VU62" i="7" s="1"/>
  <c r="VW62" i="7" s="1"/>
  <c r="VY62" i="7" s="1"/>
  <c r="WA62" i="7" s="1"/>
  <c r="WC62" i="7" s="1"/>
  <c r="WE62" i="7" s="1"/>
  <c r="WG62" i="7" s="1"/>
  <c r="WI62" i="7" s="1"/>
  <c r="WK62" i="7" s="1"/>
  <c r="WM62" i="7" s="1"/>
  <c r="WO62" i="7" s="1"/>
  <c r="WQ62" i="7" s="1"/>
  <c r="WS62" i="7" s="1"/>
  <c r="WU62" i="7" s="1"/>
  <c r="WW62" i="7" s="1"/>
  <c r="WY62" i="7" s="1"/>
  <c r="XA62" i="7" s="1"/>
  <c r="XC62" i="7" s="1"/>
  <c r="XE62" i="7" s="1"/>
  <c r="XG62" i="7" s="1"/>
  <c r="XI62" i="7" s="1"/>
  <c r="XK62" i="7" s="1"/>
  <c r="XM62" i="7" s="1"/>
  <c r="XO62" i="7" s="1"/>
  <c r="XQ62" i="7" s="1"/>
  <c r="XS62" i="7" s="1"/>
  <c r="XU62" i="7" s="1"/>
  <c r="XW62" i="7" s="1"/>
  <c r="XY62" i="7" s="1"/>
  <c r="YA62" i="7" s="1"/>
  <c r="YC62" i="7" s="1"/>
  <c r="YE62" i="7" s="1"/>
  <c r="YG62" i="7" s="1"/>
  <c r="YI62" i="7" s="1"/>
  <c r="YK62" i="7" s="1"/>
  <c r="YM62" i="7" s="1"/>
  <c r="YO62" i="7" s="1"/>
  <c r="YQ62" i="7" s="1"/>
  <c r="YS62" i="7" s="1"/>
  <c r="YU62" i="7" s="1"/>
  <c r="YW62" i="7" s="1"/>
  <c r="YY62" i="7" s="1"/>
  <c r="ZA62" i="7" s="1"/>
  <c r="ZC62" i="7" s="1"/>
  <c r="ZE62" i="7" s="1"/>
  <c r="ZG62" i="7" s="1"/>
  <c r="ZI62" i="7" s="1"/>
  <c r="ZK62" i="7" s="1"/>
  <c r="ZM62" i="7" s="1"/>
  <c r="ZO62" i="7" s="1"/>
  <c r="ZQ62" i="7" s="1"/>
  <c r="ZS62" i="7" s="1"/>
  <c r="ZU62" i="7" s="1"/>
  <c r="ZW62" i="7" s="1"/>
  <c r="ZY62" i="7" s="1"/>
  <c r="AAA62" i="7" s="1"/>
  <c r="AAC62" i="7" s="1"/>
  <c r="AAE62" i="7" s="1"/>
  <c r="AAG62" i="7" s="1"/>
  <c r="AAI62" i="7" s="1"/>
  <c r="AAK62" i="7" s="1"/>
  <c r="AAM62" i="7" s="1"/>
  <c r="AAO62" i="7" s="1"/>
  <c r="AAQ62" i="7" s="1"/>
  <c r="AAS62" i="7" s="1"/>
  <c r="AAU62" i="7" s="1"/>
  <c r="AAW62" i="7" s="1"/>
  <c r="AAY62" i="7" s="1"/>
  <c r="ABA62" i="7" s="1"/>
  <c r="ABC62" i="7" s="1"/>
  <c r="ABE62" i="7" s="1"/>
  <c r="ABG62" i="7" s="1"/>
  <c r="ABI62" i="7" s="1"/>
  <c r="ABK62" i="7" s="1"/>
  <c r="ABM62" i="7" s="1"/>
  <c r="ABO62" i="7" s="1"/>
  <c r="ABQ62" i="7" s="1"/>
  <c r="ABS62" i="7" s="1"/>
  <c r="ABU62" i="7" s="1"/>
  <c r="ABW62" i="7" s="1"/>
  <c r="ABY62" i="7" s="1"/>
  <c r="ACA62" i="7" s="1"/>
  <c r="ACC62" i="7" s="1"/>
  <c r="ACE62" i="7" s="1"/>
  <c r="ACG62" i="7" s="1"/>
  <c r="ACI62" i="7" s="1"/>
  <c r="ACK62" i="7" s="1"/>
  <c r="ACM62" i="7" s="1"/>
  <c r="ACO62" i="7" s="1"/>
  <c r="ACQ62" i="7" s="1"/>
  <c r="ACS62" i="7" s="1"/>
  <c r="ACU62" i="7" s="1"/>
  <c r="ACW62" i="7" s="1"/>
  <c r="ACY62" i="7" s="1"/>
  <c r="ADA62" i="7" s="1"/>
  <c r="ADC62" i="7" s="1"/>
  <c r="ADE62" i="7" s="1"/>
  <c r="ADG62" i="7" s="1"/>
  <c r="ADI62" i="7" s="1"/>
  <c r="ADK62" i="7" s="1"/>
  <c r="ADM62" i="7" s="1"/>
  <c r="ADO62" i="7" s="1"/>
  <c r="ADQ62" i="7" s="1"/>
  <c r="ADS62" i="7" s="1"/>
  <c r="ADU62" i="7" s="1"/>
  <c r="ADW62" i="7" s="1"/>
  <c r="ADY62" i="7" s="1"/>
  <c r="AEA62" i="7" s="1"/>
  <c r="AEC62" i="7" s="1"/>
  <c r="AEE62" i="7" s="1"/>
  <c r="AEG62" i="7" s="1"/>
  <c r="AEI62" i="7" s="1"/>
  <c r="AEK62" i="7" s="1"/>
  <c r="AEM62" i="7" s="1"/>
  <c r="AEO62" i="7" s="1"/>
  <c r="AEQ62" i="7" s="1"/>
  <c r="AES62" i="7" s="1"/>
  <c r="AEU62" i="7" s="1"/>
  <c r="AEW62" i="7" s="1"/>
  <c r="AEY62" i="7" s="1"/>
  <c r="AFA62" i="7" s="1"/>
  <c r="AFC62" i="7" s="1"/>
  <c r="AFE62" i="7" s="1"/>
  <c r="AFG62" i="7" s="1"/>
  <c r="AFI62" i="7" s="1"/>
  <c r="AFK62" i="7" s="1"/>
  <c r="AFM62" i="7" s="1"/>
  <c r="AFO62" i="7" s="1"/>
  <c r="AFQ62" i="7" s="1"/>
  <c r="AFS62" i="7" s="1"/>
  <c r="AFU62" i="7" s="1"/>
  <c r="AFW62" i="7" s="1"/>
  <c r="AFY62" i="7" s="1"/>
  <c r="AGA62" i="7" s="1"/>
  <c r="AGC62" i="7" s="1"/>
  <c r="AGE62" i="7" s="1"/>
  <c r="AGG62" i="7" s="1"/>
  <c r="AGI62" i="7" s="1"/>
  <c r="AGK62" i="7" s="1"/>
  <c r="AGM62" i="7" s="1"/>
  <c r="AGO62" i="7" s="1"/>
  <c r="AGQ62" i="7" s="1"/>
  <c r="AGS62" i="7" s="1"/>
  <c r="AGU62" i="7" s="1"/>
  <c r="AGW62" i="7" s="1"/>
  <c r="AGY62" i="7" s="1"/>
  <c r="AHA62" i="7" s="1"/>
  <c r="AHC62" i="7" s="1"/>
  <c r="AHE62" i="7" s="1"/>
  <c r="AHG62" i="7" s="1"/>
  <c r="AHI62" i="7" s="1"/>
  <c r="AHK62" i="7" s="1"/>
  <c r="AHM62" i="7" s="1"/>
  <c r="AHO62" i="7" s="1"/>
  <c r="AHQ62" i="7" s="1"/>
  <c r="AHS62" i="7" s="1"/>
  <c r="AHU62" i="7" s="1"/>
  <c r="AHW62" i="7" s="1"/>
  <c r="AHY62" i="7" s="1"/>
  <c r="AIA62" i="7" s="1"/>
  <c r="AIC62" i="7" s="1"/>
  <c r="AIE62" i="7" s="1"/>
  <c r="AIG62" i="7" s="1"/>
  <c r="AII62" i="7" s="1"/>
  <c r="AIK62" i="7" s="1"/>
  <c r="AIM62" i="7" s="1"/>
  <c r="AIO62" i="7" s="1"/>
  <c r="AIQ62" i="7" s="1"/>
  <c r="AIS62" i="7" s="1"/>
  <c r="AIU62" i="7" s="1"/>
  <c r="AIW62" i="7" s="1"/>
  <c r="AIY62" i="7" s="1"/>
  <c r="AJA62" i="7" s="1"/>
  <c r="AJC62" i="7" s="1"/>
  <c r="AJE62" i="7" s="1"/>
  <c r="AJG62" i="7" s="1"/>
  <c r="AJI62" i="7" s="1"/>
  <c r="AJK62" i="7" s="1"/>
  <c r="AJM62" i="7" s="1"/>
  <c r="AJO62" i="7" s="1"/>
  <c r="AJQ62" i="7" s="1"/>
  <c r="AJS62" i="7" s="1"/>
  <c r="AJU62" i="7" s="1"/>
  <c r="AJW62" i="7" s="1"/>
  <c r="AJY62" i="7" s="1"/>
  <c r="AKA62" i="7" s="1"/>
  <c r="AKC62" i="7" s="1"/>
  <c r="AKE62" i="7" s="1"/>
  <c r="AKG62" i="7" s="1"/>
  <c r="AKI62" i="7" s="1"/>
  <c r="AKK62" i="7" s="1"/>
  <c r="AKM62" i="7" s="1"/>
  <c r="AKO62" i="7" s="1"/>
  <c r="AKQ62" i="7" s="1"/>
  <c r="AKS62" i="7" s="1"/>
  <c r="AKU62" i="7" s="1"/>
  <c r="AKW62" i="7" s="1"/>
  <c r="AKY62" i="7" s="1"/>
  <c r="ALA62" i="7" s="1"/>
  <c r="ALC62" i="7" s="1"/>
  <c r="ALE62" i="7" s="1"/>
  <c r="ALG62" i="7" s="1"/>
  <c r="ALI62" i="7" s="1"/>
  <c r="ALK62" i="7" s="1"/>
  <c r="ALM62" i="7" s="1"/>
  <c r="ALO62" i="7" s="1"/>
  <c r="ALQ62" i="7" s="1"/>
  <c r="ALS62" i="7" s="1"/>
  <c r="ALU62" i="7" s="1"/>
  <c r="ALW62" i="7" s="1"/>
  <c r="ALY62" i="7" s="1"/>
  <c r="AMA62" i="7" s="1"/>
  <c r="AMC62" i="7" s="1"/>
  <c r="AME62" i="7" s="1"/>
  <c r="AMG62" i="7" s="1"/>
  <c r="AMI62" i="7" s="1"/>
  <c r="AMK62" i="7" s="1"/>
  <c r="AMM62" i="7" s="1"/>
  <c r="AMO62" i="7" s="1"/>
  <c r="AMQ62" i="7" s="1"/>
  <c r="AMS62" i="7" s="1"/>
  <c r="AMU62" i="7" s="1"/>
  <c r="AMW62" i="7" s="1"/>
  <c r="AMY62" i="7" s="1"/>
  <c r="ANA62" i="7" s="1"/>
  <c r="ANC62" i="7" s="1"/>
  <c r="ANE62" i="7" s="1"/>
  <c r="ANG62" i="7" s="1"/>
  <c r="ANI62" i="7" s="1"/>
  <c r="ANK62" i="7" s="1"/>
  <c r="ANM62" i="7" s="1"/>
  <c r="ANO62" i="7" s="1"/>
  <c r="ANQ62" i="7" s="1"/>
  <c r="ANS62" i="7" s="1"/>
  <c r="ANU62" i="7" s="1"/>
  <c r="ANW62" i="7" s="1"/>
  <c r="ANY62" i="7" s="1"/>
  <c r="AOA62" i="7" s="1"/>
  <c r="AOC62" i="7" s="1"/>
  <c r="AOE62" i="7" s="1"/>
  <c r="AOG62" i="7" s="1"/>
  <c r="AOI62" i="7" s="1"/>
  <c r="AOK62" i="7" s="1"/>
  <c r="AOM62" i="7" s="1"/>
  <c r="AOO62" i="7" s="1"/>
  <c r="AOQ62" i="7" s="1"/>
  <c r="AOS62" i="7" s="1"/>
  <c r="AOU62" i="7" s="1"/>
  <c r="AOW62" i="7" s="1"/>
  <c r="AOY62" i="7" s="1"/>
  <c r="APA62" i="7" s="1"/>
  <c r="APC62" i="7" s="1"/>
  <c r="APE62" i="7" s="1"/>
  <c r="APG62" i="7" s="1"/>
  <c r="API62" i="7" s="1"/>
  <c r="APK62" i="7" s="1"/>
  <c r="APM62" i="7" s="1"/>
  <c r="APO62" i="7" s="1"/>
  <c r="APQ62" i="7" s="1"/>
  <c r="APS62" i="7" s="1"/>
  <c r="APU62" i="7" s="1"/>
  <c r="APW62" i="7" s="1"/>
  <c r="APY62" i="7" s="1"/>
  <c r="AQA62" i="7" s="1"/>
  <c r="AQC62" i="7" s="1"/>
  <c r="AQE62" i="7" s="1"/>
  <c r="AQG62" i="7" s="1"/>
  <c r="AQI62" i="7" s="1"/>
  <c r="AQK62" i="7" s="1"/>
  <c r="AQM62" i="7" s="1"/>
  <c r="AQO62" i="7" s="1"/>
  <c r="AQQ62" i="7" s="1"/>
  <c r="AQS62" i="7" s="1"/>
  <c r="AQU62" i="7" s="1"/>
  <c r="AQW62" i="7" s="1"/>
  <c r="AQY62" i="7" s="1"/>
  <c r="ARA62" i="7" s="1"/>
  <c r="ARC62" i="7" s="1"/>
  <c r="ARE62" i="7" s="1"/>
  <c r="ARG62" i="7" s="1"/>
  <c r="ARI62" i="7" s="1"/>
  <c r="ARK62" i="7" s="1"/>
  <c r="ARM62" i="7" s="1"/>
  <c r="ARO62" i="7" s="1"/>
  <c r="ARQ62" i="7" s="1"/>
  <c r="ARS62" i="7" s="1"/>
  <c r="ARU62" i="7" s="1"/>
  <c r="ARW62" i="7" s="1"/>
  <c r="ARY62" i="7" s="1"/>
  <c r="ASA62" i="7" s="1"/>
  <c r="ASC62" i="7" s="1"/>
  <c r="ASE62" i="7" s="1"/>
  <c r="ASG62" i="7" s="1"/>
  <c r="ASI62" i="7" s="1"/>
  <c r="ASK62" i="7" s="1"/>
  <c r="ASM62" i="7" s="1"/>
  <c r="ASO62" i="7" s="1"/>
  <c r="ASQ62" i="7" s="1"/>
  <c r="ASS62" i="7" s="1"/>
  <c r="ASU62" i="7" s="1"/>
  <c r="ASW62" i="7" s="1"/>
  <c r="ASY62" i="7" s="1"/>
  <c r="ATA62" i="7" s="1"/>
  <c r="ATC62" i="7" s="1"/>
  <c r="ATE62" i="7" s="1"/>
  <c r="ATG62" i="7" s="1"/>
  <c r="ATI62" i="7" s="1"/>
  <c r="ATK62" i="7" s="1"/>
  <c r="ATM62" i="7" s="1"/>
  <c r="ATO62" i="7" s="1"/>
  <c r="ATQ62" i="7" s="1"/>
  <c r="ATS62" i="7" s="1"/>
  <c r="ATU62" i="7" s="1"/>
  <c r="ATW62" i="7" s="1"/>
  <c r="ATY62" i="7" s="1"/>
  <c r="AUA62" i="7" s="1"/>
  <c r="AUC62" i="7" s="1"/>
  <c r="AUE62" i="7" s="1"/>
  <c r="AUG62" i="7" s="1"/>
  <c r="AUI62" i="7" s="1"/>
  <c r="AUK62" i="7" s="1"/>
  <c r="AUM62" i="7" s="1"/>
  <c r="AUO62" i="7" s="1"/>
  <c r="AUQ62" i="7" s="1"/>
  <c r="AUS62" i="7" s="1"/>
  <c r="AUU62" i="7" s="1"/>
  <c r="AUW62" i="7" s="1"/>
  <c r="AUY62" i="7" s="1"/>
  <c r="AVA62" i="7" s="1"/>
  <c r="AVC62" i="7" s="1"/>
  <c r="AVE62" i="7" s="1"/>
  <c r="AVG62" i="7" s="1"/>
  <c r="AVI62" i="7" s="1"/>
  <c r="AVK62" i="7" s="1"/>
  <c r="AVM62" i="7" s="1"/>
  <c r="AVO62" i="7" s="1"/>
  <c r="AVQ62" i="7" s="1"/>
  <c r="AVS62" i="7" s="1"/>
  <c r="AVU62" i="7" s="1"/>
  <c r="AVW62" i="7" s="1"/>
  <c r="AVY62" i="7" s="1"/>
  <c r="AWA62" i="7" s="1"/>
  <c r="AWC62" i="7" s="1"/>
  <c r="AWE62" i="7" s="1"/>
  <c r="AWG62" i="7" s="1"/>
  <c r="AWI62" i="7" s="1"/>
  <c r="AWK62" i="7" s="1"/>
  <c r="AWM62" i="7" s="1"/>
  <c r="AWO62" i="7" s="1"/>
  <c r="AWQ62" i="7" s="1"/>
  <c r="AWS62" i="7" s="1"/>
  <c r="AWU62" i="7" s="1"/>
  <c r="AWW62" i="7" s="1"/>
  <c r="AWY62" i="7" s="1"/>
  <c r="AXA62" i="7" s="1"/>
  <c r="AXC62" i="7" s="1"/>
  <c r="AXE62" i="7" s="1"/>
  <c r="AXG62" i="7" s="1"/>
  <c r="AXI62" i="7" s="1"/>
  <c r="AXK62" i="7" s="1"/>
  <c r="AXM62" i="7" s="1"/>
  <c r="AXO62" i="7" s="1"/>
  <c r="AXQ62" i="7" s="1"/>
  <c r="AXS62" i="7" s="1"/>
  <c r="AXU62" i="7" s="1"/>
  <c r="AXW62" i="7" s="1"/>
  <c r="AXY62" i="7" s="1"/>
  <c r="AYA62" i="7" s="1"/>
  <c r="AYC62" i="7" s="1"/>
  <c r="AYE62" i="7" s="1"/>
  <c r="AYG62" i="7" s="1"/>
  <c r="AYI62" i="7" s="1"/>
  <c r="AYK62" i="7" s="1"/>
  <c r="AYM62" i="7" s="1"/>
  <c r="AYO62" i="7" s="1"/>
  <c r="AYQ62" i="7" s="1"/>
  <c r="AYS62" i="7" s="1"/>
  <c r="AYU62" i="7" s="1"/>
  <c r="AYW62" i="7" s="1"/>
  <c r="AYY62" i="7" s="1"/>
  <c r="AZA62" i="7" s="1"/>
  <c r="AZC62" i="7" s="1"/>
  <c r="AZE62" i="7" s="1"/>
  <c r="AZG62" i="7" s="1"/>
  <c r="AZI62" i="7" s="1"/>
  <c r="AZK62" i="7" s="1"/>
  <c r="AZM62" i="7" s="1"/>
  <c r="AZO62" i="7" s="1"/>
  <c r="AZQ62" i="7" s="1"/>
  <c r="AZS62" i="7" s="1"/>
  <c r="AZU62" i="7" s="1"/>
  <c r="AZW62" i="7" s="1"/>
  <c r="AZY62" i="7" s="1"/>
  <c r="BAA62" i="7" s="1"/>
  <c r="BAC62" i="7" s="1"/>
  <c r="BAE62" i="7" s="1"/>
  <c r="BAG62" i="7" s="1"/>
  <c r="BAI62" i="7" s="1"/>
  <c r="BAK62" i="7" s="1"/>
  <c r="BAM62" i="7" s="1"/>
  <c r="BAO62" i="7" s="1"/>
  <c r="BAQ62" i="7" s="1"/>
  <c r="BAS62" i="7" s="1"/>
  <c r="BAU62" i="7" s="1"/>
  <c r="BAW62" i="7" s="1"/>
  <c r="BAY62" i="7" s="1"/>
  <c r="BBA62" i="7" s="1"/>
  <c r="BBC62" i="7" s="1"/>
  <c r="BBE62" i="7" s="1"/>
  <c r="BBG62" i="7" s="1"/>
  <c r="BBI62" i="7" s="1"/>
  <c r="BBK62" i="7" s="1"/>
  <c r="BBM62" i="7" s="1"/>
  <c r="BBO62" i="7" s="1"/>
  <c r="BBQ62" i="7" s="1"/>
  <c r="BBS62" i="7" s="1"/>
  <c r="BBU62" i="7" s="1"/>
  <c r="BBW62" i="7" s="1"/>
  <c r="BBY62" i="7" s="1"/>
  <c r="BCA62" i="7" s="1"/>
  <c r="BCC62" i="7" s="1"/>
  <c r="BCE62" i="7" s="1"/>
  <c r="BCG62" i="7" s="1"/>
  <c r="BCI62" i="7" s="1"/>
  <c r="BCK62" i="7" s="1"/>
  <c r="BCM62" i="7" s="1"/>
  <c r="BCO62" i="7" s="1"/>
  <c r="BCQ62" i="7" s="1"/>
  <c r="BCS62" i="7" s="1"/>
  <c r="BCU62" i="7" s="1"/>
  <c r="BCW62" i="7" s="1"/>
  <c r="BCY62" i="7" s="1"/>
  <c r="BDA62" i="7" s="1"/>
  <c r="BDC62" i="7" s="1"/>
  <c r="BDE62" i="7" s="1"/>
  <c r="BDG62" i="7" s="1"/>
  <c r="BDI62" i="7" s="1"/>
  <c r="BDK62" i="7" s="1"/>
  <c r="BDM62" i="7" s="1"/>
  <c r="BDO62" i="7" s="1"/>
  <c r="BDQ62" i="7" s="1"/>
  <c r="BDS62" i="7" s="1"/>
  <c r="BDU62" i="7" s="1"/>
  <c r="BDW62" i="7" s="1"/>
  <c r="BDY62" i="7" s="1"/>
  <c r="BEA62" i="7" s="1"/>
  <c r="BEC62" i="7" s="1"/>
  <c r="BEE62" i="7" s="1"/>
  <c r="BEG62" i="7" s="1"/>
  <c r="BEI62" i="7" s="1"/>
  <c r="BEK62" i="7" s="1"/>
  <c r="BEM62" i="7" s="1"/>
  <c r="BEO62" i="7" s="1"/>
  <c r="BEQ62" i="7" s="1"/>
  <c r="BES62" i="7" s="1"/>
  <c r="BEU62" i="7" s="1"/>
  <c r="BEW62" i="7" s="1"/>
  <c r="BEY62" i="7" s="1"/>
  <c r="BFA62" i="7" s="1"/>
  <c r="BFC62" i="7" s="1"/>
  <c r="BFE62" i="7" s="1"/>
  <c r="BFG62" i="7" s="1"/>
  <c r="BFI62" i="7" s="1"/>
  <c r="BFK62" i="7" s="1"/>
  <c r="BFM62" i="7" s="1"/>
  <c r="BFO62" i="7" s="1"/>
  <c r="BFQ62" i="7" s="1"/>
  <c r="BFS62" i="7" s="1"/>
  <c r="BFU62" i="7" s="1"/>
  <c r="BFW62" i="7" s="1"/>
  <c r="BFY62" i="7" s="1"/>
  <c r="BGA62" i="7" s="1"/>
  <c r="BGC62" i="7" s="1"/>
  <c r="BGE62" i="7" s="1"/>
  <c r="BGG62" i="7" s="1"/>
  <c r="BGI62" i="7" s="1"/>
  <c r="BGK62" i="7" s="1"/>
  <c r="BGM62" i="7" s="1"/>
  <c r="BGO62" i="7" s="1"/>
  <c r="BGQ62" i="7" s="1"/>
  <c r="BGS62" i="7" s="1"/>
  <c r="BGU62" i="7" s="1"/>
  <c r="BGW62" i="7" s="1"/>
  <c r="BGY62" i="7" s="1"/>
  <c r="BHA62" i="7" s="1"/>
  <c r="BHC62" i="7" s="1"/>
  <c r="BHE62" i="7" s="1"/>
  <c r="BHG62" i="7" s="1"/>
  <c r="BHI62" i="7" s="1"/>
  <c r="BHK62" i="7" s="1"/>
  <c r="BHM62" i="7" s="1"/>
  <c r="BHO62" i="7" s="1"/>
  <c r="BHQ62" i="7" s="1"/>
  <c r="BHS62" i="7" s="1"/>
  <c r="BHU62" i="7" s="1"/>
  <c r="BHW62" i="7" s="1"/>
  <c r="BHY62" i="7" s="1"/>
  <c r="BIA62" i="7" s="1"/>
  <c r="BIC62" i="7" s="1"/>
  <c r="BIE62" i="7" s="1"/>
  <c r="BIG62" i="7" s="1"/>
  <c r="BII62" i="7" s="1"/>
  <c r="BIK62" i="7" s="1"/>
  <c r="BIM62" i="7" s="1"/>
  <c r="BIO62" i="7" s="1"/>
  <c r="BIQ62" i="7" s="1"/>
  <c r="BIS62" i="7" s="1"/>
  <c r="BIU62" i="7" s="1"/>
  <c r="BIW62" i="7" s="1"/>
  <c r="BIY62" i="7" s="1"/>
  <c r="BJA62" i="7" s="1"/>
  <c r="BJC62" i="7" s="1"/>
  <c r="BJE62" i="7" s="1"/>
  <c r="BJG62" i="7" s="1"/>
  <c r="BJI62" i="7" s="1"/>
  <c r="BJK62" i="7" s="1"/>
  <c r="BJM62" i="7" s="1"/>
  <c r="BJO62" i="7" s="1"/>
  <c r="BJQ62" i="7" s="1"/>
  <c r="BJS62" i="7" s="1"/>
  <c r="BJU62" i="7" s="1"/>
  <c r="BJW62" i="7" s="1"/>
  <c r="BJY62" i="7" s="1"/>
  <c r="BKA62" i="7" s="1"/>
  <c r="BKC62" i="7" s="1"/>
  <c r="BKE62" i="7" s="1"/>
  <c r="BKG62" i="7" s="1"/>
  <c r="BKI62" i="7" s="1"/>
  <c r="BKK62" i="7" s="1"/>
  <c r="BKM62" i="7" s="1"/>
  <c r="BKO62" i="7" s="1"/>
  <c r="BKQ62" i="7" s="1"/>
  <c r="BKS62" i="7" s="1"/>
  <c r="BKU62" i="7" s="1"/>
  <c r="BKW62" i="7" s="1"/>
  <c r="BKY62" i="7" s="1"/>
  <c r="BLA62" i="7" s="1"/>
  <c r="BLC62" i="7" s="1"/>
  <c r="BLE62" i="7" s="1"/>
  <c r="BLG62" i="7" s="1"/>
  <c r="BLI62" i="7" s="1"/>
  <c r="BLK62" i="7" s="1"/>
  <c r="BLM62" i="7" s="1"/>
  <c r="BLO62" i="7" s="1"/>
  <c r="BLQ62" i="7" s="1"/>
  <c r="BLS62" i="7" s="1"/>
  <c r="BLU62" i="7" s="1"/>
  <c r="BLW62" i="7" s="1"/>
  <c r="BLY62" i="7" s="1"/>
  <c r="BMA62" i="7" s="1"/>
  <c r="BMC62" i="7" s="1"/>
  <c r="BME62" i="7" s="1"/>
  <c r="BMG62" i="7" s="1"/>
  <c r="BMI62" i="7" s="1"/>
  <c r="BMK62" i="7" s="1"/>
  <c r="BMM62" i="7" s="1"/>
  <c r="BMO62" i="7" s="1"/>
  <c r="BMQ62" i="7" s="1"/>
  <c r="BMS62" i="7" s="1"/>
  <c r="BMU62" i="7" s="1"/>
  <c r="BMW62" i="7" s="1"/>
  <c r="BMY62" i="7" s="1"/>
  <c r="BNA62" i="7" s="1"/>
  <c r="BNC62" i="7" s="1"/>
  <c r="BNE62" i="7" s="1"/>
  <c r="BNG62" i="7" s="1"/>
  <c r="BNI62" i="7" s="1"/>
  <c r="BNK62" i="7" s="1"/>
  <c r="BNM62" i="7" s="1"/>
  <c r="BNO62" i="7" s="1"/>
  <c r="BNQ62" i="7" s="1"/>
  <c r="BNS62" i="7" s="1"/>
  <c r="BNU62" i="7" s="1"/>
  <c r="BNW62" i="7" s="1"/>
  <c r="BNY62" i="7" s="1"/>
  <c r="BOA62" i="7" s="1"/>
  <c r="BOC62" i="7" s="1"/>
  <c r="BOE62" i="7" s="1"/>
  <c r="BOG62" i="7" s="1"/>
  <c r="BOI62" i="7" s="1"/>
  <c r="BOK62" i="7" s="1"/>
  <c r="BOM62" i="7" s="1"/>
  <c r="BOO62" i="7" s="1"/>
  <c r="BOQ62" i="7" s="1"/>
  <c r="BOS62" i="7" s="1"/>
  <c r="BOU62" i="7" s="1"/>
  <c r="BOW62" i="7" s="1"/>
  <c r="BOY62" i="7" s="1"/>
  <c r="BPA62" i="7" s="1"/>
  <c r="BPC62" i="7" s="1"/>
  <c r="BPE62" i="7" s="1"/>
  <c r="BPG62" i="7" s="1"/>
  <c r="BPI62" i="7" s="1"/>
  <c r="BPK62" i="7" s="1"/>
  <c r="BPM62" i="7" s="1"/>
  <c r="BPO62" i="7" s="1"/>
  <c r="BPQ62" i="7" s="1"/>
  <c r="BPS62" i="7" s="1"/>
  <c r="BPU62" i="7" s="1"/>
  <c r="BPW62" i="7" s="1"/>
  <c r="BPY62" i="7" s="1"/>
  <c r="BQA62" i="7" s="1"/>
  <c r="BQC62" i="7" s="1"/>
  <c r="BQE62" i="7" s="1"/>
  <c r="BQG62" i="7" s="1"/>
  <c r="BQI62" i="7" s="1"/>
  <c r="BQK62" i="7" s="1"/>
  <c r="BQM62" i="7" s="1"/>
  <c r="BQO62" i="7" s="1"/>
  <c r="BQQ62" i="7" s="1"/>
  <c r="BQS62" i="7" s="1"/>
  <c r="BQU62" i="7" s="1"/>
  <c r="BQW62" i="7" s="1"/>
  <c r="BQY62" i="7" s="1"/>
  <c r="BRA62" i="7" s="1"/>
  <c r="BRC62" i="7" s="1"/>
  <c r="BRE62" i="7" s="1"/>
  <c r="BRG62" i="7" s="1"/>
  <c r="BRI62" i="7" s="1"/>
  <c r="BRK62" i="7" s="1"/>
  <c r="BRM62" i="7" s="1"/>
  <c r="BRO62" i="7" s="1"/>
  <c r="BRQ62" i="7" s="1"/>
  <c r="BRS62" i="7" s="1"/>
  <c r="BRU62" i="7" s="1"/>
  <c r="BRW62" i="7" s="1"/>
  <c r="BRY62" i="7" s="1"/>
  <c r="BSA62" i="7" s="1"/>
  <c r="BSC62" i="7" s="1"/>
  <c r="BSE62" i="7" s="1"/>
  <c r="BSG62" i="7" s="1"/>
  <c r="BSI62" i="7" s="1"/>
  <c r="BSK62" i="7" s="1"/>
  <c r="BSM62" i="7" s="1"/>
  <c r="BSO62" i="7" s="1"/>
  <c r="BSQ62" i="7" s="1"/>
  <c r="BSS62" i="7" s="1"/>
  <c r="BSU62" i="7" s="1"/>
  <c r="BSW62" i="7" s="1"/>
  <c r="BSY62" i="7" s="1"/>
  <c r="BTA62" i="7" s="1"/>
  <c r="BTC62" i="7" s="1"/>
  <c r="BTE62" i="7" s="1"/>
  <c r="BTG62" i="7" s="1"/>
  <c r="BTI62" i="7" s="1"/>
  <c r="BTK62" i="7" s="1"/>
  <c r="BTM62" i="7" s="1"/>
  <c r="BTO62" i="7" s="1"/>
  <c r="BTQ62" i="7" s="1"/>
  <c r="BTS62" i="7" s="1"/>
  <c r="BTU62" i="7" s="1"/>
  <c r="BTW62" i="7" s="1"/>
  <c r="BTY62" i="7" s="1"/>
  <c r="BUA62" i="7" s="1"/>
  <c r="BUC62" i="7" s="1"/>
  <c r="BUE62" i="7" s="1"/>
  <c r="BUG62" i="7" s="1"/>
  <c r="BUI62" i="7" s="1"/>
  <c r="BUK62" i="7" s="1"/>
  <c r="BUM62" i="7" s="1"/>
  <c r="BUO62" i="7" s="1"/>
  <c r="BUQ62" i="7" s="1"/>
  <c r="BUS62" i="7" s="1"/>
  <c r="BUU62" i="7" s="1"/>
  <c r="BUW62" i="7" s="1"/>
  <c r="BUY62" i="7" s="1"/>
  <c r="BVA62" i="7" s="1"/>
  <c r="BVC62" i="7" s="1"/>
  <c r="BVE62" i="7" s="1"/>
  <c r="BVG62" i="7" s="1"/>
  <c r="BVI62" i="7" s="1"/>
  <c r="BVK62" i="7" s="1"/>
  <c r="BVM62" i="7" s="1"/>
  <c r="BVO62" i="7" s="1"/>
  <c r="BVQ62" i="7" s="1"/>
  <c r="BVS62" i="7" s="1"/>
  <c r="BVU62" i="7" s="1"/>
  <c r="BVW62" i="7" s="1"/>
  <c r="BVY62" i="7" s="1"/>
  <c r="BWA62" i="7" s="1"/>
  <c r="BWC62" i="7" s="1"/>
  <c r="BWE62" i="7" s="1"/>
  <c r="BWG62" i="7" s="1"/>
  <c r="BWI62" i="7" s="1"/>
  <c r="BWK62" i="7" s="1"/>
  <c r="BWM62" i="7" s="1"/>
  <c r="BWO62" i="7" s="1"/>
  <c r="BWQ62" i="7" s="1"/>
  <c r="BWS62" i="7" s="1"/>
  <c r="BWU62" i="7" s="1"/>
  <c r="BWW62" i="7" s="1"/>
  <c r="BWY62" i="7" s="1"/>
  <c r="BXA62" i="7" s="1"/>
  <c r="BXC62" i="7" s="1"/>
  <c r="BXE62" i="7" s="1"/>
  <c r="BXG62" i="7" s="1"/>
  <c r="BXI62" i="7" s="1"/>
  <c r="BXK62" i="7" s="1"/>
  <c r="BXM62" i="7" s="1"/>
  <c r="BXO62" i="7" s="1"/>
  <c r="BXQ62" i="7" s="1"/>
  <c r="BXS62" i="7" s="1"/>
  <c r="BXU62" i="7" s="1"/>
  <c r="BXW62" i="7" s="1"/>
  <c r="BXY62" i="7" s="1"/>
  <c r="BYA62" i="7" s="1"/>
  <c r="BYC62" i="7" s="1"/>
  <c r="BYE62" i="7" s="1"/>
  <c r="BYG62" i="7" s="1"/>
  <c r="BYI62" i="7" s="1"/>
  <c r="BYK62" i="7" s="1"/>
  <c r="BYM62" i="7" s="1"/>
  <c r="BYO62" i="7" s="1"/>
  <c r="BYQ62" i="7" s="1"/>
  <c r="BYS62" i="7" s="1"/>
  <c r="BYU62" i="7" s="1"/>
  <c r="BYW62" i="7" s="1"/>
  <c r="BYY62" i="7" s="1"/>
  <c r="BZA62" i="7" s="1"/>
  <c r="BZC62" i="7" s="1"/>
  <c r="BZE62" i="7" s="1"/>
  <c r="BZG62" i="7" s="1"/>
  <c r="BZI62" i="7" s="1"/>
  <c r="BZK62" i="7" s="1"/>
  <c r="BZM62" i="7" s="1"/>
  <c r="BZO62" i="7" s="1"/>
  <c r="BZQ62" i="7" s="1"/>
  <c r="BZS62" i="7" s="1"/>
  <c r="BZU62" i="7" s="1"/>
  <c r="BZW62" i="7" s="1"/>
  <c r="BZY62" i="7" s="1"/>
  <c r="CAA62" i="7" s="1"/>
  <c r="CAC62" i="7" s="1"/>
  <c r="CAE62" i="7" s="1"/>
  <c r="CAG62" i="7" s="1"/>
  <c r="CAI62" i="7" s="1"/>
  <c r="CAK62" i="7" s="1"/>
  <c r="CAM62" i="7" s="1"/>
  <c r="CAO62" i="7" s="1"/>
  <c r="CAQ62" i="7" s="1"/>
  <c r="CAS62" i="7" s="1"/>
  <c r="CAU62" i="7" s="1"/>
  <c r="CAW62" i="7" s="1"/>
  <c r="CAY62" i="7" s="1"/>
  <c r="CBA62" i="7" s="1"/>
  <c r="CBC62" i="7" s="1"/>
  <c r="CBE62" i="7" s="1"/>
  <c r="CBG62" i="7" s="1"/>
  <c r="CBI62" i="7" s="1"/>
  <c r="CBK62" i="7" s="1"/>
  <c r="CBM62" i="7" s="1"/>
  <c r="CBO62" i="7" s="1"/>
  <c r="CBQ62" i="7" s="1"/>
  <c r="CBS62" i="7" s="1"/>
  <c r="CBU62" i="7" s="1"/>
  <c r="CBW62" i="7" s="1"/>
  <c r="CBY62" i="7" s="1"/>
  <c r="CCA62" i="7" s="1"/>
  <c r="CCC62" i="7" s="1"/>
  <c r="CCE62" i="7" s="1"/>
  <c r="CCG62" i="7" s="1"/>
  <c r="CCI62" i="7" s="1"/>
  <c r="CCK62" i="7" s="1"/>
  <c r="CCM62" i="7" s="1"/>
  <c r="CCO62" i="7" s="1"/>
  <c r="CCQ62" i="7" s="1"/>
  <c r="CCS62" i="7" s="1"/>
  <c r="CCU62" i="7" s="1"/>
  <c r="CCW62" i="7" s="1"/>
  <c r="CCY62" i="7" s="1"/>
  <c r="CDA62" i="7" s="1"/>
  <c r="CDC62" i="7" s="1"/>
  <c r="CDE62" i="7" s="1"/>
  <c r="CDG62" i="7" s="1"/>
  <c r="CDI62" i="7" s="1"/>
  <c r="CDK62" i="7" s="1"/>
  <c r="CDM62" i="7" s="1"/>
  <c r="CDO62" i="7" s="1"/>
  <c r="CDQ62" i="7" s="1"/>
  <c r="CDS62" i="7" s="1"/>
  <c r="CDU62" i="7" s="1"/>
  <c r="CDW62" i="7" s="1"/>
  <c r="CDY62" i="7" s="1"/>
  <c r="CEA62" i="7" s="1"/>
  <c r="CEC62" i="7" s="1"/>
  <c r="CEE62" i="7" s="1"/>
  <c r="CEG62" i="7" s="1"/>
  <c r="CEI62" i="7" s="1"/>
  <c r="CEK62" i="7" s="1"/>
  <c r="CEM62" i="7" s="1"/>
  <c r="CEO62" i="7" s="1"/>
  <c r="CEQ62" i="7" s="1"/>
  <c r="CES62" i="7" s="1"/>
  <c r="CEU62" i="7" s="1"/>
  <c r="CEW62" i="7" s="1"/>
  <c r="CEY62" i="7" s="1"/>
  <c r="CFA62" i="7" s="1"/>
  <c r="CFC62" i="7" s="1"/>
  <c r="CFE62" i="7" s="1"/>
  <c r="CFG62" i="7" s="1"/>
  <c r="CFI62" i="7" s="1"/>
  <c r="CFK62" i="7" s="1"/>
  <c r="CFM62" i="7" s="1"/>
  <c r="CFO62" i="7" s="1"/>
  <c r="CFQ62" i="7" s="1"/>
  <c r="CFS62" i="7" s="1"/>
  <c r="CFU62" i="7" s="1"/>
  <c r="CFW62" i="7" s="1"/>
  <c r="CFY62" i="7" s="1"/>
  <c r="CGA62" i="7" s="1"/>
  <c r="CGC62" i="7" s="1"/>
  <c r="CGE62" i="7" s="1"/>
  <c r="CGG62" i="7" s="1"/>
  <c r="CGI62" i="7" s="1"/>
  <c r="CGK62" i="7" s="1"/>
  <c r="CGM62" i="7" s="1"/>
  <c r="CGO62" i="7" s="1"/>
  <c r="CGQ62" i="7" s="1"/>
  <c r="CGS62" i="7" s="1"/>
  <c r="CGU62" i="7" s="1"/>
  <c r="CGW62" i="7" s="1"/>
  <c r="CGY62" i="7" s="1"/>
  <c r="CHA62" i="7" s="1"/>
  <c r="CHC62" i="7" s="1"/>
  <c r="CHE62" i="7" s="1"/>
  <c r="CHG62" i="7" s="1"/>
  <c r="CHI62" i="7" s="1"/>
  <c r="CHK62" i="7" s="1"/>
  <c r="CHM62" i="7" s="1"/>
  <c r="CHO62" i="7" s="1"/>
  <c r="CHQ62" i="7" s="1"/>
  <c r="CHS62" i="7" s="1"/>
  <c r="CHU62" i="7" s="1"/>
  <c r="CHW62" i="7" s="1"/>
  <c r="CHY62" i="7" s="1"/>
  <c r="CIA62" i="7" s="1"/>
  <c r="CIC62" i="7" s="1"/>
  <c r="CIE62" i="7" s="1"/>
  <c r="CIG62" i="7" s="1"/>
  <c r="CII62" i="7" s="1"/>
  <c r="CIK62" i="7" s="1"/>
  <c r="CIM62" i="7" s="1"/>
  <c r="CIO62" i="7" s="1"/>
  <c r="CIQ62" i="7" s="1"/>
  <c r="CIS62" i="7" s="1"/>
  <c r="CIU62" i="7" s="1"/>
  <c r="CIW62" i="7" s="1"/>
  <c r="CIY62" i="7" s="1"/>
  <c r="CJA62" i="7" s="1"/>
  <c r="CJC62" i="7" s="1"/>
  <c r="CJE62" i="7" s="1"/>
  <c r="CJG62" i="7" s="1"/>
  <c r="CJI62" i="7" s="1"/>
  <c r="CJK62" i="7" s="1"/>
  <c r="CJM62" i="7" s="1"/>
  <c r="CJO62" i="7" s="1"/>
  <c r="CJQ62" i="7" s="1"/>
  <c r="CJS62" i="7" s="1"/>
  <c r="CJU62" i="7" s="1"/>
  <c r="CJW62" i="7" s="1"/>
  <c r="CJY62" i="7" s="1"/>
  <c r="CKA62" i="7" s="1"/>
  <c r="CKC62" i="7" s="1"/>
  <c r="CKE62" i="7" s="1"/>
  <c r="CKG62" i="7" s="1"/>
  <c r="CKI62" i="7" s="1"/>
  <c r="CKK62" i="7" s="1"/>
  <c r="CKM62" i="7" s="1"/>
  <c r="CKO62" i="7" s="1"/>
  <c r="CKQ62" i="7" s="1"/>
  <c r="CKS62" i="7" s="1"/>
  <c r="CKU62" i="7" s="1"/>
  <c r="CKW62" i="7" s="1"/>
  <c r="CKY62" i="7" s="1"/>
  <c r="CLA62" i="7" s="1"/>
  <c r="CLC62" i="7" s="1"/>
  <c r="CLE62" i="7" s="1"/>
  <c r="CLG62" i="7" s="1"/>
  <c r="CLI62" i="7" s="1"/>
  <c r="CLK62" i="7" s="1"/>
  <c r="CLM62" i="7" s="1"/>
  <c r="CLO62" i="7" s="1"/>
  <c r="CLQ62" i="7" s="1"/>
  <c r="CLS62" i="7" s="1"/>
  <c r="CLU62" i="7" s="1"/>
  <c r="CLW62" i="7" s="1"/>
  <c r="CLY62" i="7" s="1"/>
  <c r="CMA62" i="7" s="1"/>
  <c r="CMC62" i="7" s="1"/>
  <c r="CME62" i="7" s="1"/>
  <c r="CMG62" i="7" s="1"/>
  <c r="CMI62" i="7" s="1"/>
  <c r="CMK62" i="7" s="1"/>
  <c r="CMM62" i="7" s="1"/>
  <c r="CMO62" i="7" s="1"/>
  <c r="CMQ62" i="7" s="1"/>
  <c r="CMS62" i="7" s="1"/>
  <c r="CMU62" i="7" s="1"/>
  <c r="CMW62" i="7" s="1"/>
  <c r="CMY62" i="7" s="1"/>
  <c r="CNA62" i="7" s="1"/>
  <c r="CNC62" i="7" s="1"/>
  <c r="CNE62" i="7" s="1"/>
  <c r="CNG62" i="7" s="1"/>
  <c r="CNI62" i="7" s="1"/>
  <c r="CNK62" i="7" s="1"/>
  <c r="CNM62" i="7" s="1"/>
  <c r="CNO62" i="7" s="1"/>
  <c r="CNQ62" i="7" s="1"/>
  <c r="CNS62" i="7" s="1"/>
  <c r="CNU62" i="7" s="1"/>
  <c r="CNW62" i="7" s="1"/>
  <c r="CNY62" i="7" s="1"/>
  <c r="COA62" i="7" s="1"/>
  <c r="COC62" i="7" s="1"/>
  <c r="COE62" i="7" s="1"/>
  <c r="COG62" i="7" s="1"/>
  <c r="COI62" i="7" s="1"/>
  <c r="COK62" i="7" s="1"/>
  <c r="COM62" i="7" s="1"/>
  <c r="COO62" i="7" s="1"/>
  <c r="COQ62" i="7" s="1"/>
  <c r="COS62" i="7" s="1"/>
  <c r="COU62" i="7" s="1"/>
  <c r="COW62" i="7" s="1"/>
  <c r="COY62" i="7" s="1"/>
  <c r="CPA62" i="7" s="1"/>
  <c r="CPC62" i="7" s="1"/>
  <c r="CPE62" i="7" s="1"/>
  <c r="CPG62" i="7" s="1"/>
  <c r="CPI62" i="7" s="1"/>
  <c r="CPK62" i="7" s="1"/>
  <c r="CPM62" i="7" s="1"/>
  <c r="CPO62" i="7" s="1"/>
  <c r="CPQ62" i="7" s="1"/>
  <c r="CPS62" i="7" s="1"/>
  <c r="CPU62" i="7" s="1"/>
  <c r="CPW62" i="7" s="1"/>
  <c r="CPY62" i="7" s="1"/>
  <c r="CQA62" i="7" s="1"/>
  <c r="CQC62" i="7" s="1"/>
  <c r="CQE62" i="7" s="1"/>
  <c r="CQG62" i="7" s="1"/>
  <c r="CQI62" i="7" s="1"/>
  <c r="CQK62" i="7" s="1"/>
  <c r="CQM62" i="7" s="1"/>
  <c r="CQO62" i="7" s="1"/>
  <c r="CQQ62" i="7" s="1"/>
  <c r="CQS62" i="7" s="1"/>
  <c r="CQU62" i="7" s="1"/>
  <c r="CQW62" i="7" s="1"/>
  <c r="CQY62" i="7" s="1"/>
  <c r="CRA62" i="7" s="1"/>
  <c r="CRC62" i="7" s="1"/>
  <c r="CRE62" i="7" s="1"/>
  <c r="CRG62" i="7" s="1"/>
  <c r="CRI62" i="7" s="1"/>
  <c r="CRK62" i="7" s="1"/>
  <c r="CRM62" i="7" s="1"/>
  <c r="CRO62" i="7" s="1"/>
  <c r="CRQ62" i="7" s="1"/>
  <c r="CRS62" i="7" s="1"/>
  <c r="CRU62" i="7" s="1"/>
  <c r="CRW62" i="7" s="1"/>
  <c r="CRY62" i="7" s="1"/>
  <c r="CSA62" i="7" s="1"/>
  <c r="CSC62" i="7" s="1"/>
  <c r="CSE62" i="7" s="1"/>
  <c r="CSG62" i="7" s="1"/>
  <c r="CSI62" i="7" s="1"/>
  <c r="CSK62" i="7" s="1"/>
  <c r="CSM62" i="7" s="1"/>
  <c r="CSO62" i="7" s="1"/>
  <c r="CSQ62" i="7" s="1"/>
  <c r="CSS62" i="7" s="1"/>
  <c r="CSU62" i="7" s="1"/>
  <c r="CSW62" i="7" s="1"/>
  <c r="CSY62" i="7" s="1"/>
  <c r="CTA62" i="7" s="1"/>
  <c r="CTC62" i="7" s="1"/>
  <c r="CTE62" i="7" s="1"/>
  <c r="CTG62" i="7" s="1"/>
  <c r="CTI62" i="7" s="1"/>
  <c r="CTK62" i="7" s="1"/>
  <c r="CTM62" i="7" s="1"/>
  <c r="CTO62" i="7" s="1"/>
  <c r="CTQ62" i="7" s="1"/>
  <c r="CTS62" i="7" s="1"/>
  <c r="CTU62" i="7" s="1"/>
  <c r="CTW62" i="7" s="1"/>
  <c r="CTY62" i="7" s="1"/>
  <c r="CUA62" i="7" s="1"/>
  <c r="CUC62" i="7" s="1"/>
  <c r="CUE62" i="7" s="1"/>
  <c r="CUG62" i="7" s="1"/>
  <c r="CUI62" i="7" s="1"/>
  <c r="CUK62" i="7" s="1"/>
  <c r="CUM62" i="7" s="1"/>
  <c r="CUO62" i="7" s="1"/>
  <c r="CUQ62" i="7" s="1"/>
  <c r="CUS62" i="7" s="1"/>
  <c r="CUU62" i="7" s="1"/>
  <c r="CUW62" i="7" s="1"/>
  <c r="CUY62" i="7" s="1"/>
  <c r="CVA62" i="7" s="1"/>
  <c r="CVC62" i="7" s="1"/>
  <c r="CVE62" i="7" s="1"/>
  <c r="CVG62" i="7" s="1"/>
  <c r="CVI62" i="7" s="1"/>
  <c r="CVK62" i="7" s="1"/>
  <c r="CVM62" i="7" s="1"/>
  <c r="CVO62" i="7" s="1"/>
  <c r="CVQ62" i="7" s="1"/>
  <c r="CVS62" i="7" s="1"/>
  <c r="CVU62" i="7" s="1"/>
  <c r="CVW62" i="7" s="1"/>
  <c r="CVY62" i="7" s="1"/>
  <c r="CWA62" i="7" s="1"/>
  <c r="CWC62" i="7" s="1"/>
  <c r="CWE62" i="7" s="1"/>
  <c r="CWG62" i="7" s="1"/>
  <c r="CWI62" i="7" s="1"/>
  <c r="CWK62" i="7" s="1"/>
  <c r="CWM62" i="7" s="1"/>
  <c r="CWO62" i="7" s="1"/>
  <c r="CWQ62" i="7" s="1"/>
  <c r="CWS62" i="7" s="1"/>
  <c r="CWU62" i="7" s="1"/>
  <c r="CWW62" i="7" s="1"/>
  <c r="CWY62" i="7" s="1"/>
  <c r="CXA62" i="7" s="1"/>
  <c r="CXC62" i="7" s="1"/>
  <c r="CXE62" i="7" s="1"/>
  <c r="CXG62" i="7" s="1"/>
  <c r="CXI62" i="7" s="1"/>
  <c r="CXK62" i="7" s="1"/>
  <c r="CXM62" i="7" s="1"/>
  <c r="CXO62" i="7" s="1"/>
  <c r="CXQ62" i="7" s="1"/>
  <c r="CXS62" i="7" s="1"/>
  <c r="CXU62" i="7" s="1"/>
  <c r="CXW62" i="7" s="1"/>
  <c r="CXY62" i="7" s="1"/>
  <c r="CYA62" i="7" s="1"/>
  <c r="CYC62" i="7" s="1"/>
  <c r="CYE62" i="7" s="1"/>
  <c r="CYG62" i="7" s="1"/>
  <c r="CYI62" i="7" s="1"/>
  <c r="CYK62" i="7" s="1"/>
  <c r="CYM62" i="7" s="1"/>
  <c r="CYO62" i="7" s="1"/>
  <c r="CYQ62" i="7" s="1"/>
  <c r="CYS62" i="7" s="1"/>
  <c r="CYU62" i="7" s="1"/>
  <c r="CYW62" i="7" s="1"/>
  <c r="CYY62" i="7" s="1"/>
  <c r="CZA62" i="7" s="1"/>
  <c r="CZC62" i="7" s="1"/>
  <c r="CZE62" i="7" s="1"/>
  <c r="CZG62" i="7" s="1"/>
  <c r="CZI62" i="7" s="1"/>
  <c r="CZK62" i="7" s="1"/>
  <c r="CZM62" i="7" s="1"/>
  <c r="CZO62" i="7" s="1"/>
  <c r="CZQ62" i="7" s="1"/>
  <c r="CZS62" i="7" s="1"/>
  <c r="CZU62" i="7" s="1"/>
  <c r="CZW62" i="7" s="1"/>
  <c r="CZY62" i="7" s="1"/>
  <c r="DAA62" i="7" s="1"/>
  <c r="DAC62" i="7" s="1"/>
  <c r="DAE62" i="7" s="1"/>
  <c r="DAG62" i="7" s="1"/>
  <c r="DAI62" i="7" s="1"/>
  <c r="DAK62" i="7" s="1"/>
  <c r="DAM62" i="7" s="1"/>
  <c r="DAO62" i="7" s="1"/>
  <c r="DAQ62" i="7" s="1"/>
  <c r="DAS62" i="7" s="1"/>
  <c r="DAU62" i="7" s="1"/>
  <c r="DAW62" i="7" s="1"/>
  <c r="DAY62" i="7" s="1"/>
  <c r="DBA62" i="7" s="1"/>
  <c r="DBC62" i="7" s="1"/>
  <c r="DBE62" i="7" s="1"/>
  <c r="DBG62" i="7" s="1"/>
  <c r="DBI62" i="7" s="1"/>
  <c r="DBK62" i="7" s="1"/>
  <c r="DBM62" i="7" s="1"/>
  <c r="DBO62" i="7" s="1"/>
  <c r="DBQ62" i="7" s="1"/>
  <c r="DBS62" i="7" s="1"/>
  <c r="DBU62" i="7" s="1"/>
  <c r="DBW62" i="7" s="1"/>
  <c r="DBY62" i="7" s="1"/>
  <c r="DCA62" i="7" s="1"/>
  <c r="DCC62" i="7" s="1"/>
  <c r="DCE62" i="7" s="1"/>
  <c r="DCG62" i="7" s="1"/>
  <c r="DCI62" i="7" s="1"/>
  <c r="DCK62" i="7" s="1"/>
  <c r="DCM62" i="7" s="1"/>
  <c r="DCO62" i="7" s="1"/>
  <c r="DCQ62" i="7" s="1"/>
  <c r="DCS62" i="7" s="1"/>
  <c r="DCU62" i="7" s="1"/>
  <c r="DCW62" i="7" s="1"/>
  <c r="DCY62" i="7" s="1"/>
  <c r="DDA62" i="7" s="1"/>
  <c r="DDC62" i="7" s="1"/>
  <c r="DDE62" i="7" s="1"/>
  <c r="DDG62" i="7" s="1"/>
  <c r="DDI62" i="7" s="1"/>
  <c r="DDK62" i="7" s="1"/>
  <c r="DDM62" i="7" s="1"/>
  <c r="DDO62" i="7" s="1"/>
  <c r="DDQ62" i="7" s="1"/>
  <c r="DDS62" i="7" s="1"/>
  <c r="DDU62" i="7" s="1"/>
  <c r="DDW62" i="7" s="1"/>
  <c r="DDY62" i="7" s="1"/>
  <c r="DEA62" i="7" s="1"/>
  <c r="DEC62" i="7" s="1"/>
  <c r="DEE62" i="7" s="1"/>
  <c r="DEG62" i="7" s="1"/>
  <c r="DEI62" i="7" s="1"/>
  <c r="DEK62" i="7" s="1"/>
  <c r="DEM62" i="7" s="1"/>
  <c r="DEO62" i="7" s="1"/>
  <c r="DEQ62" i="7" s="1"/>
  <c r="DES62" i="7" s="1"/>
  <c r="DEU62" i="7" s="1"/>
  <c r="DEW62" i="7" s="1"/>
  <c r="DEY62" i="7" s="1"/>
  <c r="DFA62" i="7" s="1"/>
  <c r="DFC62" i="7" s="1"/>
  <c r="DFE62" i="7" s="1"/>
  <c r="DFG62" i="7" s="1"/>
  <c r="DFI62" i="7" s="1"/>
  <c r="DFK62" i="7" s="1"/>
  <c r="DFM62" i="7" s="1"/>
  <c r="DFO62" i="7" s="1"/>
  <c r="DFQ62" i="7" s="1"/>
  <c r="DFS62" i="7" s="1"/>
  <c r="DFU62" i="7" s="1"/>
  <c r="DFW62" i="7" s="1"/>
  <c r="DFY62" i="7" s="1"/>
  <c r="DGA62" i="7" s="1"/>
  <c r="DGC62" i="7" s="1"/>
  <c r="DGE62" i="7" s="1"/>
  <c r="DGG62" i="7" s="1"/>
  <c r="DGI62" i="7" s="1"/>
  <c r="DGK62" i="7" s="1"/>
  <c r="DGM62" i="7" s="1"/>
  <c r="DGO62" i="7" s="1"/>
  <c r="DGQ62" i="7" s="1"/>
  <c r="DGS62" i="7" s="1"/>
  <c r="DGU62" i="7" s="1"/>
  <c r="DGW62" i="7" s="1"/>
  <c r="DGY62" i="7" s="1"/>
  <c r="DHA62" i="7" s="1"/>
  <c r="DHC62" i="7" s="1"/>
  <c r="DHE62" i="7" s="1"/>
  <c r="DHG62" i="7" s="1"/>
  <c r="DHI62" i="7" s="1"/>
  <c r="DHK62" i="7" s="1"/>
  <c r="DHM62" i="7" s="1"/>
  <c r="DHO62" i="7" s="1"/>
  <c r="DHQ62" i="7" s="1"/>
  <c r="DHS62" i="7" s="1"/>
  <c r="DHU62" i="7" s="1"/>
  <c r="DHW62" i="7" s="1"/>
  <c r="DHY62" i="7" s="1"/>
  <c r="DIA62" i="7" s="1"/>
  <c r="DIC62" i="7" s="1"/>
  <c r="DIE62" i="7" s="1"/>
  <c r="DIG62" i="7" s="1"/>
  <c r="DII62" i="7" s="1"/>
  <c r="DIK62" i="7" s="1"/>
  <c r="DIM62" i="7" s="1"/>
  <c r="DIO62" i="7" s="1"/>
  <c r="DIQ62" i="7" s="1"/>
  <c r="DIS62" i="7" s="1"/>
  <c r="DIU62" i="7" s="1"/>
  <c r="DIW62" i="7" s="1"/>
  <c r="DIY62" i="7" s="1"/>
  <c r="DJA62" i="7" s="1"/>
  <c r="DJC62" i="7" s="1"/>
  <c r="DJE62" i="7" s="1"/>
  <c r="DJG62" i="7" s="1"/>
  <c r="DJI62" i="7" s="1"/>
  <c r="DJK62" i="7" s="1"/>
  <c r="DJM62" i="7" s="1"/>
  <c r="DJO62" i="7" s="1"/>
  <c r="DJQ62" i="7" s="1"/>
  <c r="DJS62" i="7" s="1"/>
  <c r="DJU62" i="7" s="1"/>
  <c r="DJW62" i="7" s="1"/>
  <c r="DJY62" i="7" s="1"/>
  <c r="DKA62" i="7" s="1"/>
  <c r="DKC62" i="7" s="1"/>
  <c r="DKE62" i="7" s="1"/>
  <c r="DKG62" i="7" s="1"/>
  <c r="DKI62" i="7" s="1"/>
  <c r="DKK62" i="7" s="1"/>
  <c r="DKM62" i="7" s="1"/>
  <c r="DKO62" i="7" s="1"/>
  <c r="DKQ62" i="7" s="1"/>
  <c r="DKS62" i="7" s="1"/>
  <c r="DKU62" i="7" s="1"/>
  <c r="DKW62" i="7" s="1"/>
  <c r="DKY62" i="7" s="1"/>
  <c r="DLA62" i="7" s="1"/>
  <c r="DLC62" i="7" s="1"/>
  <c r="DLE62" i="7" s="1"/>
  <c r="DLG62" i="7" s="1"/>
  <c r="DLI62" i="7" s="1"/>
  <c r="DLK62" i="7" s="1"/>
  <c r="DLM62" i="7" s="1"/>
  <c r="DLO62" i="7" s="1"/>
  <c r="DLQ62" i="7" s="1"/>
  <c r="DLS62" i="7" s="1"/>
  <c r="DLU62" i="7" s="1"/>
  <c r="DLW62" i="7" s="1"/>
  <c r="DLY62" i="7" s="1"/>
  <c r="DMA62" i="7" s="1"/>
  <c r="DMC62" i="7" s="1"/>
  <c r="DME62" i="7" s="1"/>
  <c r="DMG62" i="7" s="1"/>
  <c r="DMI62" i="7" s="1"/>
  <c r="DMK62" i="7" s="1"/>
  <c r="DMM62" i="7" s="1"/>
  <c r="DMO62" i="7" s="1"/>
  <c r="DMQ62" i="7" s="1"/>
  <c r="DMS62" i="7" s="1"/>
  <c r="DMU62" i="7" s="1"/>
  <c r="DMW62" i="7" s="1"/>
  <c r="DMY62" i="7" s="1"/>
  <c r="DNA62" i="7" s="1"/>
  <c r="DNC62" i="7" s="1"/>
  <c r="DNE62" i="7" s="1"/>
  <c r="DNG62" i="7" s="1"/>
  <c r="DNI62" i="7" s="1"/>
  <c r="DNK62" i="7" s="1"/>
  <c r="DNM62" i="7" s="1"/>
  <c r="DNO62" i="7" s="1"/>
  <c r="DNQ62" i="7" s="1"/>
  <c r="DNS62" i="7" s="1"/>
  <c r="DNU62" i="7" s="1"/>
  <c r="DNW62" i="7" s="1"/>
  <c r="DNY62" i="7" s="1"/>
  <c r="DOA62" i="7" s="1"/>
  <c r="DOC62" i="7" s="1"/>
  <c r="DOE62" i="7" s="1"/>
  <c r="DOG62" i="7" s="1"/>
  <c r="DOI62" i="7" s="1"/>
  <c r="DOK62" i="7" s="1"/>
  <c r="DOM62" i="7" s="1"/>
  <c r="DOO62" i="7" s="1"/>
  <c r="DOQ62" i="7" s="1"/>
  <c r="DOS62" i="7" s="1"/>
  <c r="DOU62" i="7" s="1"/>
  <c r="DOW62" i="7" s="1"/>
  <c r="DOY62" i="7" s="1"/>
  <c r="DPA62" i="7" s="1"/>
  <c r="DPC62" i="7" s="1"/>
  <c r="DPE62" i="7" s="1"/>
  <c r="DPG62" i="7" s="1"/>
  <c r="DPI62" i="7" s="1"/>
  <c r="DPK62" i="7" s="1"/>
  <c r="DPM62" i="7" s="1"/>
  <c r="DPO62" i="7" s="1"/>
  <c r="DPQ62" i="7" s="1"/>
  <c r="DPS62" i="7" s="1"/>
  <c r="DPU62" i="7" s="1"/>
  <c r="DPW62" i="7" s="1"/>
  <c r="DPY62" i="7" s="1"/>
  <c r="DQA62" i="7" s="1"/>
  <c r="DQC62" i="7" s="1"/>
  <c r="DQE62" i="7" s="1"/>
  <c r="DQG62" i="7" s="1"/>
  <c r="DQI62" i="7" s="1"/>
  <c r="DQK62" i="7" s="1"/>
  <c r="DQM62" i="7" s="1"/>
  <c r="DQO62" i="7" s="1"/>
  <c r="DQQ62" i="7" s="1"/>
  <c r="DQS62" i="7" s="1"/>
  <c r="DQU62" i="7" s="1"/>
  <c r="DQW62" i="7" s="1"/>
  <c r="DQY62" i="7" s="1"/>
  <c r="DRA62" i="7" s="1"/>
  <c r="DRC62" i="7" s="1"/>
  <c r="DRE62" i="7" s="1"/>
  <c r="DRG62" i="7" s="1"/>
  <c r="DRI62" i="7" s="1"/>
  <c r="DRK62" i="7" s="1"/>
  <c r="DRM62" i="7" s="1"/>
  <c r="DRO62" i="7" s="1"/>
  <c r="DRQ62" i="7" s="1"/>
  <c r="DRS62" i="7" s="1"/>
  <c r="DRU62" i="7" s="1"/>
  <c r="DRW62" i="7" s="1"/>
  <c r="DRY62" i="7" s="1"/>
  <c r="DSA62" i="7" s="1"/>
  <c r="DSC62" i="7" s="1"/>
  <c r="DSE62" i="7" s="1"/>
  <c r="DSG62" i="7" s="1"/>
  <c r="DSI62" i="7" s="1"/>
  <c r="DSK62" i="7" s="1"/>
  <c r="DSM62" i="7" s="1"/>
  <c r="DSO62" i="7" s="1"/>
  <c r="DSQ62" i="7" s="1"/>
  <c r="DSS62" i="7" s="1"/>
  <c r="DSU62" i="7" s="1"/>
  <c r="DSW62" i="7" s="1"/>
  <c r="DSY62" i="7" s="1"/>
  <c r="DTA62" i="7" s="1"/>
  <c r="DTC62" i="7" s="1"/>
  <c r="DTE62" i="7" s="1"/>
  <c r="DTG62" i="7" s="1"/>
  <c r="DTI62" i="7" s="1"/>
  <c r="DTK62" i="7" s="1"/>
  <c r="DTM62" i="7" s="1"/>
  <c r="DTO62" i="7" s="1"/>
  <c r="DTQ62" i="7" s="1"/>
  <c r="DTS62" i="7" s="1"/>
  <c r="DTU62" i="7" s="1"/>
  <c r="DTW62" i="7" s="1"/>
  <c r="DTY62" i="7" s="1"/>
  <c r="DUA62" i="7" s="1"/>
  <c r="DUC62" i="7" s="1"/>
  <c r="DUE62" i="7" s="1"/>
  <c r="DUG62" i="7" s="1"/>
  <c r="DUI62" i="7" s="1"/>
  <c r="DUK62" i="7" s="1"/>
  <c r="DUM62" i="7" s="1"/>
  <c r="DUO62" i="7" s="1"/>
  <c r="DUQ62" i="7" s="1"/>
  <c r="DUS62" i="7" s="1"/>
  <c r="DUU62" i="7" s="1"/>
  <c r="DUW62" i="7" s="1"/>
  <c r="DUY62" i="7" s="1"/>
  <c r="DVA62" i="7" s="1"/>
  <c r="DVC62" i="7" s="1"/>
  <c r="DVE62" i="7" s="1"/>
  <c r="DVG62" i="7" s="1"/>
  <c r="DVI62" i="7" s="1"/>
  <c r="DVK62" i="7" s="1"/>
  <c r="DVM62" i="7" s="1"/>
  <c r="DVO62" i="7" s="1"/>
  <c r="DVQ62" i="7" s="1"/>
  <c r="DVS62" i="7" s="1"/>
  <c r="DVU62" i="7" s="1"/>
  <c r="DVW62" i="7" s="1"/>
  <c r="DVY62" i="7" s="1"/>
  <c r="DWA62" i="7" s="1"/>
  <c r="DWC62" i="7" s="1"/>
  <c r="DWE62" i="7" s="1"/>
  <c r="DWG62" i="7" s="1"/>
  <c r="DWI62" i="7" s="1"/>
  <c r="DWK62" i="7" s="1"/>
  <c r="DWM62" i="7" s="1"/>
  <c r="DWO62" i="7" s="1"/>
  <c r="DWQ62" i="7" s="1"/>
  <c r="DWS62" i="7" s="1"/>
  <c r="DWU62" i="7" s="1"/>
  <c r="DWW62" i="7" s="1"/>
  <c r="DWY62" i="7" s="1"/>
  <c r="DXA62" i="7" s="1"/>
  <c r="DXC62" i="7" s="1"/>
  <c r="DXE62" i="7" s="1"/>
  <c r="DXG62" i="7" s="1"/>
  <c r="DXI62" i="7" s="1"/>
  <c r="DXK62" i="7" s="1"/>
  <c r="DXM62" i="7" s="1"/>
  <c r="DXO62" i="7" s="1"/>
  <c r="DXQ62" i="7" s="1"/>
  <c r="DXS62" i="7" s="1"/>
  <c r="DXU62" i="7" s="1"/>
  <c r="DXW62" i="7" s="1"/>
  <c r="DXY62" i="7" s="1"/>
  <c r="DYA62" i="7" s="1"/>
  <c r="DYC62" i="7" s="1"/>
  <c r="DYE62" i="7" s="1"/>
  <c r="DYG62" i="7" s="1"/>
  <c r="DYI62" i="7" s="1"/>
  <c r="DYK62" i="7" s="1"/>
  <c r="DYM62" i="7" s="1"/>
  <c r="DYO62" i="7" s="1"/>
  <c r="DYQ62" i="7" s="1"/>
  <c r="DYS62" i="7" s="1"/>
  <c r="DYU62" i="7" s="1"/>
  <c r="DYW62" i="7" s="1"/>
  <c r="DYY62" i="7" s="1"/>
  <c r="DZA62" i="7" s="1"/>
  <c r="DZC62" i="7" s="1"/>
  <c r="DZE62" i="7" s="1"/>
  <c r="DZG62" i="7" s="1"/>
  <c r="DZI62" i="7" s="1"/>
  <c r="DZK62" i="7" s="1"/>
  <c r="DZM62" i="7" s="1"/>
  <c r="DZO62" i="7" s="1"/>
  <c r="DZQ62" i="7" s="1"/>
  <c r="DZS62" i="7" s="1"/>
  <c r="DZU62" i="7" s="1"/>
  <c r="DZW62" i="7" s="1"/>
  <c r="DZY62" i="7" s="1"/>
  <c r="EAA62" i="7" s="1"/>
  <c r="EAC62" i="7" s="1"/>
  <c r="EAE62" i="7" s="1"/>
  <c r="EAG62" i="7" s="1"/>
  <c r="EAI62" i="7" s="1"/>
  <c r="EAK62" i="7" s="1"/>
  <c r="EAM62" i="7" s="1"/>
  <c r="EAO62" i="7" s="1"/>
  <c r="EAQ62" i="7" s="1"/>
  <c r="EAS62" i="7" s="1"/>
  <c r="EAU62" i="7" s="1"/>
  <c r="EAW62" i="7" s="1"/>
  <c r="EAY62" i="7" s="1"/>
  <c r="EBA62" i="7" s="1"/>
  <c r="EBC62" i="7" s="1"/>
  <c r="EBE62" i="7" s="1"/>
  <c r="EBG62" i="7" s="1"/>
  <c r="EBI62" i="7" s="1"/>
  <c r="EBK62" i="7" s="1"/>
  <c r="EBM62" i="7" s="1"/>
  <c r="EBO62" i="7" s="1"/>
  <c r="EBQ62" i="7" s="1"/>
  <c r="EBS62" i="7" s="1"/>
  <c r="EBU62" i="7" s="1"/>
  <c r="EBW62" i="7" s="1"/>
  <c r="EBY62" i="7" s="1"/>
  <c r="ECA62" i="7" s="1"/>
  <c r="ECC62" i="7" s="1"/>
  <c r="ECE62" i="7" s="1"/>
  <c r="ECG62" i="7" s="1"/>
  <c r="ECI62" i="7" s="1"/>
  <c r="ECK62" i="7" s="1"/>
  <c r="ECM62" i="7" s="1"/>
  <c r="ECO62" i="7" s="1"/>
  <c r="ECQ62" i="7" s="1"/>
  <c r="ECS62" i="7" s="1"/>
  <c r="ECU62" i="7" s="1"/>
  <c r="ECW62" i="7" s="1"/>
  <c r="ECY62" i="7" s="1"/>
  <c r="EDA62" i="7" s="1"/>
  <c r="EDC62" i="7" s="1"/>
  <c r="EDE62" i="7" s="1"/>
  <c r="EDG62" i="7" s="1"/>
  <c r="EDI62" i="7" s="1"/>
  <c r="EDK62" i="7" s="1"/>
  <c r="EDM62" i="7" s="1"/>
  <c r="EDO62" i="7" s="1"/>
  <c r="EDQ62" i="7" s="1"/>
  <c r="EDS62" i="7" s="1"/>
  <c r="EDU62" i="7" s="1"/>
  <c r="EDW62" i="7" s="1"/>
  <c r="EDY62" i="7" s="1"/>
  <c r="EEA62" i="7" s="1"/>
  <c r="EEC62" i="7" s="1"/>
  <c r="EEE62" i="7" s="1"/>
  <c r="EEG62" i="7" s="1"/>
  <c r="EEI62" i="7" s="1"/>
  <c r="EEK62" i="7" s="1"/>
  <c r="EEM62" i="7" s="1"/>
  <c r="EEO62" i="7" s="1"/>
  <c r="EEQ62" i="7" s="1"/>
  <c r="EES62" i="7" s="1"/>
  <c r="EEU62" i="7" s="1"/>
  <c r="EEW62" i="7" s="1"/>
  <c r="EEY62" i="7" s="1"/>
  <c r="EFA62" i="7" s="1"/>
  <c r="EFC62" i="7" s="1"/>
  <c r="EFE62" i="7" s="1"/>
  <c r="EFG62" i="7" s="1"/>
  <c r="EFI62" i="7" s="1"/>
  <c r="EFK62" i="7" s="1"/>
  <c r="EFM62" i="7" s="1"/>
  <c r="EFO62" i="7" s="1"/>
  <c r="EFQ62" i="7" s="1"/>
  <c r="EFS62" i="7" s="1"/>
  <c r="EFU62" i="7" s="1"/>
  <c r="EFW62" i="7" s="1"/>
  <c r="EFY62" i="7" s="1"/>
  <c r="EGA62" i="7" s="1"/>
  <c r="EGC62" i="7" s="1"/>
  <c r="EGE62" i="7" s="1"/>
  <c r="EGG62" i="7" s="1"/>
  <c r="EGI62" i="7" s="1"/>
  <c r="EGK62" i="7" s="1"/>
  <c r="EGM62" i="7" s="1"/>
  <c r="EGO62" i="7" s="1"/>
  <c r="EGQ62" i="7" s="1"/>
  <c r="EGS62" i="7" s="1"/>
  <c r="EGU62" i="7" s="1"/>
  <c r="EGW62" i="7" s="1"/>
  <c r="EGY62" i="7" s="1"/>
  <c r="EHA62" i="7" s="1"/>
  <c r="EHC62" i="7" s="1"/>
  <c r="EHE62" i="7" s="1"/>
  <c r="EHG62" i="7" s="1"/>
  <c r="EHI62" i="7" s="1"/>
  <c r="EHK62" i="7" s="1"/>
  <c r="EHM62" i="7" s="1"/>
  <c r="EHO62" i="7" s="1"/>
  <c r="EHQ62" i="7" s="1"/>
  <c r="EHS62" i="7" s="1"/>
  <c r="EHU62" i="7" s="1"/>
  <c r="EHW62" i="7" s="1"/>
  <c r="EHY62" i="7" s="1"/>
  <c r="EIA62" i="7" s="1"/>
  <c r="EIC62" i="7" s="1"/>
  <c r="EIE62" i="7" s="1"/>
  <c r="EIG62" i="7" s="1"/>
  <c r="EII62" i="7" s="1"/>
  <c r="EIK62" i="7" s="1"/>
  <c r="EIM62" i="7" s="1"/>
  <c r="EIO62" i="7" s="1"/>
  <c r="EIQ62" i="7" s="1"/>
  <c r="EIS62" i="7" s="1"/>
  <c r="EIU62" i="7" s="1"/>
  <c r="EIW62" i="7" s="1"/>
  <c r="EIY62" i="7" s="1"/>
  <c r="EJA62" i="7" s="1"/>
  <c r="EJC62" i="7" s="1"/>
  <c r="EJE62" i="7" s="1"/>
  <c r="EJG62" i="7" s="1"/>
  <c r="EJI62" i="7" s="1"/>
  <c r="EJK62" i="7" s="1"/>
  <c r="EJM62" i="7" s="1"/>
  <c r="EJO62" i="7" s="1"/>
  <c r="EJQ62" i="7" s="1"/>
  <c r="EJS62" i="7" s="1"/>
  <c r="EJU62" i="7" s="1"/>
  <c r="EJW62" i="7" s="1"/>
  <c r="EJY62" i="7" s="1"/>
  <c r="EKA62" i="7" s="1"/>
  <c r="EKC62" i="7" s="1"/>
  <c r="EKE62" i="7" s="1"/>
  <c r="EKG62" i="7" s="1"/>
  <c r="EKI62" i="7" s="1"/>
  <c r="EKK62" i="7" s="1"/>
  <c r="EKM62" i="7" s="1"/>
  <c r="EKO62" i="7" s="1"/>
  <c r="EKQ62" i="7" s="1"/>
  <c r="EKS62" i="7" s="1"/>
  <c r="EKU62" i="7" s="1"/>
  <c r="EKW62" i="7" s="1"/>
  <c r="EKY62" i="7" s="1"/>
  <c r="ELA62" i="7" s="1"/>
  <c r="ELC62" i="7" s="1"/>
  <c r="ELE62" i="7" s="1"/>
  <c r="ELG62" i="7" s="1"/>
  <c r="ELI62" i="7" s="1"/>
  <c r="ELK62" i="7" s="1"/>
  <c r="ELM62" i="7" s="1"/>
  <c r="ELO62" i="7" s="1"/>
  <c r="ELQ62" i="7" s="1"/>
  <c r="ELS62" i="7" s="1"/>
  <c r="ELU62" i="7" s="1"/>
  <c r="ELW62" i="7" s="1"/>
  <c r="ELY62" i="7" s="1"/>
  <c r="EMA62" i="7" s="1"/>
  <c r="EMC62" i="7" s="1"/>
  <c r="EME62" i="7" s="1"/>
  <c r="EMG62" i="7" s="1"/>
  <c r="EMI62" i="7" s="1"/>
  <c r="EMK62" i="7" s="1"/>
  <c r="EMM62" i="7" s="1"/>
  <c r="EMO62" i="7" s="1"/>
  <c r="EMQ62" i="7" s="1"/>
  <c r="EMS62" i="7" s="1"/>
  <c r="EMU62" i="7" s="1"/>
  <c r="EMW62" i="7" s="1"/>
  <c r="EMY62" i="7" s="1"/>
  <c r="ENA62" i="7" s="1"/>
  <c r="ENC62" i="7" s="1"/>
  <c r="ENE62" i="7" s="1"/>
  <c r="ENG62" i="7" s="1"/>
  <c r="ENI62" i="7" s="1"/>
  <c r="ENK62" i="7" s="1"/>
  <c r="ENM62" i="7" s="1"/>
  <c r="ENO62" i="7" s="1"/>
  <c r="ENQ62" i="7" s="1"/>
  <c r="ENS62" i="7" s="1"/>
  <c r="ENU62" i="7" s="1"/>
  <c r="ENW62" i="7" s="1"/>
  <c r="ENY62" i="7" s="1"/>
  <c r="EOA62" i="7" s="1"/>
  <c r="EOC62" i="7" s="1"/>
  <c r="EOE62" i="7" s="1"/>
  <c r="EOG62" i="7" s="1"/>
  <c r="EOI62" i="7" s="1"/>
  <c r="EOK62" i="7" s="1"/>
  <c r="EOM62" i="7" s="1"/>
  <c r="EOO62" i="7" s="1"/>
  <c r="EOQ62" i="7" s="1"/>
  <c r="EOS62" i="7" s="1"/>
  <c r="EOU62" i="7" s="1"/>
  <c r="EOW62" i="7" s="1"/>
  <c r="EOY62" i="7" s="1"/>
  <c r="EPA62" i="7" s="1"/>
  <c r="EPC62" i="7" s="1"/>
  <c r="EPE62" i="7" s="1"/>
  <c r="EPG62" i="7" s="1"/>
  <c r="EPI62" i="7" s="1"/>
  <c r="EPK62" i="7" s="1"/>
  <c r="EPM62" i="7" s="1"/>
  <c r="EPO62" i="7" s="1"/>
  <c r="EPQ62" i="7" s="1"/>
  <c r="EPS62" i="7" s="1"/>
  <c r="EPU62" i="7" s="1"/>
  <c r="EPW62" i="7" s="1"/>
  <c r="EPY62" i="7" s="1"/>
  <c r="EQA62" i="7" s="1"/>
  <c r="EQC62" i="7" s="1"/>
  <c r="EQE62" i="7" s="1"/>
  <c r="EQG62" i="7" s="1"/>
  <c r="EQI62" i="7" s="1"/>
  <c r="EQK62" i="7" s="1"/>
  <c r="EQM62" i="7" s="1"/>
  <c r="EQO62" i="7" s="1"/>
  <c r="EQQ62" i="7" s="1"/>
  <c r="EQS62" i="7" s="1"/>
  <c r="EQU62" i="7" s="1"/>
  <c r="EQW62" i="7" s="1"/>
  <c r="EQY62" i="7" s="1"/>
  <c r="ERA62" i="7" s="1"/>
  <c r="ERC62" i="7" s="1"/>
  <c r="ERE62" i="7" s="1"/>
  <c r="ERG62" i="7" s="1"/>
  <c r="ERI62" i="7" s="1"/>
  <c r="ERK62" i="7" s="1"/>
  <c r="ERM62" i="7" s="1"/>
  <c r="ERO62" i="7" s="1"/>
  <c r="ERQ62" i="7" s="1"/>
  <c r="ERS62" i="7" s="1"/>
  <c r="ERU62" i="7" s="1"/>
  <c r="ERW62" i="7" s="1"/>
  <c r="ERY62" i="7" s="1"/>
  <c r="ESA62" i="7" s="1"/>
  <c r="ESC62" i="7" s="1"/>
  <c r="ESE62" i="7" s="1"/>
  <c r="ESG62" i="7" s="1"/>
  <c r="ESI62" i="7" s="1"/>
  <c r="ESK62" i="7" s="1"/>
  <c r="ESM62" i="7" s="1"/>
  <c r="ESO62" i="7" s="1"/>
  <c r="ESQ62" i="7" s="1"/>
  <c r="ESS62" i="7" s="1"/>
  <c r="ESU62" i="7" s="1"/>
  <c r="ESW62" i="7" s="1"/>
  <c r="ESY62" i="7" s="1"/>
  <c r="ETA62" i="7" s="1"/>
  <c r="ETC62" i="7" s="1"/>
  <c r="ETE62" i="7" s="1"/>
  <c r="ETG62" i="7" s="1"/>
  <c r="ETI62" i="7" s="1"/>
  <c r="ETK62" i="7" s="1"/>
  <c r="ETM62" i="7" s="1"/>
  <c r="ETO62" i="7" s="1"/>
  <c r="ETQ62" i="7" s="1"/>
  <c r="ETS62" i="7" s="1"/>
  <c r="ETU62" i="7" s="1"/>
  <c r="ETW62" i="7" s="1"/>
  <c r="ETY62" i="7" s="1"/>
  <c r="EUA62" i="7" s="1"/>
  <c r="EUC62" i="7" s="1"/>
  <c r="EUE62" i="7" s="1"/>
  <c r="EUG62" i="7" s="1"/>
  <c r="EUI62" i="7" s="1"/>
  <c r="EUK62" i="7" s="1"/>
  <c r="EUM62" i="7" s="1"/>
  <c r="EUO62" i="7" s="1"/>
  <c r="EUQ62" i="7" s="1"/>
  <c r="EUS62" i="7" s="1"/>
  <c r="EUU62" i="7" s="1"/>
  <c r="EUW62" i="7" s="1"/>
  <c r="EUY62" i="7" s="1"/>
  <c r="EVA62" i="7" s="1"/>
  <c r="EVC62" i="7" s="1"/>
  <c r="EVE62" i="7" s="1"/>
  <c r="EVG62" i="7" s="1"/>
  <c r="EVI62" i="7" s="1"/>
  <c r="EVK62" i="7" s="1"/>
  <c r="EVM62" i="7" s="1"/>
  <c r="EVO62" i="7" s="1"/>
  <c r="EVQ62" i="7" s="1"/>
  <c r="EVS62" i="7" s="1"/>
  <c r="EVU62" i="7" s="1"/>
  <c r="EVW62" i="7" s="1"/>
  <c r="EVY62" i="7" s="1"/>
  <c r="EWA62" i="7" s="1"/>
  <c r="EWC62" i="7" s="1"/>
  <c r="EWE62" i="7" s="1"/>
  <c r="EWG62" i="7" s="1"/>
  <c r="EWI62" i="7" s="1"/>
  <c r="EWK62" i="7" s="1"/>
  <c r="EWM62" i="7" s="1"/>
  <c r="EWO62" i="7" s="1"/>
  <c r="EWQ62" i="7" s="1"/>
  <c r="EWS62" i="7" s="1"/>
  <c r="EWU62" i="7" s="1"/>
  <c r="EWW62" i="7" s="1"/>
  <c r="EWY62" i="7" s="1"/>
  <c r="EXA62" i="7" s="1"/>
  <c r="EXC62" i="7" s="1"/>
  <c r="EXE62" i="7" s="1"/>
  <c r="EXG62" i="7" s="1"/>
  <c r="EXI62" i="7" s="1"/>
  <c r="EXK62" i="7" s="1"/>
  <c r="EXM62" i="7" s="1"/>
  <c r="EXO62" i="7" s="1"/>
  <c r="EXQ62" i="7" s="1"/>
  <c r="EXS62" i="7" s="1"/>
  <c r="EXU62" i="7" s="1"/>
  <c r="EXW62" i="7" s="1"/>
  <c r="EXY62" i="7" s="1"/>
  <c r="EYA62" i="7" s="1"/>
  <c r="EYC62" i="7" s="1"/>
  <c r="EYE62" i="7" s="1"/>
  <c r="EYG62" i="7" s="1"/>
  <c r="EYI62" i="7" s="1"/>
  <c r="EYK62" i="7" s="1"/>
  <c r="EYM62" i="7" s="1"/>
  <c r="EYO62" i="7" s="1"/>
  <c r="EYQ62" i="7" s="1"/>
  <c r="EYS62" i="7" s="1"/>
  <c r="EYU62" i="7" s="1"/>
  <c r="EYW62" i="7" s="1"/>
  <c r="EYY62" i="7" s="1"/>
  <c r="EZA62" i="7" s="1"/>
  <c r="EZC62" i="7" s="1"/>
  <c r="EZE62" i="7" s="1"/>
  <c r="EZG62" i="7" s="1"/>
  <c r="EZI62" i="7" s="1"/>
  <c r="EZK62" i="7" s="1"/>
  <c r="EZM62" i="7" s="1"/>
  <c r="EZO62" i="7" s="1"/>
  <c r="EZQ62" i="7" s="1"/>
  <c r="EZS62" i="7" s="1"/>
  <c r="EZU62" i="7" s="1"/>
  <c r="EZW62" i="7" s="1"/>
  <c r="EZY62" i="7" s="1"/>
  <c r="FAA62" i="7" s="1"/>
  <c r="FAC62" i="7" s="1"/>
  <c r="FAE62" i="7" s="1"/>
  <c r="FAG62" i="7" s="1"/>
  <c r="FAI62" i="7" s="1"/>
  <c r="FAK62" i="7" s="1"/>
  <c r="FAM62" i="7" s="1"/>
  <c r="FAO62" i="7" s="1"/>
  <c r="FAQ62" i="7" s="1"/>
  <c r="FAS62" i="7" s="1"/>
  <c r="FAU62" i="7" s="1"/>
  <c r="FAW62" i="7" s="1"/>
  <c r="FAY62" i="7" s="1"/>
  <c r="FBA62" i="7" s="1"/>
  <c r="FBC62" i="7" s="1"/>
  <c r="FBE62" i="7" s="1"/>
  <c r="FBG62" i="7" s="1"/>
  <c r="FBI62" i="7" s="1"/>
  <c r="FBK62" i="7" s="1"/>
  <c r="FBM62" i="7" s="1"/>
  <c r="FBO62" i="7" s="1"/>
  <c r="FBQ62" i="7" s="1"/>
  <c r="FBS62" i="7" s="1"/>
  <c r="FBU62" i="7" s="1"/>
  <c r="FBW62" i="7" s="1"/>
  <c r="FBY62" i="7" s="1"/>
  <c r="FCA62" i="7" s="1"/>
  <c r="FCC62" i="7" s="1"/>
  <c r="FCE62" i="7" s="1"/>
  <c r="FCG62" i="7" s="1"/>
  <c r="FCI62" i="7" s="1"/>
  <c r="FCK62" i="7" s="1"/>
  <c r="FCM62" i="7" s="1"/>
  <c r="FCO62" i="7" s="1"/>
  <c r="FCQ62" i="7" s="1"/>
  <c r="FCS62" i="7" s="1"/>
  <c r="FCU62" i="7" s="1"/>
  <c r="FCW62" i="7" s="1"/>
  <c r="FCY62" i="7" s="1"/>
  <c r="FDA62" i="7" s="1"/>
  <c r="FDC62" i="7" s="1"/>
  <c r="FDE62" i="7" s="1"/>
  <c r="FDG62" i="7" s="1"/>
  <c r="FDI62" i="7" s="1"/>
  <c r="FDK62" i="7" s="1"/>
  <c r="FDM62" i="7" s="1"/>
  <c r="FDO62" i="7" s="1"/>
  <c r="FDQ62" i="7" s="1"/>
  <c r="FDS62" i="7" s="1"/>
  <c r="FDU62" i="7" s="1"/>
  <c r="FDW62" i="7" s="1"/>
  <c r="FDY62" i="7" s="1"/>
  <c r="FEA62" i="7" s="1"/>
  <c r="FEC62" i="7" s="1"/>
  <c r="FEE62" i="7" s="1"/>
  <c r="FEG62" i="7" s="1"/>
  <c r="FEI62" i="7" s="1"/>
  <c r="FEK62" i="7" s="1"/>
  <c r="FEM62" i="7" s="1"/>
  <c r="FEO62" i="7" s="1"/>
  <c r="FEQ62" i="7" s="1"/>
  <c r="FES62" i="7" s="1"/>
  <c r="FEU62" i="7" s="1"/>
  <c r="FEW62" i="7" s="1"/>
  <c r="FEY62" i="7" s="1"/>
  <c r="FFA62" i="7" s="1"/>
  <c r="FFC62" i="7" s="1"/>
  <c r="FFE62" i="7" s="1"/>
  <c r="FFG62" i="7" s="1"/>
  <c r="FFI62" i="7" s="1"/>
  <c r="FFK62" i="7" s="1"/>
  <c r="FFM62" i="7" s="1"/>
  <c r="FFO62" i="7" s="1"/>
  <c r="FFQ62" i="7" s="1"/>
  <c r="FFS62" i="7" s="1"/>
  <c r="FFU62" i="7" s="1"/>
  <c r="FFW62" i="7" s="1"/>
  <c r="FFY62" i="7" s="1"/>
  <c r="FGA62" i="7" s="1"/>
  <c r="FGC62" i="7" s="1"/>
  <c r="FGE62" i="7" s="1"/>
  <c r="FGG62" i="7" s="1"/>
  <c r="FGI62" i="7" s="1"/>
  <c r="FGK62" i="7" s="1"/>
  <c r="FGM62" i="7" s="1"/>
  <c r="FGO62" i="7" s="1"/>
  <c r="FGQ62" i="7" s="1"/>
  <c r="FGS62" i="7" s="1"/>
  <c r="FGU62" i="7" s="1"/>
  <c r="FGW62" i="7" s="1"/>
  <c r="FGY62" i="7" s="1"/>
  <c r="FHA62" i="7" s="1"/>
  <c r="FHC62" i="7" s="1"/>
  <c r="FHE62" i="7" s="1"/>
  <c r="FHG62" i="7" s="1"/>
  <c r="FHI62" i="7" s="1"/>
  <c r="FHK62" i="7" s="1"/>
  <c r="FHM62" i="7" s="1"/>
  <c r="FHO62" i="7" s="1"/>
  <c r="FHQ62" i="7" s="1"/>
  <c r="FHS62" i="7" s="1"/>
  <c r="FHU62" i="7" s="1"/>
  <c r="FHW62" i="7" s="1"/>
  <c r="FHY62" i="7" s="1"/>
  <c r="FIA62" i="7" s="1"/>
  <c r="FIC62" i="7" s="1"/>
  <c r="FIE62" i="7" s="1"/>
  <c r="FIG62" i="7" s="1"/>
  <c r="FII62" i="7" s="1"/>
  <c r="FIK62" i="7" s="1"/>
  <c r="FIM62" i="7" s="1"/>
  <c r="FIO62" i="7" s="1"/>
  <c r="FIQ62" i="7" s="1"/>
  <c r="FIS62" i="7" s="1"/>
  <c r="FIU62" i="7" s="1"/>
  <c r="FIW62" i="7" s="1"/>
  <c r="FIY62" i="7" s="1"/>
  <c r="FJA62" i="7" s="1"/>
  <c r="FJC62" i="7" s="1"/>
  <c r="FJE62" i="7" s="1"/>
  <c r="FJG62" i="7" s="1"/>
  <c r="FJI62" i="7" s="1"/>
  <c r="FJK62" i="7" s="1"/>
  <c r="FJM62" i="7" s="1"/>
  <c r="FJO62" i="7" s="1"/>
  <c r="FJQ62" i="7" s="1"/>
  <c r="FJS62" i="7" s="1"/>
  <c r="FJU62" i="7" s="1"/>
  <c r="FJW62" i="7" s="1"/>
  <c r="FJY62" i="7" s="1"/>
  <c r="FKA62" i="7" s="1"/>
  <c r="FKC62" i="7" s="1"/>
  <c r="FKE62" i="7" s="1"/>
  <c r="FKG62" i="7" s="1"/>
  <c r="FKI62" i="7" s="1"/>
  <c r="FKK62" i="7" s="1"/>
  <c r="FKM62" i="7" s="1"/>
  <c r="FKO62" i="7" s="1"/>
  <c r="FKQ62" i="7" s="1"/>
  <c r="FKS62" i="7" s="1"/>
  <c r="FKU62" i="7" s="1"/>
  <c r="FKW62" i="7" s="1"/>
  <c r="FKY62" i="7" s="1"/>
  <c r="FLA62" i="7" s="1"/>
  <c r="FLC62" i="7" s="1"/>
  <c r="FLE62" i="7" s="1"/>
  <c r="FLG62" i="7" s="1"/>
  <c r="FLI62" i="7" s="1"/>
  <c r="FLK62" i="7" s="1"/>
  <c r="FLM62" i="7" s="1"/>
  <c r="FLO62" i="7" s="1"/>
  <c r="FLQ62" i="7" s="1"/>
  <c r="FLS62" i="7" s="1"/>
  <c r="FLU62" i="7" s="1"/>
  <c r="FLW62" i="7" s="1"/>
  <c r="FLY62" i="7" s="1"/>
  <c r="FMA62" i="7" s="1"/>
  <c r="FMC62" i="7" s="1"/>
  <c r="FME62" i="7" s="1"/>
  <c r="FMG62" i="7" s="1"/>
  <c r="FMI62" i="7" s="1"/>
  <c r="FMK62" i="7" s="1"/>
  <c r="FMM62" i="7" s="1"/>
  <c r="FMO62" i="7" s="1"/>
  <c r="FMQ62" i="7" s="1"/>
  <c r="FMS62" i="7" s="1"/>
  <c r="FMU62" i="7" s="1"/>
  <c r="FMW62" i="7" s="1"/>
  <c r="FMY62" i="7" s="1"/>
  <c r="FNA62" i="7" s="1"/>
  <c r="FNC62" i="7" s="1"/>
  <c r="FNE62" i="7" s="1"/>
  <c r="FNG62" i="7" s="1"/>
  <c r="FNI62" i="7" s="1"/>
  <c r="FNK62" i="7" s="1"/>
  <c r="FNM62" i="7" s="1"/>
  <c r="FNO62" i="7" s="1"/>
  <c r="FNQ62" i="7" s="1"/>
  <c r="FNS62" i="7" s="1"/>
  <c r="FNU62" i="7" s="1"/>
  <c r="FNW62" i="7" s="1"/>
  <c r="FNY62" i="7" s="1"/>
  <c r="FOA62" i="7" s="1"/>
  <c r="FOC62" i="7" s="1"/>
  <c r="FOE62" i="7" s="1"/>
  <c r="FOG62" i="7" s="1"/>
  <c r="FOI62" i="7" s="1"/>
  <c r="FOK62" i="7" s="1"/>
  <c r="FOM62" i="7" s="1"/>
  <c r="FOO62" i="7" s="1"/>
  <c r="FOQ62" i="7" s="1"/>
  <c r="FOS62" i="7" s="1"/>
  <c r="FOU62" i="7" s="1"/>
  <c r="FOW62" i="7" s="1"/>
  <c r="FOY62" i="7" s="1"/>
  <c r="FPA62" i="7" s="1"/>
  <c r="FPC62" i="7" s="1"/>
  <c r="FPE62" i="7" s="1"/>
  <c r="FPG62" i="7" s="1"/>
  <c r="FPI62" i="7" s="1"/>
  <c r="FPK62" i="7" s="1"/>
  <c r="FPM62" i="7" s="1"/>
  <c r="FPO62" i="7" s="1"/>
  <c r="FPQ62" i="7" s="1"/>
  <c r="FPS62" i="7" s="1"/>
  <c r="FPU62" i="7" s="1"/>
  <c r="FPW62" i="7" s="1"/>
  <c r="FPY62" i="7" s="1"/>
  <c r="FQA62" i="7" s="1"/>
  <c r="FQC62" i="7" s="1"/>
  <c r="FQE62" i="7" s="1"/>
  <c r="FQG62" i="7" s="1"/>
  <c r="FQI62" i="7" s="1"/>
  <c r="FQK62" i="7" s="1"/>
  <c r="FQM62" i="7" s="1"/>
  <c r="FQO62" i="7" s="1"/>
  <c r="FQQ62" i="7" s="1"/>
  <c r="FQS62" i="7" s="1"/>
  <c r="FQU62" i="7" s="1"/>
  <c r="FQW62" i="7" s="1"/>
  <c r="FQY62" i="7" s="1"/>
  <c r="FRA62" i="7" s="1"/>
  <c r="FRC62" i="7" s="1"/>
  <c r="FRE62" i="7" s="1"/>
  <c r="FRG62" i="7" s="1"/>
  <c r="FRI62" i="7" s="1"/>
  <c r="FRK62" i="7" s="1"/>
  <c r="FRM62" i="7" s="1"/>
  <c r="FRO62" i="7" s="1"/>
  <c r="FRQ62" i="7" s="1"/>
  <c r="FRS62" i="7" s="1"/>
  <c r="FRU62" i="7" s="1"/>
  <c r="FRW62" i="7" s="1"/>
  <c r="FRY62" i="7" s="1"/>
  <c r="FSA62" i="7" s="1"/>
  <c r="FSC62" i="7" s="1"/>
  <c r="FSE62" i="7" s="1"/>
  <c r="FSG62" i="7" s="1"/>
  <c r="FSI62" i="7" s="1"/>
  <c r="FSK62" i="7" s="1"/>
  <c r="FSM62" i="7" s="1"/>
  <c r="FSO62" i="7" s="1"/>
  <c r="FSQ62" i="7" s="1"/>
  <c r="FSS62" i="7" s="1"/>
  <c r="FSU62" i="7" s="1"/>
  <c r="FSW62" i="7" s="1"/>
  <c r="FSY62" i="7" s="1"/>
  <c r="FTA62" i="7" s="1"/>
  <c r="FTC62" i="7" s="1"/>
  <c r="FTE62" i="7" s="1"/>
  <c r="FTG62" i="7" s="1"/>
  <c r="FTI62" i="7" s="1"/>
  <c r="FTK62" i="7" s="1"/>
  <c r="FTM62" i="7" s="1"/>
  <c r="FTO62" i="7" s="1"/>
  <c r="FTQ62" i="7" s="1"/>
  <c r="FTS62" i="7" s="1"/>
  <c r="FTU62" i="7" s="1"/>
  <c r="FTW62" i="7" s="1"/>
  <c r="FTY62" i="7" s="1"/>
  <c r="FUA62" i="7" s="1"/>
  <c r="FUC62" i="7" s="1"/>
  <c r="FUE62" i="7" s="1"/>
  <c r="FUG62" i="7" s="1"/>
  <c r="FUI62" i="7" s="1"/>
  <c r="FUK62" i="7" s="1"/>
  <c r="FUM62" i="7" s="1"/>
  <c r="FUO62" i="7" s="1"/>
  <c r="FUQ62" i="7" s="1"/>
  <c r="FUS62" i="7" s="1"/>
  <c r="FUU62" i="7" s="1"/>
  <c r="FUW62" i="7" s="1"/>
  <c r="FUY62" i="7" s="1"/>
  <c r="FVA62" i="7" s="1"/>
  <c r="FVC62" i="7" s="1"/>
  <c r="FVE62" i="7" s="1"/>
  <c r="FVG62" i="7" s="1"/>
  <c r="FVI62" i="7" s="1"/>
  <c r="FVK62" i="7" s="1"/>
  <c r="FVM62" i="7" s="1"/>
  <c r="FVO62" i="7" s="1"/>
  <c r="FVQ62" i="7" s="1"/>
  <c r="FVS62" i="7" s="1"/>
  <c r="FVU62" i="7" s="1"/>
  <c r="FVW62" i="7" s="1"/>
  <c r="FVY62" i="7" s="1"/>
  <c r="FWA62" i="7" s="1"/>
  <c r="FWC62" i="7" s="1"/>
  <c r="FWE62" i="7" s="1"/>
  <c r="FWG62" i="7" s="1"/>
  <c r="FWI62" i="7" s="1"/>
  <c r="FWK62" i="7" s="1"/>
  <c r="FWM62" i="7" s="1"/>
  <c r="FWO62" i="7" s="1"/>
  <c r="FWQ62" i="7" s="1"/>
  <c r="FWS62" i="7" s="1"/>
  <c r="FWU62" i="7" s="1"/>
  <c r="FWW62" i="7" s="1"/>
  <c r="FWY62" i="7" s="1"/>
  <c r="FXA62" i="7" s="1"/>
  <c r="FXC62" i="7" s="1"/>
  <c r="FXE62" i="7" s="1"/>
  <c r="FXG62" i="7" s="1"/>
  <c r="FXI62" i="7" s="1"/>
  <c r="FXK62" i="7" s="1"/>
  <c r="FXM62" i="7" s="1"/>
  <c r="FXO62" i="7" s="1"/>
  <c r="FXQ62" i="7" s="1"/>
  <c r="FXS62" i="7" s="1"/>
  <c r="FXU62" i="7" s="1"/>
  <c r="FXW62" i="7" s="1"/>
  <c r="FXY62" i="7" s="1"/>
  <c r="FYA62" i="7" s="1"/>
  <c r="FYC62" i="7" s="1"/>
  <c r="FYE62" i="7" s="1"/>
  <c r="FYG62" i="7" s="1"/>
  <c r="FYI62" i="7" s="1"/>
  <c r="FYK62" i="7" s="1"/>
  <c r="FYM62" i="7" s="1"/>
  <c r="FYO62" i="7" s="1"/>
  <c r="FYQ62" i="7" s="1"/>
  <c r="FYS62" i="7" s="1"/>
  <c r="FYU62" i="7" s="1"/>
  <c r="FYW62" i="7" s="1"/>
  <c r="FYY62" i="7" s="1"/>
  <c r="FZA62" i="7" s="1"/>
  <c r="FZC62" i="7" s="1"/>
  <c r="FZE62" i="7" s="1"/>
  <c r="FZG62" i="7" s="1"/>
  <c r="FZI62" i="7" s="1"/>
  <c r="FZK62" i="7" s="1"/>
  <c r="FZM62" i="7" s="1"/>
  <c r="FZO62" i="7" s="1"/>
  <c r="FZQ62" i="7" s="1"/>
  <c r="FZS62" i="7" s="1"/>
  <c r="FZU62" i="7" s="1"/>
  <c r="FZW62" i="7" s="1"/>
  <c r="FZY62" i="7" s="1"/>
  <c r="GAA62" i="7" s="1"/>
  <c r="GAC62" i="7" s="1"/>
  <c r="GAE62" i="7" s="1"/>
  <c r="GAG62" i="7" s="1"/>
  <c r="GAI62" i="7" s="1"/>
  <c r="GAK62" i="7" s="1"/>
  <c r="GAM62" i="7" s="1"/>
  <c r="GAO62" i="7" s="1"/>
  <c r="GAQ62" i="7" s="1"/>
  <c r="GAS62" i="7" s="1"/>
  <c r="GAU62" i="7" s="1"/>
  <c r="GAW62" i="7" s="1"/>
  <c r="GAY62" i="7" s="1"/>
  <c r="GBA62" i="7" s="1"/>
  <c r="GBC62" i="7" s="1"/>
  <c r="GBE62" i="7" s="1"/>
  <c r="GBG62" i="7" s="1"/>
  <c r="GBI62" i="7" s="1"/>
  <c r="GBK62" i="7" s="1"/>
  <c r="GBM62" i="7" s="1"/>
  <c r="GBO62" i="7" s="1"/>
  <c r="GBQ62" i="7" s="1"/>
  <c r="GBS62" i="7" s="1"/>
  <c r="GBU62" i="7" s="1"/>
  <c r="GBW62" i="7" s="1"/>
  <c r="GBY62" i="7" s="1"/>
  <c r="GCA62" i="7" s="1"/>
  <c r="GCC62" i="7" s="1"/>
  <c r="GCE62" i="7" s="1"/>
  <c r="GCG62" i="7" s="1"/>
  <c r="GCI62" i="7" s="1"/>
  <c r="GCK62" i="7" s="1"/>
  <c r="GCM62" i="7" s="1"/>
  <c r="GCO62" i="7" s="1"/>
  <c r="GCQ62" i="7" s="1"/>
  <c r="GCS62" i="7" s="1"/>
  <c r="GCU62" i="7" s="1"/>
  <c r="GCW62" i="7" s="1"/>
  <c r="GCY62" i="7" s="1"/>
  <c r="GDA62" i="7" s="1"/>
  <c r="GDC62" i="7" s="1"/>
  <c r="GDE62" i="7" s="1"/>
  <c r="GDG62" i="7" s="1"/>
  <c r="GDI62" i="7" s="1"/>
  <c r="GDK62" i="7" s="1"/>
  <c r="GDM62" i="7" s="1"/>
  <c r="GDO62" i="7" s="1"/>
  <c r="GDQ62" i="7" s="1"/>
  <c r="GDS62" i="7" s="1"/>
  <c r="GDU62" i="7" s="1"/>
  <c r="GDW62" i="7" s="1"/>
  <c r="GDY62" i="7" s="1"/>
  <c r="GEA62" i="7" s="1"/>
  <c r="GEC62" i="7" s="1"/>
  <c r="GEE62" i="7" s="1"/>
  <c r="GEG62" i="7" s="1"/>
  <c r="GEI62" i="7" s="1"/>
  <c r="GEK62" i="7" s="1"/>
  <c r="GEM62" i="7" s="1"/>
  <c r="GEO62" i="7" s="1"/>
  <c r="GEQ62" i="7" s="1"/>
  <c r="GES62" i="7" s="1"/>
  <c r="GEU62" i="7" s="1"/>
  <c r="GEW62" i="7" s="1"/>
  <c r="GEY62" i="7" s="1"/>
  <c r="GFA62" i="7" s="1"/>
  <c r="GFC62" i="7" s="1"/>
  <c r="GFE62" i="7" s="1"/>
  <c r="GFG62" i="7" s="1"/>
  <c r="GFI62" i="7" s="1"/>
  <c r="GFK62" i="7" s="1"/>
  <c r="GFM62" i="7" s="1"/>
  <c r="GFO62" i="7" s="1"/>
  <c r="GFQ62" i="7" s="1"/>
  <c r="GFS62" i="7" s="1"/>
  <c r="GFU62" i="7" s="1"/>
  <c r="GFW62" i="7" s="1"/>
  <c r="GFY62" i="7" s="1"/>
  <c r="GGA62" i="7" s="1"/>
  <c r="GGC62" i="7" s="1"/>
  <c r="GGE62" i="7" s="1"/>
  <c r="GGG62" i="7" s="1"/>
  <c r="GGI62" i="7" s="1"/>
  <c r="GGK62" i="7" s="1"/>
  <c r="GGM62" i="7" s="1"/>
  <c r="GGO62" i="7" s="1"/>
  <c r="GGQ62" i="7" s="1"/>
  <c r="GGS62" i="7" s="1"/>
  <c r="GGU62" i="7" s="1"/>
  <c r="GGW62" i="7" s="1"/>
  <c r="GGY62" i="7" s="1"/>
  <c r="GHA62" i="7" s="1"/>
  <c r="GHC62" i="7" s="1"/>
  <c r="GHE62" i="7" s="1"/>
  <c r="GHG62" i="7" s="1"/>
  <c r="GHI62" i="7" s="1"/>
  <c r="GHK62" i="7" s="1"/>
  <c r="GHM62" i="7" s="1"/>
  <c r="GHO62" i="7" s="1"/>
  <c r="GHQ62" i="7" s="1"/>
  <c r="GHS62" i="7" s="1"/>
  <c r="GHU62" i="7" s="1"/>
  <c r="GHW62" i="7" s="1"/>
  <c r="GHY62" i="7" s="1"/>
  <c r="GIA62" i="7" s="1"/>
  <c r="GIC62" i="7" s="1"/>
  <c r="GIE62" i="7" s="1"/>
  <c r="GIG62" i="7" s="1"/>
  <c r="GII62" i="7" s="1"/>
  <c r="GIK62" i="7" s="1"/>
  <c r="GIM62" i="7" s="1"/>
  <c r="GIO62" i="7" s="1"/>
  <c r="GIQ62" i="7" s="1"/>
  <c r="GIS62" i="7" s="1"/>
  <c r="GIU62" i="7" s="1"/>
  <c r="GIW62" i="7" s="1"/>
  <c r="GIY62" i="7" s="1"/>
  <c r="GJA62" i="7" s="1"/>
  <c r="GJC62" i="7" s="1"/>
  <c r="GJE62" i="7" s="1"/>
  <c r="GJG62" i="7" s="1"/>
  <c r="GJI62" i="7" s="1"/>
  <c r="GJK62" i="7" s="1"/>
  <c r="GJM62" i="7" s="1"/>
  <c r="GJO62" i="7" s="1"/>
  <c r="GJQ62" i="7" s="1"/>
  <c r="GJS62" i="7" s="1"/>
  <c r="GJU62" i="7" s="1"/>
  <c r="GJW62" i="7" s="1"/>
  <c r="GJY62" i="7" s="1"/>
  <c r="GKA62" i="7" s="1"/>
  <c r="GKC62" i="7" s="1"/>
  <c r="GKE62" i="7" s="1"/>
  <c r="GKG62" i="7" s="1"/>
  <c r="GKI62" i="7" s="1"/>
  <c r="GKK62" i="7" s="1"/>
  <c r="GKM62" i="7" s="1"/>
  <c r="GKO62" i="7" s="1"/>
  <c r="GKQ62" i="7" s="1"/>
  <c r="GKS62" i="7" s="1"/>
  <c r="GKU62" i="7" s="1"/>
  <c r="GKW62" i="7" s="1"/>
  <c r="GKY62" i="7" s="1"/>
  <c r="GLA62" i="7" s="1"/>
  <c r="GLC62" i="7" s="1"/>
  <c r="GLE62" i="7" s="1"/>
  <c r="GLG62" i="7" s="1"/>
  <c r="GLI62" i="7" s="1"/>
  <c r="GLK62" i="7" s="1"/>
  <c r="GLM62" i="7" s="1"/>
  <c r="GLO62" i="7" s="1"/>
  <c r="GLQ62" i="7" s="1"/>
  <c r="GLS62" i="7" s="1"/>
  <c r="GLU62" i="7" s="1"/>
  <c r="GLW62" i="7" s="1"/>
  <c r="GLY62" i="7" s="1"/>
  <c r="GMA62" i="7" s="1"/>
  <c r="GMC62" i="7" s="1"/>
  <c r="GME62" i="7" s="1"/>
  <c r="GMG62" i="7" s="1"/>
  <c r="GMI62" i="7" s="1"/>
  <c r="GMK62" i="7" s="1"/>
  <c r="GMM62" i="7" s="1"/>
  <c r="GMO62" i="7" s="1"/>
  <c r="GMQ62" i="7" s="1"/>
  <c r="GMS62" i="7" s="1"/>
  <c r="GMU62" i="7" s="1"/>
  <c r="GMW62" i="7" s="1"/>
  <c r="GMY62" i="7" s="1"/>
  <c r="GNA62" i="7" s="1"/>
  <c r="GNC62" i="7" s="1"/>
  <c r="GNE62" i="7" s="1"/>
  <c r="GNG62" i="7" s="1"/>
  <c r="GNI62" i="7" s="1"/>
  <c r="GNK62" i="7" s="1"/>
  <c r="GNM62" i="7" s="1"/>
  <c r="GNO62" i="7" s="1"/>
  <c r="GNQ62" i="7" s="1"/>
  <c r="GNS62" i="7" s="1"/>
  <c r="GNU62" i="7" s="1"/>
  <c r="GNW62" i="7" s="1"/>
  <c r="GNY62" i="7" s="1"/>
  <c r="GOA62" i="7" s="1"/>
  <c r="GOC62" i="7" s="1"/>
  <c r="GOE62" i="7" s="1"/>
  <c r="GOG62" i="7" s="1"/>
  <c r="GOI62" i="7" s="1"/>
  <c r="GOK62" i="7" s="1"/>
  <c r="GOM62" i="7" s="1"/>
  <c r="GOO62" i="7" s="1"/>
  <c r="GOQ62" i="7" s="1"/>
  <c r="GOS62" i="7" s="1"/>
  <c r="GOU62" i="7" s="1"/>
  <c r="GOW62" i="7" s="1"/>
  <c r="GOY62" i="7" s="1"/>
  <c r="GPA62" i="7" s="1"/>
  <c r="GPC62" i="7" s="1"/>
  <c r="GPE62" i="7" s="1"/>
  <c r="GPG62" i="7" s="1"/>
  <c r="GPI62" i="7" s="1"/>
  <c r="GPK62" i="7" s="1"/>
  <c r="GPM62" i="7" s="1"/>
  <c r="GPO62" i="7" s="1"/>
  <c r="GPQ62" i="7" s="1"/>
  <c r="GPS62" i="7" s="1"/>
  <c r="GPU62" i="7" s="1"/>
  <c r="GPW62" i="7" s="1"/>
  <c r="GPY62" i="7" s="1"/>
  <c r="GQA62" i="7" s="1"/>
  <c r="GQC62" i="7" s="1"/>
  <c r="GQE62" i="7" s="1"/>
  <c r="GQG62" i="7" s="1"/>
  <c r="GQI62" i="7" s="1"/>
  <c r="GQK62" i="7" s="1"/>
  <c r="GQM62" i="7" s="1"/>
  <c r="GQO62" i="7" s="1"/>
  <c r="GQQ62" i="7" s="1"/>
  <c r="GQS62" i="7" s="1"/>
  <c r="GQU62" i="7" s="1"/>
  <c r="GQW62" i="7" s="1"/>
  <c r="GQY62" i="7" s="1"/>
  <c r="GRA62" i="7" s="1"/>
  <c r="GRC62" i="7" s="1"/>
  <c r="GRE62" i="7" s="1"/>
  <c r="GRG62" i="7" s="1"/>
  <c r="GRI62" i="7" s="1"/>
  <c r="GRK62" i="7" s="1"/>
  <c r="GRM62" i="7" s="1"/>
  <c r="GRO62" i="7" s="1"/>
  <c r="GRQ62" i="7" s="1"/>
  <c r="GRS62" i="7" s="1"/>
  <c r="GRU62" i="7" s="1"/>
  <c r="GRW62" i="7" s="1"/>
  <c r="GRY62" i="7" s="1"/>
  <c r="GSA62" i="7" s="1"/>
  <c r="GSC62" i="7" s="1"/>
  <c r="GSE62" i="7" s="1"/>
  <c r="GSG62" i="7" s="1"/>
  <c r="GSI62" i="7" s="1"/>
  <c r="GSK62" i="7" s="1"/>
  <c r="GSM62" i="7" s="1"/>
  <c r="GSO62" i="7" s="1"/>
  <c r="GSQ62" i="7" s="1"/>
  <c r="GSS62" i="7" s="1"/>
  <c r="GSU62" i="7" s="1"/>
  <c r="GSW62" i="7" s="1"/>
  <c r="GSY62" i="7" s="1"/>
  <c r="GTA62" i="7" s="1"/>
  <c r="GTC62" i="7" s="1"/>
  <c r="GTE62" i="7" s="1"/>
  <c r="GTG62" i="7" s="1"/>
  <c r="GTI62" i="7" s="1"/>
  <c r="GTK62" i="7" s="1"/>
  <c r="GTM62" i="7" s="1"/>
  <c r="GTO62" i="7" s="1"/>
  <c r="GTQ62" i="7" s="1"/>
  <c r="GTS62" i="7" s="1"/>
  <c r="GTU62" i="7" s="1"/>
  <c r="GTW62" i="7" s="1"/>
  <c r="GTY62" i="7" s="1"/>
  <c r="GUA62" i="7" s="1"/>
  <c r="GUC62" i="7" s="1"/>
  <c r="GUE62" i="7" s="1"/>
  <c r="GUG62" i="7" s="1"/>
  <c r="GUI62" i="7" s="1"/>
  <c r="GUK62" i="7" s="1"/>
  <c r="GUM62" i="7" s="1"/>
  <c r="GUO62" i="7" s="1"/>
  <c r="GUQ62" i="7" s="1"/>
  <c r="GUS62" i="7" s="1"/>
  <c r="GUU62" i="7" s="1"/>
  <c r="GUW62" i="7" s="1"/>
  <c r="GUY62" i="7" s="1"/>
  <c r="GVA62" i="7" s="1"/>
  <c r="GVC62" i="7" s="1"/>
  <c r="GVE62" i="7" s="1"/>
  <c r="GVG62" i="7" s="1"/>
  <c r="GVI62" i="7" s="1"/>
  <c r="GVK62" i="7" s="1"/>
  <c r="GVM62" i="7" s="1"/>
  <c r="GVO62" i="7" s="1"/>
  <c r="GVQ62" i="7" s="1"/>
  <c r="GVS62" i="7" s="1"/>
  <c r="GVU62" i="7" s="1"/>
  <c r="GVW62" i="7" s="1"/>
  <c r="GVY62" i="7" s="1"/>
  <c r="GWA62" i="7" s="1"/>
  <c r="GWC62" i="7" s="1"/>
  <c r="GWE62" i="7" s="1"/>
  <c r="GWG62" i="7" s="1"/>
  <c r="GWI62" i="7" s="1"/>
  <c r="GWK62" i="7" s="1"/>
  <c r="GWM62" i="7" s="1"/>
  <c r="GWO62" i="7" s="1"/>
  <c r="GWQ62" i="7" s="1"/>
  <c r="GWS62" i="7" s="1"/>
  <c r="GWU62" i="7" s="1"/>
  <c r="GWW62" i="7" s="1"/>
  <c r="GWY62" i="7" s="1"/>
  <c r="GXA62" i="7" s="1"/>
  <c r="GXC62" i="7" s="1"/>
  <c r="GXE62" i="7" s="1"/>
  <c r="GXG62" i="7" s="1"/>
  <c r="GXI62" i="7" s="1"/>
  <c r="GXK62" i="7" s="1"/>
  <c r="GXM62" i="7" s="1"/>
  <c r="GXO62" i="7" s="1"/>
  <c r="GXQ62" i="7" s="1"/>
  <c r="GXS62" i="7" s="1"/>
  <c r="GXU62" i="7" s="1"/>
  <c r="GXW62" i="7" s="1"/>
  <c r="GXY62" i="7" s="1"/>
  <c r="GYA62" i="7" s="1"/>
  <c r="GYC62" i="7" s="1"/>
  <c r="GYE62" i="7" s="1"/>
  <c r="GYG62" i="7" s="1"/>
  <c r="GYI62" i="7" s="1"/>
  <c r="GYK62" i="7" s="1"/>
  <c r="GYM62" i="7" s="1"/>
  <c r="GYO62" i="7" s="1"/>
  <c r="GYQ62" i="7" s="1"/>
  <c r="GYS62" i="7" s="1"/>
  <c r="GYU62" i="7" s="1"/>
  <c r="GYW62" i="7" s="1"/>
  <c r="GYY62" i="7" s="1"/>
  <c r="GZA62" i="7" s="1"/>
  <c r="GZC62" i="7" s="1"/>
  <c r="GZE62" i="7" s="1"/>
  <c r="GZG62" i="7" s="1"/>
  <c r="GZI62" i="7" s="1"/>
  <c r="GZK62" i="7" s="1"/>
  <c r="GZM62" i="7" s="1"/>
  <c r="GZO62" i="7" s="1"/>
  <c r="GZQ62" i="7" s="1"/>
  <c r="GZS62" i="7" s="1"/>
  <c r="GZU62" i="7" s="1"/>
  <c r="GZW62" i="7" s="1"/>
  <c r="GZY62" i="7" s="1"/>
  <c r="HAA62" i="7" s="1"/>
  <c r="HAC62" i="7" s="1"/>
  <c r="HAE62" i="7" s="1"/>
  <c r="HAG62" i="7" s="1"/>
  <c r="HAI62" i="7" s="1"/>
  <c r="HAK62" i="7" s="1"/>
  <c r="HAM62" i="7" s="1"/>
  <c r="HAO62" i="7" s="1"/>
  <c r="HAQ62" i="7" s="1"/>
  <c r="HAS62" i="7" s="1"/>
  <c r="HAU62" i="7" s="1"/>
  <c r="HAW62" i="7" s="1"/>
  <c r="HAY62" i="7" s="1"/>
  <c r="HBA62" i="7" s="1"/>
  <c r="HBC62" i="7" s="1"/>
  <c r="HBE62" i="7" s="1"/>
  <c r="HBG62" i="7" s="1"/>
  <c r="HBI62" i="7" s="1"/>
  <c r="HBK62" i="7" s="1"/>
  <c r="HBM62" i="7" s="1"/>
  <c r="HBO62" i="7" s="1"/>
  <c r="HBQ62" i="7" s="1"/>
  <c r="HBS62" i="7" s="1"/>
  <c r="HBU62" i="7" s="1"/>
  <c r="HBW62" i="7" s="1"/>
  <c r="HBY62" i="7" s="1"/>
  <c r="HCA62" i="7" s="1"/>
  <c r="HCC62" i="7" s="1"/>
  <c r="HCE62" i="7" s="1"/>
  <c r="HCG62" i="7" s="1"/>
  <c r="HCI62" i="7" s="1"/>
  <c r="HCK62" i="7" s="1"/>
  <c r="HCM62" i="7" s="1"/>
  <c r="HCO62" i="7" s="1"/>
  <c r="HCQ62" i="7" s="1"/>
  <c r="HCS62" i="7" s="1"/>
  <c r="HCU62" i="7" s="1"/>
  <c r="HCW62" i="7" s="1"/>
  <c r="HCY62" i="7" s="1"/>
  <c r="HDA62" i="7" s="1"/>
  <c r="HDC62" i="7" s="1"/>
  <c r="HDE62" i="7" s="1"/>
  <c r="HDG62" i="7" s="1"/>
  <c r="HDI62" i="7" s="1"/>
  <c r="HDK62" i="7" s="1"/>
  <c r="HDM62" i="7" s="1"/>
  <c r="HDO62" i="7" s="1"/>
  <c r="HDQ62" i="7" s="1"/>
  <c r="HDS62" i="7" s="1"/>
  <c r="HDU62" i="7" s="1"/>
  <c r="HDW62" i="7" s="1"/>
  <c r="HDY62" i="7" s="1"/>
  <c r="HEA62" i="7" s="1"/>
  <c r="HEC62" i="7" s="1"/>
  <c r="HEE62" i="7" s="1"/>
  <c r="HEG62" i="7" s="1"/>
  <c r="HEI62" i="7" s="1"/>
  <c r="HEK62" i="7" s="1"/>
  <c r="HEM62" i="7" s="1"/>
  <c r="HEO62" i="7" s="1"/>
  <c r="HEQ62" i="7" s="1"/>
  <c r="HES62" i="7" s="1"/>
  <c r="HEU62" i="7" s="1"/>
  <c r="HEW62" i="7" s="1"/>
  <c r="HEY62" i="7" s="1"/>
  <c r="HFA62" i="7" s="1"/>
  <c r="HFC62" i="7" s="1"/>
  <c r="HFE62" i="7" s="1"/>
  <c r="HFG62" i="7" s="1"/>
  <c r="HFI62" i="7" s="1"/>
  <c r="HFK62" i="7" s="1"/>
  <c r="HFM62" i="7" s="1"/>
  <c r="HFO62" i="7" s="1"/>
  <c r="HFQ62" i="7" s="1"/>
  <c r="HFS62" i="7" s="1"/>
  <c r="HFU62" i="7" s="1"/>
  <c r="HFW62" i="7" s="1"/>
  <c r="HFY62" i="7" s="1"/>
  <c r="HGA62" i="7" s="1"/>
  <c r="HGC62" i="7" s="1"/>
  <c r="HGE62" i="7" s="1"/>
  <c r="HGG62" i="7" s="1"/>
  <c r="HGI62" i="7" s="1"/>
  <c r="HGK62" i="7" s="1"/>
  <c r="HGM62" i="7" s="1"/>
  <c r="HGO62" i="7" s="1"/>
  <c r="HGQ62" i="7" s="1"/>
  <c r="HGS62" i="7" s="1"/>
  <c r="HGU62" i="7" s="1"/>
  <c r="HGW62" i="7" s="1"/>
  <c r="HGY62" i="7" s="1"/>
  <c r="HHA62" i="7" s="1"/>
  <c r="HHC62" i="7" s="1"/>
  <c r="HHE62" i="7" s="1"/>
  <c r="HHG62" i="7" s="1"/>
  <c r="HHI62" i="7" s="1"/>
  <c r="HHK62" i="7" s="1"/>
  <c r="HHM62" i="7" s="1"/>
  <c r="HHO62" i="7" s="1"/>
  <c r="HHQ62" i="7" s="1"/>
  <c r="HHS62" i="7" s="1"/>
  <c r="HHU62" i="7" s="1"/>
  <c r="HHW62" i="7" s="1"/>
  <c r="HHY62" i="7" s="1"/>
  <c r="HIA62" i="7" s="1"/>
  <c r="HIC62" i="7" s="1"/>
  <c r="HIE62" i="7" s="1"/>
  <c r="HIG62" i="7" s="1"/>
  <c r="HII62" i="7" s="1"/>
  <c r="HIK62" i="7" s="1"/>
  <c r="HIM62" i="7" s="1"/>
  <c r="HIO62" i="7" s="1"/>
  <c r="HIQ62" i="7" s="1"/>
  <c r="HIS62" i="7" s="1"/>
  <c r="HIU62" i="7" s="1"/>
  <c r="HIW62" i="7" s="1"/>
  <c r="HIY62" i="7" s="1"/>
  <c r="HJA62" i="7" s="1"/>
  <c r="HJC62" i="7" s="1"/>
  <c r="HJE62" i="7" s="1"/>
  <c r="HJG62" i="7" s="1"/>
  <c r="HJI62" i="7" s="1"/>
  <c r="HJK62" i="7" s="1"/>
  <c r="HJM62" i="7" s="1"/>
  <c r="HJO62" i="7" s="1"/>
  <c r="HJQ62" i="7" s="1"/>
  <c r="HJS62" i="7" s="1"/>
  <c r="HJU62" i="7" s="1"/>
  <c r="HJW62" i="7" s="1"/>
  <c r="HJY62" i="7" s="1"/>
  <c r="HKA62" i="7" s="1"/>
  <c r="HKC62" i="7" s="1"/>
  <c r="HKE62" i="7" s="1"/>
  <c r="HKG62" i="7" s="1"/>
  <c r="HKI62" i="7" s="1"/>
  <c r="HKK62" i="7" s="1"/>
  <c r="HKM62" i="7" s="1"/>
  <c r="HKO62" i="7" s="1"/>
  <c r="HKQ62" i="7" s="1"/>
  <c r="HKS62" i="7" s="1"/>
  <c r="HKU62" i="7" s="1"/>
  <c r="HKW62" i="7" s="1"/>
  <c r="HKY62" i="7" s="1"/>
  <c r="HLA62" i="7" s="1"/>
  <c r="HLC62" i="7" s="1"/>
  <c r="HLE62" i="7" s="1"/>
  <c r="HLG62" i="7" s="1"/>
  <c r="HLI62" i="7" s="1"/>
  <c r="HLK62" i="7" s="1"/>
  <c r="HLM62" i="7" s="1"/>
  <c r="HLO62" i="7" s="1"/>
  <c r="HLQ62" i="7" s="1"/>
  <c r="HLS62" i="7" s="1"/>
  <c r="HLU62" i="7" s="1"/>
  <c r="HLW62" i="7" s="1"/>
  <c r="HLY62" i="7" s="1"/>
  <c r="HMA62" i="7" s="1"/>
  <c r="HMC62" i="7" s="1"/>
  <c r="HME62" i="7" s="1"/>
  <c r="HMG62" i="7" s="1"/>
  <c r="HMI62" i="7" s="1"/>
  <c r="HMK62" i="7" s="1"/>
  <c r="HMM62" i="7" s="1"/>
  <c r="HMO62" i="7" s="1"/>
  <c r="HMQ62" i="7" s="1"/>
  <c r="HMS62" i="7" s="1"/>
  <c r="HMU62" i="7" s="1"/>
  <c r="HMW62" i="7" s="1"/>
  <c r="HMY62" i="7" s="1"/>
  <c r="HNA62" i="7" s="1"/>
  <c r="HNC62" i="7" s="1"/>
  <c r="HNE62" i="7" s="1"/>
  <c r="HNG62" i="7" s="1"/>
  <c r="HNI62" i="7" s="1"/>
  <c r="HNK62" i="7" s="1"/>
  <c r="HNM62" i="7" s="1"/>
  <c r="HNO62" i="7" s="1"/>
  <c r="HNQ62" i="7" s="1"/>
  <c r="HNS62" i="7" s="1"/>
  <c r="HNU62" i="7" s="1"/>
  <c r="HNW62" i="7" s="1"/>
  <c r="HNY62" i="7" s="1"/>
  <c r="HOA62" i="7" s="1"/>
  <c r="HOC62" i="7" s="1"/>
  <c r="HOE62" i="7" s="1"/>
  <c r="HOG62" i="7" s="1"/>
  <c r="HOI62" i="7" s="1"/>
  <c r="HOK62" i="7" s="1"/>
  <c r="HOM62" i="7" s="1"/>
  <c r="HOO62" i="7" s="1"/>
  <c r="HOQ62" i="7" s="1"/>
  <c r="HOS62" i="7" s="1"/>
  <c r="HOU62" i="7" s="1"/>
  <c r="HOW62" i="7" s="1"/>
  <c r="HOY62" i="7" s="1"/>
  <c r="HPA62" i="7" s="1"/>
  <c r="HPC62" i="7" s="1"/>
  <c r="HPE62" i="7" s="1"/>
  <c r="HPG62" i="7" s="1"/>
  <c r="HPI62" i="7" s="1"/>
  <c r="HPK62" i="7" s="1"/>
  <c r="HPM62" i="7" s="1"/>
  <c r="HPO62" i="7" s="1"/>
  <c r="HPQ62" i="7" s="1"/>
  <c r="HPS62" i="7" s="1"/>
  <c r="HPU62" i="7" s="1"/>
  <c r="HPW62" i="7" s="1"/>
  <c r="HPY62" i="7" s="1"/>
  <c r="HQA62" i="7" s="1"/>
  <c r="HQC62" i="7" s="1"/>
  <c r="HQE62" i="7" s="1"/>
  <c r="HQG62" i="7" s="1"/>
  <c r="HQI62" i="7" s="1"/>
  <c r="HQK62" i="7" s="1"/>
  <c r="HQM62" i="7" s="1"/>
  <c r="HQO62" i="7" s="1"/>
  <c r="HQQ62" i="7" s="1"/>
  <c r="HQS62" i="7" s="1"/>
  <c r="HQU62" i="7" s="1"/>
  <c r="HQW62" i="7" s="1"/>
  <c r="HQY62" i="7" s="1"/>
  <c r="HRA62" i="7" s="1"/>
  <c r="HRC62" i="7" s="1"/>
  <c r="HRE62" i="7" s="1"/>
  <c r="HRG62" i="7" s="1"/>
  <c r="HRI62" i="7" s="1"/>
  <c r="HRK62" i="7" s="1"/>
  <c r="HRM62" i="7" s="1"/>
  <c r="HRO62" i="7" s="1"/>
  <c r="HRQ62" i="7" s="1"/>
  <c r="HRS62" i="7" s="1"/>
  <c r="HRU62" i="7" s="1"/>
  <c r="HRW62" i="7" s="1"/>
  <c r="HRY62" i="7" s="1"/>
  <c r="HSA62" i="7" s="1"/>
  <c r="HSC62" i="7" s="1"/>
  <c r="HSE62" i="7" s="1"/>
  <c r="HSG62" i="7" s="1"/>
  <c r="HSI62" i="7" s="1"/>
  <c r="HSK62" i="7" s="1"/>
  <c r="HSM62" i="7" s="1"/>
  <c r="HSO62" i="7" s="1"/>
  <c r="HSQ62" i="7" s="1"/>
  <c r="HSS62" i="7" s="1"/>
  <c r="HSU62" i="7" s="1"/>
  <c r="HSW62" i="7" s="1"/>
  <c r="HSY62" i="7" s="1"/>
  <c r="HTA62" i="7" s="1"/>
  <c r="HTC62" i="7" s="1"/>
  <c r="HTE62" i="7" s="1"/>
  <c r="HTG62" i="7" s="1"/>
  <c r="HTI62" i="7" s="1"/>
  <c r="HTK62" i="7" s="1"/>
  <c r="HTM62" i="7" s="1"/>
  <c r="HTO62" i="7" s="1"/>
  <c r="HTQ62" i="7" s="1"/>
  <c r="HTS62" i="7" s="1"/>
  <c r="HTU62" i="7" s="1"/>
  <c r="HTW62" i="7" s="1"/>
  <c r="HTY62" i="7" s="1"/>
  <c r="HUA62" i="7" s="1"/>
  <c r="HUC62" i="7" s="1"/>
  <c r="HUE62" i="7" s="1"/>
  <c r="HUG62" i="7" s="1"/>
  <c r="HUI62" i="7" s="1"/>
  <c r="HUK62" i="7" s="1"/>
  <c r="HUM62" i="7" s="1"/>
  <c r="HUO62" i="7" s="1"/>
  <c r="HUQ62" i="7" s="1"/>
  <c r="HUS62" i="7" s="1"/>
  <c r="HUU62" i="7" s="1"/>
  <c r="HUW62" i="7" s="1"/>
  <c r="HUY62" i="7" s="1"/>
  <c r="HVA62" i="7" s="1"/>
  <c r="HVC62" i="7" s="1"/>
  <c r="HVE62" i="7" s="1"/>
  <c r="HVG62" i="7" s="1"/>
  <c r="HVI62" i="7" s="1"/>
  <c r="HVK62" i="7" s="1"/>
  <c r="HVM62" i="7" s="1"/>
  <c r="HVO62" i="7" s="1"/>
  <c r="HVQ62" i="7" s="1"/>
  <c r="HVS62" i="7" s="1"/>
  <c r="HVU62" i="7" s="1"/>
  <c r="HVW62" i="7" s="1"/>
  <c r="HVY62" i="7" s="1"/>
  <c r="HWA62" i="7" s="1"/>
  <c r="HWC62" i="7" s="1"/>
  <c r="HWE62" i="7" s="1"/>
  <c r="HWG62" i="7" s="1"/>
  <c r="HWI62" i="7" s="1"/>
  <c r="HWK62" i="7" s="1"/>
  <c r="HWM62" i="7" s="1"/>
  <c r="HWO62" i="7" s="1"/>
  <c r="HWQ62" i="7" s="1"/>
  <c r="HWS62" i="7" s="1"/>
  <c r="HWU62" i="7" s="1"/>
  <c r="HWW62" i="7" s="1"/>
  <c r="HWY62" i="7" s="1"/>
  <c r="HXA62" i="7" s="1"/>
  <c r="HXC62" i="7" s="1"/>
  <c r="HXE62" i="7" s="1"/>
  <c r="HXG62" i="7" s="1"/>
  <c r="HXI62" i="7" s="1"/>
  <c r="HXK62" i="7" s="1"/>
  <c r="HXM62" i="7" s="1"/>
  <c r="HXO62" i="7" s="1"/>
  <c r="HXQ62" i="7" s="1"/>
  <c r="HXS62" i="7" s="1"/>
  <c r="HXU62" i="7" s="1"/>
  <c r="HXW62" i="7" s="1"/>
  <c r="HXY62" i="7" s="1"/>
  <c r="HYA62" i="7" s="1"/>
  <c r="HYC62" i="7" s="1"/>
  <c r="HYE62" i="7" s="1"/>
  <c r="HYG62" i="7" s="1"/>
  <c r="HYI62" i="7" s="1"/>
  <c r="HYK62" i="7" s="1"/>
  <c r="HYM62" i="7" s="1"/>
  <c r="HYO62" i="7" s="1"/>
  <c r="HYQ62" i="7" s="1"/>
  <c r="HYS62" i="7" s="1"/>
  <c r="HYU62" i="7" s="1"/>
  <c r="HYW62" i="7" s="1"/>
  <c r="HYY62" i="7" s="1"/>
  <c r="HZA62" i="7" s="1"/>
  <c r="HZC62" i="7" s="1"/>
  <c r="HZE62" i="7" s="1"/>
  <c r="HZG62" i="7" s="1"/>
  <c r="HZI62" i="7" s="1"/>
  <c r="HZK62" i="7" s="1"/>
  <c r="HZM62" i="7" s="1"/>
  <c r="HZO62" i="7" s="1"/>
  <c r="HZQ62" i="7" s="1"/>
  <c r="HZS62" i="7" s="1"/>
  <c r="HZU62" i="7" s="1"/>
  <c r="HZW62" i="7" s="1"/>
  <c r="HZY62" i="7" s="1"/>
  <c r="IAA62" i="7" s="1"/>
  <c r="IAC62" i="7" s="1"/>
  <c r="IAE62" i="7" s="1"/>
  <c r="IAG62" i="7" s="1"/>
  <c r="IAI62" i="7" s="1"/>
  <c r="IAK62" i="7" s="1"/>
  <c r="IAM62" i="7" s="1"/>
  <c r="IAO62" i="7" s="1"/>
  <c r="IAQ62" i="7" s="1"/>
  <c r="IAS62" i="7" s="1"/>
  <c r="IAU62" i="7" s="1"/>
  <c r="IAW62" i="7" s="1"/>
  <c r="IAY62" i="7" s="1"/>
  <c r="IBA62" i="7" s="1"/>
  <c r="IBC62" i="7" s="1"/>
  <c r="IBE62" i="7" s="1"/>
  <c r="IBG62" i="7" s="1"/>
  <c r="IBI62" i="7" s="1"/>
  <c r="IBK62" i="7" s="1"/>
  <c r="IBM62" i="7" s="1"/>
  <c r="IBO62" i="7" s="1"/>
  <c r="IBQ62" i="7" s="1"/>
  <c r="IBS62" i="7" s="1"/>
  <c r="IBU62" i="7" s="1"/>
  <c r="IBW62" i="7" s="1"/>
  <c r="IBY62" i="7" s="1"/>
  <c r="ICA62" i="7" s="1"/>
  <c r="ICC62" i="7" s="1"/>
  <c r="ICE62" i="7" s="1"/>
  <c r="ICG62" i="7" s="1"/>
  <c r="ICI62" i="7" s="1"/>
  <c r="ICK62" i="7" s="1"/>
  <c r="ICM62" i="7" s="1"/>
  <c r="ICO62" i="7" s="1"/>
  <c r="ICQ62" i="7" s="1"/>
  <c r="ICS62" i="7" s="1"/>
  <c r="ICU62" i="7" s="1"/>
  <c r="ICW62" i="7" s="1"/>
  <c r="ICY62" i="7" s="1"/>
  <c r="IDA62" i="7" s="1"/>
  <c r="IDC62" i="7" s="1"/>
  <c r="IDE62" i="7" s="1"/>
  <c r="IDG62" i="7" s="1"/>
  <c r="IDI62" i="7" s="1"/>
  <c r="IDK62" i="7" s="1"/>
  <c r="IDM62" i="7" s="1"/>
  <c r="IDO62" i="7" s="1"/>
  <c r="IDQ62" i="7" s="1"/>
  <c r="IDS62" i="7" s="1"/>
  <c r="IDU62" i="7" s="1"/>
  <c r="IDW62" i="7" s="1"/>
  <c r="IDY62" i="7" s="1"/>
  <c r="IEA62" i="7" s="1"/>
  <c r="IEC62" i="7" s="1"/>
  <c r="IEE62" i="7" s="1"/>
  <c r="IEG62" i="7" s="1"/>
  <c r="IEI62" i="7" s="1"/>
  <c r="IEK62" i="7" s="1"/>
  <c r="IEM62" i="7" s="1"/>
  <c r="IEO62" i="7" s="1"/>
  <c r="IEQ62" i="7" s="1"/>
  <c r="IES62" i="7" s="1"/>
  <c r="IEU62" i="7" s="1"/>
  <c r="IEW62" i="7" s="1"/>
  <c r="IEY62" i="7" s="1"/>
  <c r="IFA62" i="7" s="1"/>
  <c r="IFC62" i="7" s="1"/>
  <c r="IFE62" i="7" s="1"/>
  <c r="IFG62" i="7" s="1"/>
  <c r="IFI62" i="7" s="1"/>
  <c r="IFK62" i="7" s="1"/>
  <c r="IFM62" i="7" s="1"/>
  <c r="IFO62" i="7" s="1"/>
  <c r="IFQ62" i="7" s="1"/>
  <c r="IFS62" i="7" s="1"/>
  <c r="IFU62" i="7" s="1"/>
  <c r="IFW62" i="7" s="1"/>
  <c r="IFY62" i="7" s="1"/>
  <c r="IGA62" i="7" s="1"/>
  <c r="IGC62" i="7" s="1"/>
  <c r="IGE62" i="7" s="1"/>
  <c r="IGG62" i="7" s="1"/>
  <c r="IGI62" i="7" s="1"/>
  <c r="IGK62" i="7" s="1"/>
  <c r="IGM62" i="7" s="1"/>
  <c r="IGO62" i="7" s="1"/>
  <c r="IGQ62" i="7" s="1"/>
  <c r="IGS62" i="7" s="1"/>
  <c r="IGU62" i="7" s="1"/>
  <c r="IGW62" i="7" s="1"/>
  <c r="IGY62" i="7" s="1"/>
  <c r="IHA62" i="7" s="1"/>
  <c r="IHC62" i="7" s="1"/>
  <c r="IHE62" i="7" s="1"/>
  <c r="IHG62" i="7" s="1"/>
  <c r="IHI62" i="7" s="1"/>
  <c r="IHK62" i="7" s="1"/>
  <c r="IHM62" i="7" s="1"/>
  <c r="IHO62" i="7" s="1"/>
  <c r="IHQ62" i="7" s="1"/>
  <c r="IHS62" i="7" s="1"/>
  <c r="IHU62" i="7" s="1"/>
  <c r="IHW62" i="7" s="1"/>
  <c r="IHY62" i="7" s="1"/>
  <c r="IIA62" i="7" s="1"/>
  <c r="IIC62" i="7" s="1"/>
  <c r="IIE62" i="7" s="1"/>
  <c r="IIG62" i="7" s="1"/>
  <c r="III62" i="7" s="1"/>
  <c r="IIK62" i="7" s="1"/>
  <c r="IIM62" i="7" s="1"/>
  <c r="IIO62" i="7" s="1"/>
  <c r="IIQ62" i="7" s="1"/>
  <c r="IIS62" i="7" s="1"/>
  <c r="IIU62" i="7" s="1"/>
  <c r="IIW62" i="7" s="1"/>
  <c r="IIY62" i="7" s="1"/>
  <c r="IJA62" i="7" s="1"/>
  <c r="IJC62" i="7" s="1"/>
  <c r="IJE62" i="7" s="1"/>
  <c r="IJG62" i="7" s="1"/>
  <c r="IJI62" i="7" s="1"/>
  <c r="IJK62" i="7" s="1"/>
  <c r="IJM62" i="7" s="1"/>
  <c r="IJO62" i="7" s="1"/>
  <c r="IJQ62" i="7" s="1"/>
  <c r="IJS62" i="7" s="1"/>
  <c r="IJU62" i="7" s="1"/>
  <c r="IJW62" i="7" s="1"/>
  <c r="IJY62" i="7" s="1"/>
  <c r="IKA62" i="7" s="1"/>
  <c r="IKC62" i="7" s="1"/>
  <c r="IKE62" i="7" s="1"/>
  <c r="IKG62" i="7" s="1"/>
  <c r="IKI62" i="7" s="1"/>
  <c r="IKK62" i="7" s="1"/>
  <c r="IKM62" i="7" s="1"/>
  <c r="IKO62" i="7" s="1"/>
  <c r="IKQ62" i="7" s="1"/>
  <c r="IKS62" i="7" s="1"/>
  <c r="IKU62" i="7" s="1"/>
  <c r="IKW62" i="7" s="1"/>
  <c r="IKY62" i="7" s="1"/>
  <c r="ILA62" i="7" s="1"/>
  <c r="ILC62" i="7" s="1"/>
  <c r="ILE62" i="7" s="1"/>
  <c r="ILG62" i="7" s="1"/>
  <c r="ILI62" i="7" s="1"/>
  <c r="ILK62" i="7" s="1"/>
  <c r="ILM62" i="7" s="1"/>
  <c r="ILO62" i="7" s="1"/>
  <c r="ILQ62" i="7" s="1"/>
  <c r="ILS62" i="7" s="1"/>
  <c r="ILU62" i="7" s="1"/>
  <c r="ILW62" i="7" s="1"/>
  <c r="ILY62" i="7" s="1"/>
  <c r="IMA62" i="7" s="1"/>
  <c r="IMC62" i="7" s="1"/>
  <c r="IME62" i="7" s="1"/>
  <c r="IMG62" i="7" s="1"/>
  <c r="IMI62" i="7" s="1"/>
  <c r="IMK62" i="7" s="1"/>
  <c r="IMM62" i="7" s="1"/>
  <c r="IMO62" i="7" s="1"/>
  <c r="IMQ62" i="7" s="1"/>
  <c r="IMS62" i="7" s="1"/>
  <c r="IMU62" i="7" s="1"/>
  <c r="IMW62" i="7" s="1"/>
  <c r="IMY62" i="7" s="1"/>
  <c r="INA62" i="7" s="1"/>
  <c r="INC62" i="7" s="1"/>
  <c r="INE62" i="7" s="1"/>
  <c r="ING62" i="7" s="1"/>
  <c r="INI62" i="7" s="1"/>
  <c r="INK62" i="7" s="1"/>
  <c r="INM62" i="7" s="1"/>
  <c r="INO62" i="7" s="1"/>
  <c r="INQ62" i="7" s="1"/>
  <c r="INS62" i="7" s="1"/>
  <c r="INU62" i="7" s="1"/>
  <c r="INW62" i="7" s="1"/>
  <c r="INY62" i="7" s="1"/>
  <c r="IOA62" i="7" s="1"/>
  <c r="IOC62" i="7" s="1"/>
  <c r="IOE62" i="7" s="1"/>
  <c r="IOG62" i="7" s="1"/>
  <c r="IOI62" i="7" s="1"/>
  <c r="IOK62" i="7" s="1"/>
  <c r="IOM62" i="7" s="1"/>
  <c r="IOO62" i="7" s="1"/>
  <c r="IOQ62" i="7" s="1"/>
  <c r="IOS62" i="7" s="1"/>
  <c r="IOU62" i="7" s="1"/>
  <c r="IOW62" i="7" s="1"/>
  <c r="IOY62" i="7" s="1"/>
  <c r="IPA62" i="7" s="1"/>
  <c r="IPC62" i="7" s="1"/>
  <c r="IPE62" i="7" s="1"/>
  <c r="IPG62" i="7" s="1"/>
  <c r="IPI62" i="7" s="1"/>
  <c r="IPK62" i="7" s="1"/>
  <c r="IPM62" i="7" s="1"/>
  <c r="IPO62" i="7" s="1"/>
  <c r="IPQ62" i="7" s="1"/>
  <c r="IPS62" i="7" s="1"/>
  <c r="IPU62" i="7" s="1"/>
  <c r="IPW62" i="7" s="1"/>
  <c r="IPY62" i="7" s="1"/>
  <c r="IQA62" i="7" s="1"/>
  <c r="IQC62" i="7" s="1"/>
  <c r="IQE62" i="7" s="1"/>
  <c r="IQG62" i="7" s="1"/>
  <c r="IQI62" i="7" s="1"/>
  <c r="IQK62" i="7" s="1"/>
  <c r="IQM62" i="7" s="1"/>
  <c r="IQO62" i="7" s="1"/>
  <c r="IQQ62" i="7" s="1"/>
  <c r="IQS62" i="7" s="1"/>
  <c r="IQU62" i="7" s="1"/>
  <c r="IQW62" i="7" s="1"/>
  <c r="IQY62" i="7" s="1"/>
  <c r="IRA62" i="7" s="1"/>
  <c r="IRC62" i="7" s="1"/>
  <c r="IRE62" i="7" s="1"/>
  <c r="IRG62" i="7" s="1"/>
  <c r="IRI62" i="7" s="1"/>
  <c r="IRK62" i="7" s="1"/>
  <c r="IRM62" i="7" s="1"/>
  <c r="IRO62" i="7" s="1"/>
  <c r="IRQ62" i="7" s="1"/>
  <c r="IRS62" i="7" s="1"/>
  <c r="IRU62" i="7" s="1"/>
  <c r="IRW62" i="7" s="1"/>
  <c r="IRY62" i="7" s="1"/>
  <c r="ISA62" i="7" s="1"/>
  <c r="ISC62" i="7" s="1"/>
  <c r="ISE62" i="7" s="1"/>
  <c r="ISG62" i="7" s="1"/>
  <c r="ISI62" i="7" s="1"/>
  <c r="ISK62" i="7" s="1"/>
  <c r="ISM62" i="7" s="1"/>
  <c r="ISO62" i="7" s="1"/>
  <c r="ISQ62" i="7" s="1"/>
  <c r="ISS62" i="7" s="1"/>
  <c r="ISU62" i="7" s="1"/>
  <c r="ISW62" i="7" s="1"/>
  <c r="ISY62" i="7" s="1"/>
  <c r="ITA62" i="7" s="1"/>
  <c r="ITC62" i="7" s="1"/>
  <c r="ITE62" i="7" s="1"/>
  <c r="ITG62" i="7" s="1"/>
  <c r="ITI62" i="7" s="1"/>
  <c r="ITK62" i="7" s="1"/>
  <c r="ITM62" i="7" s="1"/>
  <c r="ITO62" i="7" s="1"/>
  <c r="ITQ62" i="7" s="1"/>
  <c r="ITS62" i="7" s="1"/>
  <c r="ITU62" i="7" s="1"/>
  <c r="ITW62" i="7" s="1"/>
  <c r="ITY62" i="7" s="1"/>
  <c r="IUA62" i="7" s="1"/>
  <c r="IUC62" i="7" s="1"/>
  <c r="IUE62" i="7" s="1"/>
  <c r="IUG62" i="7" s="1"/>
  <c r="IUI62" i="7" s="1"/>
  <c r="IUK62" i="7" s="1"/>
  <c r="IUM62" i="7" s="1"/>
  <c r="IUO62" i="7" s="1"/>
  <c r="IUQ62" i="7" s="1"/>
  <c r="IUS62" i="7" s="1"/>
  <c r="IUU62" i="7" s="1"/>
  <c r="IUW62" i="7" s="1"/>
  <c r="IUY62" i="7" s="1"/>
  <c r="IVA62" i="7" s="1"/>
  <c r="IVC62" i="7" s="1"/>
  <c r="IVE62" i="7" s="1"/>
  <c r="IVG62" i="7" s="1"/>
  <c r="IVI62" i="7" s="1"/>
  <c r="IVK62" i="7" s="1"/>
  <c r="IVM62" i="7" s="1"/>
  <c r="IVO62" i="7" s="1"/>
  <c r="IVQ62" i="7" s="1"/>
  <c r="IVS62" i="7" s="1"/>
  <c r="IVU62" i="7" s="1"/>
  <c r="IVW62" i="7" s="1"/>
  <c r="IVY62" i="7" s="1"/>
  <c r="IWA62" i="7" s="1"/>
  <c r="IWC62" i="7" s="1"/>
  <c r="IWE62" i="7" s="1"/>
  <c r="IWG62" i="7" s="1"/>
  <c r="IWI62" i="7" s="1"/>
  <c r="IWK62" i="7" s="1"/>
  <c r="IWM62" i="7" s="1"/>
  <c r="IWO62" i="7" s="1"/>
  <c r="IWQ62" i="7" s="1"/>
  <c r="IWS62" i="7" s="1"/>
  <c r="IWU62" i="7" s="1"/>
  <c r="IWW62" i="7" s="1"/>
  <c r="IWY62" i="7" s="1"/>
  <c r="IXA62" i="7" s="1"/>
  <c r="IXC62" i="7" s="1"/>
  <c r="IXE62" i="7" s="1"/>
  <c r="IXG62" i="7" s="1"/>
  <c r="IXI62" i="7" s="1"/>
  <c r="IXK62" i="7" s="1"/>
  <c r="IXM62" i="7" s="1"/>
  <c r="IXO62" i="7" s="1"/>
  <c r="IXQ62" i="7" s="1"/>
  <c r="IXS62" i="7" s="1"/>
  <c r="IXU62" i="7" s="1"/>
  <c r="IXW62" i="7" s="1"/>
  <c r="IXY62" i="7" s="1"/>
  <c r="IYA62" i="7" s="1"/>
  <c r="IYC62" i="7" s="1"/>
  <c r="IYE62" i="7" s="1"/>
  <c r="IYG62" i="7" s="1"/>
  <c r="IYI62" i="7" s="1"/>
  <c r="IYK62" i="7" s="1"/>
  <c r="IYM62" i="7" s="1"/>
  <c r="IYO62" i="7" s="1"/>
  <c r="IYQ62" i="7" s="1"/>
  <c r="IYS62" i="7" s="1"/>
  <c r="IYU62" i="7" s="1"/>
  <c r="IYW62" i="7" s="1"/>
  <c r="IYY62" i="7" s="1"/>
  <c r="IZA62" i="7" s="1"/>
  <c r="IZC62" i="7" s="1"/>
  <c r="IZE62" i="7" s="1"/>
  <c r="IZG62" i="7" s="1"/>
  <c r="IZI62" i="7" s="1"/>
  <c r="IZK62" i="7" s="1"/>
  <c r="IZM62" i="7" s="1"/>
  <c r="IZO62" i="7" s="1"/>
  <c r="IZQ62" i="7" s="1"/>
  <c r="IZS62" i="7" s="1"/>
  <c r="IZU62" i="7" s="1"/>
  <c r="IZW62" i="7" s="1"/>
  <c r="IZY62" i="7" s="1"/>
  <c r="JAA62" i="7" s="1"/>
  <c r="JAC62" i="7" s="1"/>
  <c r="JAE62" i="7" s="1"/>
  <c r="JAG62" i="7" s="1"/>
  <c r="JAI62" i="7" s="1"/>
  <c r="JAK62" i="7" s="1"/>
  <c r="JAM62" i="7" s="1"/>
  <c r="JAO62" i="7" s="1"/>
  <c r="JAQ62" i="7" s="1"/>
  <c r="JAS62" i="7" s="1"/>
  <c r="JAU62" i="7" s="1"/>
  <c r="JAW62" i="7" s="1"/>
  <c r="JAY62" i="7" s="1"/>
  <c r="JBA62" i="7" s="1"/>
  <c r="JBC62" i="7" s="1"/>
  <c r="JBE62" i="7" s="1"/>
  <c r="JBG62" i="7" s="1"/>
  <c r="JBI62" i="7" s="1"/>
  <c r="JBK62" i="7" s="1"/>
  <c r="JBM62" i="7" s="1"/>
  <c r="JBO62" i="7" s="1"/>
  <c r="JBQ62" i="7" s="1"/>
  <c r="JBS62" i="7" s="1"/>
  <c r="JBU62" i="7" s="1"/>
  <c r="JBW62" i="7" s="1"/>
  <c r="JBY62" i="7" s="1"/>
  <c r="JCA62" i="7" s="1"/>
  <c r="JCC62" i="7" s="1"/>
  <c r="JCE62" i="7" s="1"/>
  <c r="JCG62" i="7" s="1"/>
  <c r="JCI62" i="7" s="1"/>
  <c r="JCK62" i="7" s="1"/>
  <c r="JCM62" i="7" s="1"/>
  <c r="JCO62" i="7" s="1"/>
  <c r="JCQ62" i="7" s="1"/>
  <c r="JCS62" i="7" s="1"/>
  <c r="JCU62" i="7" s="1"/>
  <c r="JCW62" i="7" s="1"/>
  <c r="JCY62" i="7" s="1"/>
  <c r="JDA62" i="7" s="1"/>
  <c r="JDC62" i="7" s="1"/>
  <c r="JDE62" i="7" s="1"/>
  <c r="JDG62" i="7" s="1"/>
  <c r="JDI62" i="7" s="1"/>
  <c r="JDK62" i="7" s="1"/>
  <c r="JDM62" i="7" s="1"/>
  <c r="JDO62" i="7" s="1"/>
  <c r="JDQ62" i="7" s="1"/>
  <c r="JDS62" i="7" s="1"/>
  <c r="JDU62" i="7" s="1"/>
  <c r="JDW62" i="7" s="1"/>
  <c r="JDY62" i="7" s="1"/>
  <c r="JEA62" i="7" s="1"/>
  <c r="JEC62" i="7" s="1"/>
  <c r="JEE62" i="7" s="1"/>
  <c r="JEG62" i="7" s="1"/>
  <c r="JEI62" i="7" s="1"/>
  <c r="JEK62" i="7" s="1"/>
  <c r="JEM62" i="7" s="1"/>
  <c r="JEO62" i="7" s="1"/>
  <c r="JEQ62" i="7" s="1"/>
  <c r="JES62" i="7" s="1"/>
  <c r="JEU62" i="7" s="1"/>
  <c r="JEW62" i="7" s="1"/>
  <c r="JEY62" i="7" s="1"/>
  <c r="JFA62" i="7" s="1"/>
  <c r="JFC62" i="7" s="1"/>
  <c r="JFE62" i="7" s="1"/>
  <c r="JFG62" i="7" s="1"/>
  <c r="JFI62" i="7" s="1"/>
  <c r="JFK62" i="7" s="1"/>
  <c r="JFM62" i="7" s="1"/>
  <c r="JFO62" i="7" s="1"/>
  <c r="JFQ62" i="7" s="1"/>
  <c r="JFS62" i="7" s="1"/>
  <c r="JFU62" i="7" s="1"/>
  <c r="JFW62" i="7" s="1"/>
  <c r="JFY62" i="7" s="1"/>
  <c r="JGA62" i="7" s="1"/>
  <c r="JGC62" i="7" s="1"/>
  <c r="JGE62" i="7" s="1"/>
  <c r="JGG62" i="7" s="1"/>
  <c r="JGI62" i="7" s="1"/>
  <c r="JGK62" i="7" s="1"/>
  <c r="JGM62" i="7" s="1"/>
  <c r="JGO62" i="7" s="1"/>
  <c r="JGQ62" i="7" s="1"/>
  <c r="JGS62" i="7" s="1"/>
  <c r="JGU62" i="7" s="1"/>
  <c r="JGW62" i="7" s="1"/>
  <c r="JGY62" i="7" s="1"/>
  <c r="JHA62" i="7" s="1"/>
  <c r="JHC62" i="7" s="1"/>
  <c r="JHE62" i="7" s="1"/>
  <c r="JHG62" i="7" s="1"/>
  <c r="JHI62" i="7" s="1"/>
  <c r="JHK62" i="7" s="1"/>
  <c r="JHM62" i="7" s="1"/>
  <c r="JHO62" i="7" s="1"/>
  <c r="JHQ62" i="7" s="1"/>
  <c r="JHS62" i="7" s="1"/>
  <c r="JHU62" i="7" s="1"/>
  <c r="JHW62" i="7" s="1"/>
  <c r="JHY62" i="7" s="1"/>
  <c r="JIA62" i="7" s="1"/>
  <c r="JIC62" i="7" s="1"/>
  <c r="JIE62" i="7" s="1"/>
  <c r="JIG62" i="7" s="1"/>
  <c r="JII62" i="7" s="1"/>
  <c r="JIK62" i="7" s="1"/>
  <c r="JIM62" i="7" s="1"/>
  <c r="JIO62" i="7" s="1"/>
  <c r="JIQ62" i="7" s="1"/>
  <c r="JIS62" i="7" s="1"/>
  <c r="JIU62" i="7" s="1"/>
  <c r="JIW62" i="7" s="1"/>
  <c r="JIY62" i="7" s="1"/>
  <c r="JJA62" i="7" s="1"/>
  <c r="JJC62" i="7" s="1"/>
  <c r="JJE62" i="7" s="1"/>
  <c r="JJG62" i="7" s="1"/>
  <c r="JJI62" i="7" s="1"/>
  <c r="JJK62" i="7" s="1"/>
  <c r="JJM62" i="7" s="1"/>
  <c r="JJO62" i="7" s="1"/>
  <c r="JJQ62" i="7" s="1"/>
  <c r="JJS62" i="7" s="1"/>
  <c r="JJU62" i="7" s="1"/>
  <c r="JJW62" i="7" s="1"/>
  <c r="JJY62" i="7" s="1"/>
  <c r="JKA62" i="7" s="1"/>
  <c r="JKC62" i="7" s="1"/>
  <c r="JKE62" i="7" s="1"/>
  <c r="JKG62" i="7" s="1"/>
  <c r="JKI62" i="7" s="1"/>
  <c r="JKK62" i="7" s="1"/>
  <c r="JKM62" i="7" s="1"/>
  <c r="JKO62" i="7" s="1"/>
  <c r="JKQ62" i="7" s="1"/>
  <c r="JKS62" i="7" s="1"/>
  <c r="JKU62" i="7" s="1"/>
  <c r="JKW62" i="7" s="1"/>
  <c r="JKY62" i="7" s="1"/>
  <c r="JLA62" i="7" s="1"/>
  <c r="JLC62" i="7" s="1"/>
  <c r="JLE62" i="7" s="1"/>
  <c r="JLG62" i="7" s="1"/>
  <c r="JLI62" i="7" s="1"/>
  <c r="JLK62" i="7" s="1"/>
  <c r="JLM62" i="7" s="1"/>
  <c r="JLO62" i="7" s="1"/>
  <c r="JLQ62" i="7" s="1"/>
  <c r="JLS62" i="7" s="1"/>
  <c r="JLU62" i="7" s="1"/>
  <c r="JLW62" i="7" s="1"/>
  <c r="JLY62" i="7" s="1"/>
  <c r="JMA62" i="7" s="1"/>
  <c r="JMC62" i="7" s="1"/>
  <c r="JME62" i="7" s="1"/>
  <c r="JMG62" i="7" s="1"/>
  <c r="JMI62" i="7" s="1"/>
  <c r="JMK62" i="7" s="1"/>
  <c r="JMM62" i="7" s="1"/>
  <c r="JMO62" i="7" s="1"/>
  <c r="JMQ62" i="7" s="1"/>
  <c r="JMS62" i="7" s="1"/>
  <c r="JMU62" i="7" s="1"/>
  <c r="JMW62" i="7" s="1"/>
  <c r="JMY62" i="7" s="1"/>
  <c r="JNA62" i="7" s="1"/>
  <c r="JNC62" i="7" s="1"/>
  <c r="JNE62" i="7" s="1"/>
  <c r="JNG62" i="7" s="1"/>
  <c r="JNI62" i="7" s="1"/>
  <c r="JNK62" i="7" s="1"/>
  <c r="JNM62" i="7" s="1"/>
  <c r="JNO62" i="7" s="1"/>
  <c r="JNQ62" i="7" s="1"/>
  <c r="JNS62" i="7" s="1"/>
  <c r="JNU62" i="7" s="1"/>
  <c r="JNW62" i="7" s="1"/>
  <c r="JNY62" i="7" s="1"/>
  <c r="JOA62" i="7" s="1"/>
  <c r="JOC62" i="7" s="1"/>
  <c r="JOE62" i="7" s="1"/>
  <c r="JOG62" i="7" s="1"/>
  <c r="JOI62" i="7" s="1"/>
  <c r="JOK62" i="7" s="1"/>
  <c r="JOM62" i="7" s="1"/>
  <c r="JOO62" i="7" s="1"/>
  <c r="JOQ62" i="7" s="1"/>
  <c r="JOS62" i="7" s="1"/>
  <c r="JOU62" i="7" s="1"/>
  <c r="JOW62" i="7" s="1"/>
  <c r="JOY62" i="7" s="1"/>
  <c r="JPA62" i="7" s="1"/>
  <c r="JPC62" i="7" s="1"/>
  <c r="JPE62" i="7" s="1"/>
  <c r="JPG62" i="7" s="1"/>
  <c r="JPI62" i="7" s="1"/>
  <c r="JPK62" i="7" s="1"/>
  <c r="JPM62" i="7" s="1"/>
  <c r="JPO62" i="7" s="1"/>
  <c r="JPQ62" i="7" s="1"/>
  <c r="JPS62" i="7" s="1"/>
  <c r="JPU62" i="7" s="1"/>
  <c r="JPW62" i="7" s="1"/>
  <c r="JPY62" i="7" s="1"/>
  <c r="JQA62" i="7" s="1"/>
  <c r="JQC62" i="7" s="1"/>
  <c r="JQE62" i="7" s="1"/>
  <c r="JQG62" i="7" s="1"/>
  <c r="JQI62" i="7" s="1"/>
  <c r="JQK62" i="7" s="1"/>
  <c r="JQM62" i="7" s="1"/>
  <c r="JQO62" i="7" s="1"/>
  <c r="JQQ62" i="7" s="1"/>
  <c r="JQS62" i="7" s="1"/>
  <c r="JQU62" i="7" s="1"/>
  <c r="JQW62" i="7" s="1"/>
  <c r="JQY62" i="7" s="1"/>
  <c r="JRA62" i="7" s="1"/>
  <c r="JRC62" i="7" s="1"/>
  <c r="JRE62" i="7" s="1"/>
  <c r="JRG62" i="7" s="1"/>
  <c r="JRI62" i="7" s="1"/>
  <c r="JRK62" i="7" s="1"/>
  <c r="JRM62" i="7" s="1"/>
  <c r="JRO62" i="7" s="1"/>
  <c r="JRQ62" i="7" s="1"/>
  <c r="JRS62" i="7" s="1"/>
  <c r="JRU62" i="7" s="1"/>
  <c r="JRW62" i="7" s="1"/>
  <c r="JRY62" i="7" s="1"/>
  <c r="JSA62" i="7" s="1"/>
  <c r="JSC62" i="7" s="1"/>
  <c r="JSE62" i="7" s="1"/>
  <c r="JSG62" i="7" s="1"/>
  <c r="JSI62" i="7" s="1"/>
  <c r="JSK62" i="7" s="1"/>
  <c r="JSM62" i="7" s="1"/>
  <c r="JSO62" i="7" s="1"/>
  <c r="JSQ62" i="7" s="1"/>
  <c r="JSS62" i="7" s="1"/>
  <c r="JSU62" i="7" s="1"/>
  <c r="JSW62" i="7" s="1"/>
  <c r="JSY62" i="7" s="1"/>
  <c r="JTA62" i="7" s="1"/>
  <c r="JTC62" i="7" s="1"/>
  <c r="JTE62" i="7" s="1"/>
  <c r="JTG62" i="7" s="1"/>
  <c r="JTI62" i="7" s="1"/>
  <c r="JTK62" i="7" s="1"/>
  <c r="JTM62" i="7" s="1"/>
  <c r="JTO62" i="7" s="1"/>
  <c r="JTQ62" i="7" s="1"/>
  <c r="JTS62" i="7" s="1"/>
  <c r="JTU62" i="7" s="1"/>
  <c r="JTW62" i="7" s="1"/>
  <c r="JTY62" i="7" s="1"/>
  <c r="JUA62" i="7" s="1"/>
  <c r="JUC62" i="7" s="1"/>
  <c r="JUE62" i="7" s="1"/>
  <c r="JUG62" i="7" s="1"/>
  <c r="JUI62" i="7" s="1"/>
  <c r="JUK62" i="7" s="1"/>
  <c r="JUM62" i="7" s="1"/>
  <c r="JUO62" i="7" s="1"/>
  <c r="JUQ62" i="7" s="1"/>
  <c r="JUS62" i="7" s="1"/>
  <c r="JUU62" i="7" s="1"/>
  <c r="JUW62" i="7" s="1"/>
  <c r="JUY62" i="7" s="1"/>
  <c r="JVA62" i="7" s="1"/>
  <c r="JVC62" i="7" s="1"/>
  <c r="JVE62" i="7" s="1"/>
  <c r="JVG62" i="7" s="1"/>
  <c r="JVI62" i="7" s="1"/>
  <c r="JVK62" i="7" s="1"/>
  <c r="JVM62" i="7" s="1"/>
  <c r="JVO62" i="7" s="1"/>
  <c r="JVQ62" i="7" s="1"/>
  <c r="JVS62" i="7" s="1"/>
  <c r="JVU62" i="7" s="1"/>
  <c r="JVW62" i="7" s="1"/>
  <c r="JVY62" i="7" s="1"/>
  <c r="JWA62" i="7" s="1"/>
  <c r="JWC62" i="7" s="1"/>
  <c r="JWE62" i="7" s="1"/>
  <c r="JWG62" i="7" s="1"/>
  <c r="JWI62" i="7" s="1"/>
  <c r="JWK62" i="7" s="1"/>
  <c r="JWM62" i="7" s="1"/>
  <c r="JWO62" i="7" s="1"/>
  <c r="JWQ62" i="7" s="1"/>
  <c r="JWS62" i="7" s="1"/>
  <c r="JWU62" i="7" s="1"/>
  <c r="JWW62" i="7" s="1"/>
  <c r="JWY62" i="7" s="1"/>
  <c r="JXA62" i="7" s="1"/>
  <c r="JXC62" i="7" s="1"/>
  <c r="JXE62" i="7" s="1"/>
  <c r="JXG62" i="7" s="1"/>
  <c r="JXI62" i="7" s="1"/>
  <c r="JXK62" i="7" s="1"/>
  <c r="JXM62" i="7" s="1"/>
  <c r="JXO62" i="7" s="1"/>
  <c r="JXQ62" i="7" s="1"/>
  <c r="JXS62" i="7" s="1"/>
  <c r="JXU62" i="7" s="1"/>
  <c r="JXW62" i="7" s="1"/>
  <c r="JXY62" i="7" s="1"/>
  <c r="JYA62" i="7" s="1"/>
  <c r="JYC62" i="7" s="1"/>
  <c r="JYE62" i="7" s="1"/>
  <c r="JYG62" i="7" s="1"/>
  <c r="JYI62" i="7" s="1"/>
  <c r="JYK62" i="7" s="1"/>
  <c r="JYM62" i="7" s="1"/>
  <c r="JYO62" i="7" s="1"/>
  <c r="JYQ62" i="7" s="1"/>
  <c r="JYS62" i="7" s="1"/>
  <c r="JYU62" i="7" s="1"/>
  <c r="JYW62" i="7" s="1"/>
  <c r="JYY62" i="7" s="1"/>
  <c r="JZA62" i="7" s="1"/>
  <c r="JZC62" i="7" s="1"/>
  <c r="JZE62" i="7" s="1"/>
  <c r="JZG62" i="7" s="1"/>
  <c r="JZI62" i="7" s="1"/>
  <c r="JZK62" i="7" s="1"/>
  <c r="JZM62" i="7" s="1"/>
  <c r="JZO62" i="7" s="1"/>
  <c r="JZQ62" i="7" s="1"/>
  <c r="JZS62" i="7" s="1"/>
  <c r="JZU62" i="7" s="1"/>
  <c r="JZW62" i="7" s="1"/>
  <c r="JZY62" i="7" s="1"/>
  <c r="KAA62" i="7" s="1"/>
  <c r="KAC62" i="7" s="1"/>
  <c r="KAE62" i="7" s="1"/>
  <c r="KAG62" i="7" s="1"/>
  <c r="KAI62" i="7" s="1"/>
  <c r="KAK62" i="7" s="1"/>
  <c r="KAM62" i="7" s="1"/>
  <c r="KAO62" i="7" s="1"/>
  <c r="KAQ62" i="7" s="1"/>
  <c r="KAS62" i="7" s="1"/>
  <c r="KAU62" i="7" s="1"/>
  <c r="KAW62" i="7" s="1"/>
  <c r="KAY62" i="7" s="1"/>
  <c r="KBA62" i="7" s="1"/>
  <c r="KBC62" i="7" s="1"/>
  <c r="KBE62" i="7" s="1"/>
  <c r="KBG62" i="7" s="1"/>
  <c r="KBI62" i="7" s="1"/>
  <c r="KBK62" i="7" s="1"/>
  <c r="KBM62" i="7" s="1"/>
  <c r="KBO62" i="7" s="1"/>
  <c r="KBQ62" i="7" s="1"/>
  <c r="KBS62" i="7" s="1"/>
  <c r="KBU62" i="7" s="1"/>
  <c r="KBW62" i="7" s="1"/>
  <c r="KBY62" i="7" s="1"/>
  <c r="KCA62" i="7" s="1"/>
  <c r="KCC62" i="7" s="1"/>
  <c r="KCE62" i="7" s="1"/>
  <c r="KCG62" i="7" s="1"/>
  <c r="KCI62" i="7" s="1"/>
  <c r="KCK62" i="7" s="1"/>
  <c r="KCM62" i="7" s="1"/>
  <c r="KCO62" i="7" s="1"/>
  <c r="KCQ62" i="7" s="1"/>
  <c r="KCS62" i="7" s="1"/>
  <c r="KCU62" i="7" s="1"/>
  <c r="KCW62" i="7" s="1"/>
  <c r="KCY62" i="7" s="1"/>
  <c r="KDA62" i="7" s="1"/>
  <c r="KDC62" i="7" s="1"/>
  <c r="KDE62" i="7" s="1"/>
  <c r="KDG62" i="7" s="1"/>
  <c r="KDI62" i="7" s="1"/>
  <c r="KDK62" i="7" s="1"/>
  <c r="KDM62" i="7" s="1"/>
  <c r="KDO62" i="7" s="1"/>
  <c r="KDQ62" i="7" s="1"/>
  <c r="KDS62" i="7" s="1"/>
  <c r="KDU62" i="7" s="1"/>
  <c r="KDW62" i="7" s="1"/>
  <c r="KDY62" i="7" s="1"/>
  <c r="KEA62" i="7" s="1"/>
  <c r="KEC62" i="7" s="1"/>
  <c r="KEE62" i="7" s="1"/>
  <c r="KEG62" i="7" s="1"/>
  <c r="KEI62" i="7" s="1"/>
  <c r="KEK62" i="7" s="1"/>
  <c r="KEM62" i="7" s="1"/>
  <c r="KEO62" i="7" s="1"/>
  <c r="KEQ62" i="7" s="1"/>
  <c r="KES62" i="7" s="1"/>
  <c r="KEU62" i="7" s="1"/>
  <c r="KEW62" i="7" s="1"/>
  <c r="KEY62" i="7" s="1"/>
  <c r="KFA62" i="7" s="1"/>
  <c r="KFC62" i="7" s="1"/>
  <c r="KFE62" i="7" s="1"/>
  <c r="KFG62" i="7" s="1"/>
  <c r="KFI62" i="7" s="1"/>
  <c r="KFK62" i="7" s="1"/>
  <c r="KFM62" i="7" s="1"/>
  <c r="KFO62" i="7" s="1"/>
  <c r="KFQ62" i="7" s="1"/>
  <c r="KFS62" i="7" s="1"/>
  <c r="KFU62" i="7" s="1"/>
  <c r="KFW62" i="7" s="1"/>
  <c r="KFY62" i="7" s="1"/>
  <c r="KGA62" i="7" s="1"/>
  <c r="KGC62" i="7" s="1"/>
  <c r="KGE62" i="7" s="1"/>
  <c r="KGG62" i="7" s="1"/>
  <c r="KGI62" i="7" s="1"/>
  <c r="KGK62" i="7" s="1"/>
  <c r="KGM62" i="7" s="1"/>
  <c r="KGO62" i="7" s="1"/>
  <c r="KGQ62" i="7" s="1"/>
  <c r="KGS62" i="7" s="1"/>
  <c r="KGU62" i="7" s="1"/>
  <c r="KGW62" i="7" s="1"/>
  <c r="KGY62" i="7" s="1"/>
  <c r="KHA62" i="7" s="1"/>
  <c r="KHC62" i="7" s="1"/>
  <c r="KHE62" i="7" s="1"/>
  <c r="KHG62" i="7" s="1"/>
  <c r="KHI62" i="7" s="1"/>
  <c r="KHK62" i="7" s="1"/>
  <c r="KHM62" i="7" s="1"/>
  <c r="KHO62" i="7" s="1"/>
  <c r="KHQ62" i="7" s="1"/>
  <c r="KHS62" i="7" s="1"/>
  <c r="KHU62" i="7" s="1"/>
  <c r="KHW62" i="7" s="1"/>
  <c r="KHY62" i="7" s="1"/>
  <c r="KIA62" i="7" s="1"/>
  <c r="KIC62" i="7" s="1"/>
  <c r="KIE62" i="7" s="1"/>
  <c r="KIG62" i="7" s="1"/>
  <c r="KII62" i="7" s="1"/>
  <c r="KIK62" i="7" s="1"/>
  <c r="KIM62" i="7" s="1"/>
  <c r="KIO62" i="7" s="1"/>
  <c r="KIQ62" i="7" s="1"/>
  <c r="KIS62" i="7" s="1"/>
  <c r="KIU62" i="7" s="1"/>
  <c r="KIW62" i="7" s="1"/>
  <c r="KIY62" i="7" s="1"/>
  <c r="KJA62" i="7" s="1"/>
  <c r="KJC62" i="7" s="1"/>
  <c r="KJE62" i="7" s="1"/>
  <c r="KJG62" i="7" s="1"/>
  <c r="KJI62" i="7" s="1"/>
  <c r="KJK62" i="7" s="1"/>
  <c r="KJM62" i="7" s="1"/>
  <c r="KJO62" i="7" s="1"/>
  <c r="KJQ62" i="7" s="1"/>
  <c r="KJS62" i="7" s="1"/>
  <c r="KJU62" i="7" s="1"/>
  <c r="KJW62" i="7" s="1"/>
  <c r="KJY62" i="7" s="1"/>
  <c r="KKA62" i="7" s="1"/>
  <c r="KKC62" i="7" s="1"/>
  <c r="KKE62" i="7" s="1"/>
  <c r="KKG62" i="7" s="1"/>
  <c r="KKI62" i="7" s="1"/>
  <c r="KKK62" i="7" s="1"/>
  <c r="KKM62" i="7" s="1"/>
  <c r="KKO62" i="7" s="1"/>
  <c r="KKQ62" i="7" s="1"/>
  <c r="KKS62" i="7" s="1"/>
  <c r="KKU62" i="7" s="1"/>
  <c r="KKW62" i="7" s="1"/>
  <c r="KKY62" i="7" s="1"/>
  <c r="KLA62" i="7" s="1"/>
  <c r="KLC62" i="7" s="1"/>
  <c r="KLE62" i="7" s="1"/>
  <c r="KLG62" i="7" s="1"/>
  <c r="KLI62" i="7" s="1"/>
  <c r="KLK62" i="7" s="1"/>
  <c r="KLM62" i="7" s="1"/>
  <c r="KLO62" i="7" s="1"/>
  <c r="KLQ62" i="7" s="1"/>
  <c r="KLS62" i="7" s="1"/>
  <c r="KLU62" i="7" s="1"/>
  <c r="KLW62" i="7" s="1"/>
  <c r="KLY62" i="7" s="1"/>
  <c r="KMA62" i="7" s="1"/>
  <c r="KMC62" i="7" s="1"/>
  <c r="KME62" i="7" s="1"/>
  <c r="KMG62" i="7" s="1"/>
  <c r="KMI62" i="7" s="1"/>
  <c r="KMK62" i="7" s="1"/>
  <c r="KMM62" i="7" s="1"/>
  <c r="KMO62" i="7" s="1"/>
  <c r="KMQ62" i="7" s="1"/>
  <c r="KMS62" i="7" s="1"/>
  <c r="KMU62" i="7" s="1"/>
  <c r="KMW62" i="7" s="1"/>
  <c r="KMY62" i="7" s="1"/>
  <c r="KNA62" i="7" s="1"/>
  <c r="KNC62" i="7" s="1"/>
  <c r="KNE62" i="7" s="1"/>
  <c r="KNG62" i="7" s="1"/>
  <c r="KNI62" i="7" s="1"/>
  <c r="KNK62" i="7" s="1"/>
  <c r="KNM62" i="7" s="1"/>
  <c r="KNO62" i="7" s="1"/>
  <c r="KNQ62" i="7" s="1"/>
  <c r="KNS62" i="7" s="1"/>
  <c r="KNU62" i="7" s="1"/>
  <c r="KNW62" i="7" s="1"/>
  <c r="KNY62" i="7" s="1"/>
  <c r="KOA62" i="7" s="1"/>
  <c r="KOC62" i="7" s="1"/>
  <c r="KOE62" i="7" s="1"/>
  <c r="KOG62" i="7" s="1"/>
  <c r="KOI62" i="7" s="1"/>
  <c r="KOK62" i="7" s="1"/>
  <c r="KOM62" i="7" s="1"/>
  <c r="KOO62" i="7" s="1"/>
  <c r="KOQ62" i="7" s="1"/>
  <c r="KOS62" i="7" s="1"/>
  <c r="KOU62" i="7" s="1"/>
  <c r="KOW62" i="7" s="1"/>
  <c r="KOY62" i="7" s="1"/>
  <c r="KPA62" i="7" s="1"/>
  <c r="KPC62" i="7" s="1"/>
  <c r="KPE62" i="7" s="1"/>
  <c r="KPG62" i="7" s="1"/>
  <c r="KPI62" i="7" s="1"/>
  <c r="KPK62" i="7" s="1"/>
  <c r="KPM62" i="7" s="1"/>
  <c r="KPO62" i="7" s="1"/>
  <c r="KPQ62" i="7" s="1"/>
  <c r="KPS62" i="7" s="1"/>
  <c r="KPU62" i="7" s="1"/>
  <c r="KPW62" i="7" s="1"/>
  <c r="KPY62" i="7" s="1"/>
  <c r="KQA62" i="7" s="1"/>
  <c r="KQC62" i="7" s="1"/>
  <c r="KQE62" i="7" s="1"/>
  <c r="KQG62" i="7" s="1"/>
  <c r="KQI62" i="7" s="1"/>
  <c r="KQK62" i="7" s="1"/>
  <c r="KQM62" i="7" s="1"/>
  <c r="KQO62" i="7" s="1"/>
  <c r="KQQ62" i="7" s="1"/>
  <c r="KQS62" i="7" s="1"/>
  <c r="KQU62" i="7" s="1"/>
  <c r="KQW62" i="7" s="1"/>
  <c r="KQY62" i="7" s="1"/>
  <c r="KRA62" i="7" s="1"/>
  <c r="KRC62" i="7" s="1"/>
  <c r="KRE62" i="7" s="1"/>
  <c r="KRG62" i="7" s="1"/>
  <c r="KRI62" i="7" s="1"/>
  <c r="KRK62" i="7" s="1"/>
  <c r="KRM62" i="7" s="1"/>
  <c r="KRO62" i="7" s="1"/>
  <c r="KRQ62" i="7" s="1"/>
  <c r="KRS62" i="7" s="1"/>
  <c r="KRU62" i="7" s="1"/>
  <c r="KRW62" i="7" s="1"/>
  <c r="KRY62" i="7" s="1"/>
  <c r="KSA62" i="7" s="1"/>
  <c r="KSC62" i="7" s="1"/>
  <c r="KSE62" i="7" s="1"/>
  <c r="KSG62" i="7" s="1"/>
  <c r="KSI62" i="7" s="1"/>
  <c r="KSK62" i="7" s="1"/>
  <c r="KSM62" i="7" s="1"/>
  <c r="KSO62" i="7" s="1"/>
  <c r="KSQ62" i="7" s="1"/>
  <c r="KSS62" i="7" s="1"/>
  <c r="KSU62" i="7" s="1"/>
  <c r="KSW62" i="7" s="1"/>
  <c r="KSY62" i="7" s="1"/>
  <c r="KTA62" i="7" s="1"/>
  <c r="KTC62" i="7" s="1"/>
  <c r="KTE62" i="7" s="1"/>
  <c r="KTG62" i="7" s="1"/>
  <c r="KTI62" i="7" s="1"/>
  <c r="KTK62" i="7" s="1"/>
  <c r="KTM62" i="7" s="1"/>
  <c r="KTO62" i="7" s="1"/>
  <c r="KTQ62" i="7" s="1"/>
  <c r="KTS62" i="7" s="1"/>
  <c r="KTU62" i="7" s="1"/>
  <c r="KTW62" i="7" s="1"/>
  <c r="KTY62" i="7" s="1"/>
  <c r="KUA62" i="7" s="1"/>
  <c r="KUC62" i="7" s="1"/>
  <c r="KUE62" i="7" s="1"/>
  <c r="KUG62" i="7" s="1"/>
  <c r="KUI62" i="7" s="1"/>
  <c r="KUK62" i="7" s="1"/>
  <c r="KUM62" i="7" s="1"/>
  <c r="KUO62" i="7" s="1"/>
  <c r="KUQ62" i="7" s="1"/>
  <c r="KUS62" i="7" s="1"/>
  <c r="KUU62" i="7" s="1"/>
  <c r="KUW62" i="7" s="1"/>
  <c r="KUY62" i="7" s="1"/>
  <c r="KVA62" i="7" s="1"/>
  <c r="KVC62" i="7" s="1"/>
  <c r="KVE62" i="7" s="1"/>
  <c r="KVG62" i="7" s="1"/>
  <c r="KVI62" i="7" s="1"/>
  <c r="KVK62" i="7" s="1"/>
  <c r="KVM62" i="7" s="1"/>
  <c r="KVO62" i="7" s="1"/>
  <c r="KVQ62" i="7" s="1"/>
  <c r="KVS62" i="7" s="1"/>
  <c r="KVU62" i="7" s="1"/>
  <c r="KVW62" i="7" s="1"/>
  <c r="KVY62" i="7" s="1"/>
  <c r="KWA62" i="7" s="1"/>
  <c r="KWC62" i="7" s="1"/>
  <c r="KWE62" i="7" s="1"/>
  <c r="KWG62" i="7" s="1"/>
  <c r="KWI62" i="7" s="1"/>
  <c r="KWK62" i="7" s="1"/>
  <c r="KWM62" i="7" s="1"/>
  <c r="KWO62" i="7" s="1"/>
  <c r="KWQ62" i="7" s="1"/>
  <c r="KWS62" i="7" s="1"/>
  <c r="KWU62" i="7" s="1"/>
  <c r="KWW62" i="7" s="1"/>
  <c r="KWY62" i="7" s="1"/>
  <c r="KXA62" i="7" s="1"/>
  <c r="KXC62" i="7" s="1"/>
  <c r="KXE62" i="7" s="1"/>
  <c r="KXG62" i="7" s="1"/>
  <c r="KXI62" i="7" s="1"/>
  <c r="KXK62" i="7" s="1"/>
  <c r="KXM62" i="7" s="1"/>
  <c r="KXO62" i="7" s="1"/>
  <c r="KXQ62" i="7" s="1"/>
  <c r="KXS62" i="7" s="1"/>
  <c r="KXU62" i="7" s="1"/>
  <c r="KXW62" i="7" s="1"/>
  <c r="KXY62" i="7" s="1"/>
  <c r="KYA62" i="7" s="1"/>
  <c r="KYC62" i="7" s="1"/>
  <c r="KYE62" i="7" s="1"/>
  <c r="KYG62" i="7" s="1"/>
  <c r="KYI62" i="7" s="1"/>
  <c r="KYK62" i="7" s="1"/>
  <c r="KYM62" i="7" s="1"/>
  <c r="KYO62" i="7" s="1"/>
  <c r="KYQ62" i="7" s="1"/>
  <c r="KYS62" i="7" s="1"/>
  <c r="KYU62" i="7" s="1"/>
  <c r="KYW62" i="7" s="1"/>
  <c r="KYY62" i="7" s="1"/>
  <c r="KZA62" i="7" s="1"/>
  <c r="KZC62" i="7" s="1"/>
  <c r="KZE62" i="7" s="1"/>
  <c r="KZG62" i="7" s="1"/>
  <c r="KZI62" i="7" s="1"/>
  <c r="KZK62" i="7" s="1"/>
  <c r="KZM62" i="7" s="1"/>
  <c r="KZO62" i="7" s="1"/>
  <c r="KZQ62" i="7" s="1"/>
  <c r="KZS62" i="7" s="1"/>
  <c r="KZU62" i="7" s="1"/>
  <c r="KZW62" i="7" s="1"/>
  <c r="KZY62" i="7" s="1"/>
  <c r="LAA62" i="7" s="1"/>
  <c r="LAC62" i="7" s="1"/>
  <c r="LAE62" i="7" s="1"/>
  <c r="LAG62" i="7" s="1"/>
  <c r="LAI62" i="7" s="1"/>
  <c r="LAK62" i="7" s="1"/>
  <c r="LAM62" i="7" s="1"/>
  <c r="LAO62" i="7" s="1"/>
  <c r="LAQ62" i="7" s="1"/>
  <c r="LAS62" i="7" s="1"/>
  <c r="LAU62" i="7" s="1"/>
  <c r="LAW62" i="7" s="1"/>
  <c r="LAY62" i="7" s="1"/>
  <c r="LBA62" i="7" s="1"/>
  <c r="LBC62" i="7" s="1"/>
  <c r="LBE62" i="7" s="1"/>
  <c r="LBG62" i="7" s="1"/>
  <c r="LBI62" i="7" s="1"/>
  <c r="LBK62" i="7" s="1"/>
  <c r="LBM62" i="7" s="1"/>
  <c r="LBO62" i="7" s="1"/>
  <c r="LBQ62" i="7" s="1"/>
  <c r="LBS62" i="7" s="1"/>
  <c r="LBU62" i="7" s="1"/>
  <c r="LBW62" i="7" s="1"/>
  <c r="LBY62" i="7" s="1"/>
  <c r="LCA62" i="7" s="1"/>
  <c r="LCC62" i="7" s="1"/>
  <c r="LCE62" i="7" s="1"/>
  <c r="LCG62" i="7" s="1"/>
  <c r="LCI62" i="7" s="1"/>
  <c r="LCK62" i="7" s="1"/>
  <c r="LCM62" i="7" s="1"/>
  <c r="LCO62" i="7" s="1"/>
  <c r="LCQ62" i="7" s="1"/>
  <c r="LCS62" i="7" s="1"/>
  <c r="LCU62" i="7" s="1"/>
  <c r="LCW62" i="7" s="1"/>
  <c r="LCY62" i="7" s="1"/>
  <c r="LDA62" i="7" s="1"/>
  <c r="LDC62" i="7" s="1"/>
  <c r="LDE62" i="7" s="1"/>
  <c r="LDG62" i="7" s="1"/>
  <c r="LDI62" i="7" s="1"/>
  <c r="LDK62" i="7" s="1"/>
  <c r="LDM62" i="7" s="1"/>
  <c r="LDO62" i="7" s="1"/>
  <c r="LDQ62" i="7" s="1"/>
  <c r="LDS62" i="7" s="1"/>
  <c r="LDU62" i="7" s="1"/>
  <c r="LDW62" i="7" s="1"/>
  <c r="LDY62" i="7" s="1"/>
  <c r="LEA62" i="7" s="1"/>
  <c r="LEC62" i="7" s="1"/>
  <c r="LEE62" i="7" s="1"/>
  <c r="LEG62" i="7" s="1"/>
  <c r="LEI62" i="7" s="1"/>
  <c r="LEK62" i="7" s="1"/>
  <c r="LEM62" i="7" s="1"/>
  <c r="LEO62" i="7" s="1"/>
  <c r="LEQ62" i="7" s="1"/>
  <c r="LES62" i="7" s="1"/>
  <c r="LEU62" i="7" s="1"/>
  <c r="LEW62" i="7" s="1"/>
  <c r="LEY62" i="7" s="1"/>
  <c r="LFA62" i="7" s="1"/>
  <c r="LFC62" i="7" s="1"/>
  <c r="LFE62" i="7" s="1"/>
  <c r="LFG62" i="7" s="1"/>
  <c r="LFI62" i="7" s="1"/>
  <c r="LFK62" i="7" s="1"/>
  <c r="LFM62" i="7" s="1"/>
  <c r="LFO62" i="7" s="1"/>
  <c r="LFQ62" i="7" s="1"/>
  <c r="LFS62" i="7" s="1"/>
  <c r="LFU62" i="7" s="1"/>
  <c r="LFW62" i="7" s="1"/>
  <c r="LFY62" i="7" s="1"/>
  <c r="LGA62" i="7" s="1"/>
  <c r="LGC62" i="7" s="1"/>
  <c r="LGE62" i="7" s="1"/>
  <c r="LGG62" i="7" s="1"/>
  <c r="LGI62" i="7" s="1"/>
  <c r="LGK62" i="7" s="1"/>
  <c r="LGM62" i="7" s="1"/>
  <c r="LGO62" i="7" s="1"/>
  <c r="LGQ62" i="7" s="1"/>
  <c r="LGS62" i="7" s="1"/>
  <c r="LGU62" i="7" s="1"/>
  <c r="LGW62" i="7" s="1"/>
  <c r="LGY62" i="7" s="1"/>
  <c r="LHA62" i="7" s="1"/>
  <c r="LHC62" i="7" s="1"/>
  <c r="LHE62" i="7" s="1"/>
  <c r="LHG62" i="7" s="1"/>
  <c r="LHI62" i="7" s="1"/>
  <c r="LHK62" i="7" s="1"/>
  <c r="LHM62" i="7" s="1"/>
  <c r="LHO62" i="7" s="1"/>
  <c r="LHQ62" i="7" s="1"/>
  <c r="LHS62" i="7" s="1"/>
  <c r="LHU62" i="7" s="1"/>
  <c r="LHW62" i="7" s="1"/>
  <c r="LHY62" i="7" s="1"/>
  <c r="LIA62" i="7" s="1"/>
  <c r="LIC62" i="7" s="1"/>
  <c r="LIE62" i="7" s="1"/>
  <c r="LIG62" i="7" s="1"/>
  <c r="LII62" i="7" s="1"/>
  <c r="LIK62" i="7" s="1"/>
  <c r="LIM62" i="7" s="1"/>
  <c r="LIO62" i="7" s="1"/>
  <c r="LIQ62" i="7" s="1"/>
  <c r="LIS62" i="7" s="1"/>
  <c r="LIU62" i="7" s="1"/>
  <c r="LIW62" i="7" s="1"/>
  <c r="LIY62" i="7" s="1"/>
  <c r="LJA62" i="7" s="1"/>
  <c r="LJC62" i="7" s="1"/>
  <c r="LJE62" i="7" s="1"/>
  <c r="LJG62" i="7" s="1"/>
  <c r="LJI62" i="7" s="1"/>
  <c r="LJK62" i="7" s="1"/>
  <c r="LJM62" i="7" s="1"/>
  <c r="LJO62" i="7" s="1"/>
  <c r="LJQ62" i="7" s="1"/>
  <c r="LJS62" i="7" s="1"/>
  <c r="LJU62" i="7" s="1"/>
  <c r="LJW62" i="7" s="1"/>
  <c r="LJY62" i="7" s="1"/>
  <c r="LKA62" i="7" s="1"/>
  <c r="LKC62" i="7" s="1"/>
  <c r="LKE62" i="7" s="1"/>
  <c r="LKG62" i="7" s="1"/>
  <c r="LKI62" i="7" s="1"/>
  <c r="LKK62" i="7" s="1"/>
  <c r="LKM62" i="7" s="1"/>
  <c r="LKO62" i="7" s="1"/>
  <c r="LKQ62" i="7" s="1"/>
  <c r="LKS62" i="7" s="1"/>
  <c r="LKU62" i="7" s="1"/>
  <c r="LKW62" i="7" s="1"/>
  <c r="LKY62" i="7" s="1"/>
  <c r="LLA62" i="7" s="1"/>
  <c r="LLC62" i="7" s="1"/>
  <c r="LLE62" i="7" s="1"/>
  <c r="LLG62" i="7" s="1"/>
  <c r="LLI62" i="7" s="1"/>
  <c r="LLK62" i="7" s="1"/>
  <c r="LLM62" i="7" s="1"/>
  <c r="LLO62" i="7" s="1"/>
  <c r="LLQ62" i="7" s="1"/>
  <c r="LLS62" i="7" s="1"/>
  <c r="LLU62" i="7" s="1"/>
  <c r="LLW62" i="7" s="1"/>
  <c r="LLY62" i="7" s="1"/>
  <c r="LMA62" i="7" s="1"/>
  <c r="LMC62" i="7" s="1"/>
  <c r="LME62" i="7" s="1"/>
  <c r="LMG62" i="7" s="1"/>
  <c r="LMI62" i="7" s="1"/>
  <c r="LMK62" i="7" s="1"/>
  <c r="LMM62" i="7" s="1"/>
  <c r="LMO62" i="7" s="1"/>
  <c r="LMQ62" i="7" s="1"/>
  <c r="LMS62" i="7" s="1"/>
  <c r="LMU62" i="7" s="1"/>
  <c r="LMW62" i="7" s="1"/>
  <c r="LMY62" i="7" s="1"/>
  <c r="LNA62" i="7" s="1"/>
  <c r="LNC62" i="7" s="1"/>
  <c r="LNE62" i="7" s="1"/>
  <c r="LNG62" i="7" s="1"/>
  <c r="LNI62" i="7" s="1"/>
  <c r="LNK62" i="7" s="1"/>
  <c r="LNM62" i="7" s="1"/>
  <c r="LNO62" i="7" s="1"/>
  <c r="LNQ62" i="7" s="1"/>
  <c r="LNS62" i="7" s="1"/>
  <c r="LNU62" i="7" s="1"/>
  <c r="LNW62" i="7" s="1"/>
  <c r="LNY62" i="7" s="1"/>
  <c r="LOA62" i="7" s="1"/>
  <c r="LOC62" i="7" s="1"/>
  <c r="LOE62" i="7" s="1"/>
  <c r="LOG62" i="7" s="1"/>
  <c r="LOI62" i="7" s="1"/>
  <c r="LOK62" i="7" s="1"/>
  <c r="LOM62" i="7" s="1"/>
  <c r="LOO62" i="7" s="1"/>
  <c r="LOQ62" i="7" s="1"/>
  <c r="LOS62" i="7" s="1"/>
  <c r="LOU62" i="7" s="1"/>
  <c r="LOW62" i="7" s="1"/>
  <c r="LOY62" i="7" s="1"/>
  <c r="LPA62" i="7" s="1"/>
  <c r="LPC62" i="7" s="1"/>
  <c r="LPE62" i="7" s="1"/>
  <c r="LPG62" i="7" s="1"/>
  <c r="LPI62" i="7" s="1"/>
  <c r="LPK62" i="7" s="1"/>
  <c r="LPM62" i="7" s="1"/>
  <c r="LPO62" i="7" s="1"/>
  <c r="LPQ62" i="7" s="1"/>
  <c r="LPS62" i="7" s="1"/>
  <c r="LPU62" i="7" s="1"/>
  <c r="LPW62" i="7" s="1"/>
  <c r="LPY62" i="7" s="1"/>
  <c r="LQA62" i="7" s="1"/>
  <c r="LQC62" i="7" s="1"/>
  <c r="LQE62" i="7" s="1"/>
  <c r="LQG62" i="7" s="1"/>
  <c r="LQI62" i="7" s="1"/>
  <c r="LQK62" i="7" s="1"/>
  <c r="LQM62" i="7" s="1"/>
  <c r="LQO62" i="7" s="1"/>
  <c r="LQQ62" i="7" s="1"/>
  <c r="LQS62" i="7" s="1"/>
  <c r="LQU62" i="7" s="1"/>
  <c r="LQW62" i="7" s="1"/>
  <c r="LQY62" i="7" s="1"/>
  <c r="LRA62" i="7" s="1"/>
  <c r="LRC62" i="7" s="1"/>
  <c r="LRE62" i="7" s="1"/>
  <c r="LRG62" i="7" s="1"/>
  <c r="LRI62" i="7" s="1"/>
  <c r="LRK62" i="7" s="1"/>
  <c r="LRM62" i="7" s="1"/>
  <c r="LRO62" i="7" s="1"/>
  <c r="LRQ62" i="7" s="1"/>
  <c r="LRS62" i="7" s="1"/>
  <c r="LRU62" i="7" s="1"/>
  <c r="LRW62" i="7" s="1"/>
  <c r="LRY62" i="7" s="1"/>
  <c r="LSA62" i="7" s="1"/>
  <c r="LSC62" i="7" s="1"/>
  <c r="LSE62" i="7" s="1"/>
  <c r="LSG62" i="7" s="1"/>
  <c r="LSI62" i="7" s="1"/>
  <c r="LSK62" i="7" s="1"/>
  <c r="LSM62" i="7" s="1"/>
  <c r="LSO62" i="7" s="1"/>
  <c r="LSQ62" i="7" s="1"/>
  <c r="LSS62" i="7" s="1"/>
  <c r="LSU62" i="7" s="1"/>
  <c r="LSW62" i="7" s="1"/>
  <c r="LSY62" i="7" s="1"/>
  <c r="LTA62" i="7" s="1"/>
  <c r="LTC62" i="7" s="1"/>
  <c r="LTE62" i="7" s="1"/>
  <c r="LTG62" i="7" s="1"/>
  <c r="LTI62" i="7" s="1"/>
  <c r="LTK62" i="7" s="1"/>
  <c r="LTM62" i="7" s="1"/>
  <c r="LTO62" i="7" s="1"/>
  <c r="LTQ62" i="7" s="1"/>
  <c r="LTS62" i="7" s="1"/>
  <c r="LTU62" i="7" s="1"/>
  <c r="LTW62" i="7" s="1"/>
  <c r="LTY62" i="7" s="1"/>
  <c r="LUA62" i="7" s="1"/>
  <c r="LUC62" i="7" s="1"/>
  <c r="LUE62" i="7" s="1"/>
  <c r="LUG62" i="7" s="1"/>
  <c r="LUI62" i="7" s="1"/>
  <c r="LUK62" i="7" s="1"/>
  <c r="LUM62" i="7" s="1"/>
  <c r="LUO62" i="7" s="1"/>
  <c r="LUQ62" i="7" s="1"/>
  <c r="LUS62" i="7" s="1"/>
  <c r="LUU62" i="7" s="1"/>
  <c r="LUW62" i="7" s="1"/>
  <c r="LUY62" i="7" s="1"/>
  <c r="LVA62" i="7" s="1"/>
  <c r="LVC62" i="7" s="1"/>
  <c r="LVE62" i="7" s="1"/>
  <c r="LVG62" i="7" s="1"/>
  <c r="LVI62" i="7" s="1"/>
  <c r="LVK62" i="7" s="1"/>
  <c r="LVM62" i="7" s="1"/>
  <c r="LVO62" i="7" s="1"/>
  <c r="LVQ62" i="7" s="1"/>
  <c r="LVS62" i="7" s="1"/>
  <c r="LVU62" i="7" s="1"/>
  <c r="LVW62" i="7" s="1"/>
  <c r="LVY62" i="7" s="1"/>
  <c r="LWA62" i="7" s="1"/>
  <c r="LWC62" i="7" s="1"/>
  <c r="LWE62" i="7" s="1"/>
  <c r="LWG62" i="7" s="1"/>
  <c r="LWI62" i="7" s="1"/>
  <c r="LWK62" i="7" s="1"/>
  <c r="LWM62" i="7" s="1"/>
  <c r="LWO62" i="7" s="1"/>
  <c r="LWQ62" i="7" s="1"/>
  <c r="LWS62" i="7" s="1"/>
  <c r="LWU62" i="7" s="1"/>
  <c r="LWW62" i="7" s="1"/>
  <c r="LWY62" i="7" s="1"/>
  <c r="LXA62" i="7" s="1"/>
  <c r="LXC62" i="7" s="1"/>
  <c r="LXE62" i="7" s="1"/>
  <c r="LXG62" i="7" s="1"/>
  <c r="LXI62" i="7" s="1"/>
  <c r="LXK62" i="7" s="1"/>
  <c r="LXM62" i="7" s="1"/>
  <c r="LXO62" i="7" s="1"/>
  <c r="LXQ62" i="7" s="1"/>
  <c r="LXS62" i="7" s="1"/>
  <c r="LXU62" i="7" s="1"/>
  <c r="LXW62" i="7" s="1"/>
  <c r="LXY62" i="7" s="1"/>
  <c r="LYA62" i="7" s="1"/>
  <c r="LYC62" i="7" s="1"/>
  <c r="LYE62" i="7" s="1"/>
  <c r="LYG62" i="7" s="1"/>
  <c r="LYI62" i="7" s="1"/>
  <c r="LYK62" i="7" s="1"/>
  <c r="LYM62" i="7" s="1"/>
  <c r="LYO62" i="7" s="1"/>
  <c r="LYQ62" i="7" s="1"/>
  <c r="LYS62" i="7" s="1"/>
  <c r="LYU62" i="7" s="1"/>
  <c r="LYW62" i="7" s="1"/>
  <c r="LYY62" i="7" s="1"/>
  <c r="LZA62" i="7" s="1"/>
  <c r="LZC62" i="7" s="1"/>
  <c r="LZE62" i="7" s="1"/>
  <c r="LZG62" i="7" s="1"/>
  <c r="LZI62" i="7" s="1"/>
  <c r="LZK62" i="7" s="1"/>
  <c r="LZM62" i="7" s="1"/>
  <c r="LZO62" i="7" s="1"/>
  <c r="LZQ62" i="7" s="1"/>
  <c r="LZS62" i="7" s="1"/>
  <c r="LZU62" i="7" s="1"/>
  <c r="LZW62" i="7" s="1"/>
  <c r="LZY62" i="7" s="1"/>
  <c r="MAA62" i="7" s="1"/>
  <c r="MAC62" i="7" s="1"/>
  <c r="MAE62" i="7" s="1"/>
  <c r="MAG62" i="7" s="1"/>
  <c r="MAI62" i="7" s="1"/>
  <c r="MAK62" i="7" s="1"/>
  <c r="MAM62" i="7" s="1"/>
  <c r="MAO62" i="7" s="1"/>
  <c r="MAQ62" i="7" s="1"/>
  <c r="MAS62" i="7" s="1"/>
  <c r="MAU62" i="7" s="1"/>
  <c r="MAW62" i="7" s="1"/>
  <c r="MAY62" i="7" s="1"/>
  <c r="MBA62" i="7" s="1"/>
  <c r="MBC62" i="7" s="1"/>
  <c r="MBE62" i="7" s="1"/>
  <c r="MBG62" i="7" s="1"/>
  <c r="MBI62" i="7" s="1"/>
  <c r="MBK62" i="7" s="1"/>
  <c r="MBM62" i="7" s="1"/>
  <c r="MBO62" i="7" s="1"/>
  <c r="MBQ62" i="7" s="1"/>
  <c r="MBS62" i="7" s="1"/>
  <c r="MBU62" i="7" s="1"/>
  <c r="MBW62" i="7" s="1"/>
  <c r="MBY62" i="7" s="1"/>
  <c r="MCA62" i="7" s="1"/>
  <c r="MCC62" i="7" s="1"/>
  <c r="MCE62" i="7" s="1"/>
  <c r="MCG62" i="7" s="1"/>
  <c r="MCI62" i="7" s="1"/>
  <c r="MCK62" i="7" s="1"/>
  <c r="MCM62" i="7" s="1"/>
  <c r="MCO62" i="7" s="1"/>
  <c r="MCQ62" i="7" s="1"/>
  <c r="MCS62" i="7" s="1"/>
  <c r="MCU62" i="7" s="1"/>
  <c r="MCW62" i="7" s="1"/>
  <c r="MCY62" i="7" s="1"/>
  <c r="MDA62" i="7" s="1"/>
  <c r="MDC62" i="7" s="1"/>
  <c r="MDE62" i="7" s="1"/>
  <c r="MDG62" i="7" s="1"/>
  <c r="MDI62" i="7" s="1"/>
  <c r="MDK62" i="7" s="1"/>
  <c r="MDM62" i="7" s="1"/>
  <c r="MDO62" i="7" s="1"/>
  <c r="MDQ62" i="7" s="1"/>
  <c r="MDS62" i="7" s="1"/>
  <c r="MDU62" i="7" s="1"/>
  <c r="MDW62" i="7" s="1"/>
  <c r="MDY62" i="7" s="1"/>
  <c r="MEA62" i="7" s="1"/>
  <c r="MEC62" i="7" s="1"/>
  <c r="MEE62" i="7" s="1"/>
  <c r="MEG62" i="7" s="1"/>
  <c r="MEI62" i="7" s="1"/>
  <c r="MEK62" i="7" s="1"/>
  <c r="MEM62" i="7" s="1"/>
  <c r="MEO62" i="7" s="1"/>
  <c r="MEQ62" i="7" s="1"/>
  <c r="MES62" i="7" s="1"/>
  <c r="MEU62" i="7" s="1"/>
  <c r="MEW62" i="7" s="1"/>
  <c r="MEY62" i="7" s="1"/>
  <c r="MFA62" i="7" s="1"/>
  <c r="MFC62" i="7" s="1"/>
  <c r="MFE62" i="7" s="1"/>
  <c r="MFG62" i="7" s="1"/>
  <c r="MFI62" i="7" s="1"/>
  <c r="MFK62" i="7" s="1"/>
  <c r="MFM62" i="7" s="1"/>
  <c r="MFO62" i="7" s="1"/>
  <c r="MFQ62" i="7" s="1"/>
  <c r="MFS62" i="7" s="1"/>
  <c r="MFU62" i="7" s="1"/>
  <c r="MFW62" i="7" s="1"/>
  <c r="MFY62" i="7" s="1"/>
  <c r="MGA62" i="7" s="1"/>
  <c r="MGC62" i="7" s="1"/>
  <c r="MGE62" i="7" s="1"/>
  <c r="MGG62" i="7" s="1"/>
  <c r="MGI62" i="7" s="1"/>
  <c r="MGK62" i="7" s="1"/>
  <c r="MGM62" i="7" s="1"/>
  <c r="MGO62" i="7" s="1"/>
  <c r="MGQ62" i="7" s="1"/>
  <c r="MGS62" i="7" s="1"/>
  <c r="MGU62" i="7" s="1"/>
  <c r="MGW62" i="7" s="1"/>
  <c r="MGY62" i="7" s="1"/>
  <c r="MHA62" i="7" s="1"/>
  <c r="MHC62" i="7" s="1"/>
  <c r="MHE62" i="7" s="1"/>
  <c r="MHG62" i="7" s="1"/>
  <c r="MHI62" i="7" s="1"/>
  <c r="MHK62" i="7" s="1"/>
  <c r="MHM62" i="7" s="1"/>
  <c r="MHO62" i="7" s="1"/>
  <c r="MHQ62" i="7" s="1"/>
  <c r="MHS62" i="7" s="1"/>
  <c r="MHU62" i="7" s="1"/>
  <c r="MHW62" i="7" s="1"/>
  <c r="MHY62" i="7" s="1"/>
  <c r="MIA62" i="7" s="1"/>
  <c r="MIC62" i="7" s="1"/>
  <c r="MIE62" i="7" s="1"/>
  <c r="MIG62" i="7" s="1"/>
  <c r="MII62" i="7" s="1"/>
  <c r="MIK62" i="7" s="1"/>
  <c r="MIM62" i="7" s="1"/>
  <c r="MIO62" i="7" s="1"/>
  <c r="MIQ62" i="7" s="1"/>
  <c r="MIS62" i="7" s="1"/>
  <c r="MIU62" i="7" s="1"/>
  <c r="MIW62" i="7" s="1"/>
  <c r="MIY62" i="7" s="1"/>
  <c r="MJA62" i="7" s="1"/>
  <c r="MJC62" i="7" s="1"/>
  <c r="MJE62" i="7" s="1"/>
  <c r="MJG62" i="7" s="1"/>
  <c r="MJI62" i="7" s="1"/>
  <c r="MJK62" i="7" s="1"/>
  <c r="MJM62" i="7" s="1"/>
  <c r="MJO62" i="7" s="1"/>
  <c r="MJQ62" i="7" s="1"/>
  <c r="MJS62" i="7" s="1"/>
  <c r="MJU62" i="7" s="1"/>
  <c r="MJW62" i="7" s="1"/>
  <c r="MJY62" i="7" s="1"/>
  <c r="MKA62" i="7" s="1"/>
  <c r="MKC62" i="7" s="1"/>
  <c r="MKE62" i="7" s="1"/>
  <c r="MKG62" i="7" s="1"/>
  <c r="MKI62" i="7" s="1"/>
  <c r="MKK62" i="7" s="1"/>
  <c r="MKM62" i="7" s="1"/>
  <c r="MKO62" i="7" s="1"/>
  <c r="MKQ62" i="7" s="1"/>
  <c r="MKS62" i="7" s="1"/>
  <c r="MKU62" i="7" s="1"/>
  <c r="MKW62" i="7" s="1"/>
  <c r="MKY62" i="7" s="1"/>
  <c r="MLA62" i="7" s="1"/>
  <c r="MLC62" i="7" s="1"/>
  <c r="MLE62" i="7" s="1"/>
  <c r="MLG62" i="7" s="1"/>
  <c r="MLI62" i="7" s="1"/>
  <c r="MLK62" i="7" s="1"/>
  <c r="MLM62" i="7" s="1"/>
  <c r="MLO62" i="7" s="1"/>
  <c r="MLQ62" i="7" s="1"/>
  <c r="MLS62" i="7" s="1"/>
  <c r="MLU62" i="7" s="1"/>
  <c r="MLW62" i="7" s="1"/>
  <c r="MLY62" i="7" s="1"/>
  <c r="MMA62" i="7" s="1"/>
  <c r="MMC62" i="7" s="1"/>
  <c r="MME62" i="7" s="1"/>
  <c r="MMG62" i="7" s="1"/>
  <c r="MMI62" i="7" s="1"/>
  <c r="MMK62" i="7" s="1"/>
  <c r="MMM62" i="7" s="1"/>
  <c r="MMO62" i="7" s="1"/>
  <c r="MMQ62" i="7" s="1"/>
  <c r="MMS62" i="7" s="1"/>
  <c r="MMU62" i="7" s="1"/>
  <c r="MMW62" i="7" s="1"/>
  <c r="MMY62" i="7" s="1"/>
  <c r="MNA62" i="7" s="1"/>
  <c r="MNC62" i="7" s="1"/>
  <c r="MNE62" i="7" s="1"/>
  <c r="MNG62" i="7" s="1"/>
  <c r="MNI62" i="7" s="1"/>
  <c r="MNK62" i="7" s="1"/>
  <c r="MNM62" i="7" s="1"/>
  <c r="MNO62" i="7" s="1"/>
  <c r="MNQ62" i="7" s="1"/>
  <c r="MNS62" i="7" s="1"/>
  <c r="MNU62" i="7" s="1"/>
  <c r="MNW62" i="7" s="1"/>
  <c r="MNY62" i="7" s="1"/>
  <c r="MOA62" i="7" s="1"/>
  <c r="MOC62" i="7" s="1"/>
  <c r="MOE62" i="7" s="1"/>
  <c r="MOG62" i="7" s="1"/>
  <c r="MOI62" i="7" s="1"/>
  <c r="MOK62" i="7" s="1"/>
  <c r="MOM62" i="7" s="1"/>
  <c r="MOO62" i="7" s="1"/>
  <c r="MOQ62" i="7" s="1"/>
  <c r="MOS62" i="7" s="1"/>
  <c r="MOU62" i="7" s="1"/>
  <c r="MOW62" i="7" s="1"/>
  <c r="MOY62" i="7" s="1"/>
  <c r="MPA62" i="7" s="1"/>
  <c r="MPC62" i="7" s="1"/>
  <c r="MPE62" i="7" s="1"/>
  <c r="MPG62" i="7" s="1"/>
  <c r="MPI62" i="7" s="1"/>
  <c r="MPK62" i="7" s="1"/>
  <c r="MPM62" i="7" s="1"/>
  <c r="MPO62" i="7" s="1"/>
  <c r="MPQ62" i="7" s="1"/>
  <c r="MPS62" i="7" s="1"/>
  <c r="MPU62" i="7" s="1"/>
  <c r="MPW62" i="7" s="1"/>
  <c r="MPY62" i="7" s="1"/>
  <c r="MQA62" i="7" s="1"/>
  <c r="MQC62" i="7" s="1"/>
  <c r="MQE62" i="7" s="1"/>
  <c r="MQG62" i="7" s="1"/>
  <c r="MQI62" i="7" s="1"/>
  <c r="MQK62" i="7" s="1"/>
  <c r="MQM62" i="7" s="1"/>
  <c r="MQO62" i="7" s="1"/>
  <c r="MQQ62" i="7" s="1"/>
  <c r="MQS62" i="7" s="1"/>
  <c r="MQU62" i="7" s="1"/>
  <c r="MQW62" i="7" s="1"/>
  <c r="MQY62" i="7" s="1"/>
  <c r="MRA62" i="7" s="1"/>
  <c r="MRC62" i="7" s="1"/>
  <c r="MRE62" i="7" s="1"/>
  <c r="MRG62" i="7" s="1"/>
  <c r="MRI62" i="7" s="1"/>
  <c r="MRK62" i="7" s="1"/>
  <c r="MRM62" i="7" s="1"/>
  <c r="MRO62" i="7" s="1"/>
  <c r="MRQ62" i="7" s="1"/>
  <c r="MRS62" i="7" s="1"/>
  <c r="MRU62" i="7" s="1"/>
  <c r="MRW62" i="7" s="1"/>
  <c r="MRY62" i="7" s="1"/>
  <c r="MSA62" i="7" s="1"/>
  <c r="MSC62" i="7" s="1"/>
  <c r="MSE62" i="7" s="1"/>
  <c r="MSG62" i="7" s="1"/>
  <c r="MSI62" i="7" s="1"/>
  <c r="MSK62" i="7" s="1"/>
  <c r="MSM62" i="7" s="1"/>
  <c r="MSO62" i="7" s="1"/>
  <c r="MSQ62" i="7" s="1"/>
  <c r="MSS62" i="7" s="1"/>
  <c r="MSU62" i="7" s="1"/>
  <c r="MSW62" i="7" s="1"/>
  <c r="MSY62" i="7" s="1"/>
  <c r="MTA62" i="7" s="1"/>
  <c r="MTC62" i="7" s="1"/>
  <c r="MTE62" i="7" s="1"/>
  <c r="MTG62" i="7" s="1"/>
  <c r="MTI62" i="7" s="1"/>
  <c r="MTK62" i="7" s="1"/>
  <c r="MTM62" i="7" s="1"/>
  <c r="MTO62" i="7" s="1"/>
  <c r="MTQ62" i="7" s="1"/>
  <c r="MTS62" i="7" s="1"/>
  <c r="MTU62" i="7" s="1"/>
  <c r="MTW62" i="7" s="1"/>
  <c r="MTY62" i="7" s="1"/>
  <c r="MUA62" i="7" s="1"/>
  <c r="MUC62" i="7" s="1"/>
  <c r="MUE62" i="7" s="1"/>
  <c r="MUG62" i="7" s="1"/>
  <c r="MUI62" i="7" s="1"/>
  <c r="MUK62" i="7" s="1"/>
  <c r="MUM62" i="7" s="1"/>
  <c r="MUO62" i="7" s="1"/>
  <c r="MUQ62" i="7" s="1"/>
  <c r="MUS62" i="7" s="1"/>
  <c r="MUU62" i="7" s="1"/>
  <c r="MUW62" i="7" s="1"/>
  <c r="MUY62" i="7" s="1"/>
  <c r="MVA62" i="7" s="1"/>
  <c r="MVC62" i="7" s="1"/>
  <c r="MVE62" i="7" s="1"/>
  <c r="MVG62" i="7" s="1"/>
  <c r="MVI62" i="7" s="1"/>
  <c r="MVK62" i="7" s="1"/>
  <c r="MVM62" i="7" s="1"/>
  <c r="MVO62" i="7" s="1"/>
  <c r="MVQ62" i="7" s="1"/>
  <c r="MVS62" i="7" s="1"/>
  <c r="MVU62" i="7" s="1"/>
  <c r="MVW62" i="7" s="1"/>
  <c r="MVY62" i="7" s="1"/>
  <c r="MWA62" i="7" s="1"/>
  <c r="MWC62" i="7" s="1"/>
  <c r="MWE62" i="7" s="1"/>
  <c r="MWG62" i="7" s="1"/>
  <c r="MWI62" i="7" s="1"/>
  <c r="MWK62" i="7" s="1"/>
  <c r="MWM62" i="7" s="1"/>
  <c r="MWO62" i="7" s="1"/>
  <c r="MWQ62" i="7" s="1"/>
  <c r="MWS62" i="7" s="1"/>
  <c r="MWU62" i="7" s="1"/>
  <c r="MWW62" i="7" s="1"/>
  <c r="MWY62" i="7" s="1"/>
  <c r="MXA62" i="7" s="1"/>
  <c r="MXC62" i="7" s="1"/>
  <c r="MXE62" i="7" s="1"/>
  <c r="MXG62" i="7" s="1"/>
  <c r="MXI62" i="7" s="1"/>
  <c r="MXK62" i="7" s="1"/>
  <c r="MXM62" i="7" s="1"/>
  <c r="MXO62" i="7" s="1"/>
  <c r="MXQ62" i="7" s="1"/>
  <c r="MXS62" i="7" s="1"/>
  <c r="MXU62" i="7" s="1"/>
  <c r="MXW62" i="7" s="1"/>
  <c r="MXY62" i="7" s="1"/>
  <c r="MYA62" i="7" s="1"/>
  <c r="MYC62" i="7" s="1"/>
  <c r="MYE62" i="7" s="1"/>
  <c r="MYG62" i="7" s="1"/>
  <c r="MYI62" i="7" s="1"/>
  <c r="MYK62" i="7" s="1"/>
  <c r="MYM62" i="7" s="1"/>
  <c r="MYO62" i="7" s="1"/>
  <c r="MYQ62" i="7" s="1"/>
  <c r="MYS62" i="7" s="1"/>
  <c r="MYU62" i="7" s="1"/>
  <c r="MYW62" i="7" s="1"/>
  <c r="MYY62" i="7" s="1"/>
  <c r="MZA62" i="7" s="1"/>
  <c r="MZC62" i="7" s="1"/>
  <c r="MZE62" i="7" s="1"/>
  <c r="MZG62" i="7" s="1"/>
  <c r="MZI62" i="7" s="1"/>
  <c r="MZK62" i="7" s="1"/>
  <c r="MZM62" i="7" s="1"/>
  <c r="MZO62" i="7" s="1"/>
  <c r="MZQ62" i="7" s="1"/>
  <c r="MZS62" i="7" s="1"/>
  <c r="MZU62" i="7" s="1"/>
  <c r="MZW62" i="7" s="1"/>
  <c r="MZY62" i="7" s="1"/>
  <c r="NAA62" i="7" s="1"/>
  <c r="NAC62" i="7" s="1"/>
  <c r="NAE62" i="7" s="1"/>
  <c r="NAG62" i="7" s="1"/>
  <c r="NAI62" i="7" s="1"/>
  <c r="NAK62" i="7" s="1"/>
  <c r="NAM62" i="7" s="1"/>
  <c r="NAO62" i="7" s="1"/>
  <c r="NAQ62" i="7" s="1"/>
  <c r="NAS62" i="7" s="1"/>
  <c r="NAU62" i="7" s="1"/>
  <c r="NAW62" i="7" s="1"/>
  <c r="NAY62" i="7" s="1"/>
  <c r="NBA62" i="7" s="1"/>
  <c r="NBC62" i="7" s="1"/>
  <c r="NBE62" i="7" s="1"/>
  <c r="NBG62" i="7" s="1"/>
  <c r="NBI62" i="7" s="1"/>
  <c r="NBK62" i="7" s="1"/>
  <c r="NBM62" i="7" s="1"/>
  <c r="NBO62" i="7" s="1"/>
  <c r="NBQ62" i="7" s="1"/>
  <c r="NBS62" i="7" s="1"/>
  <c r="NBU62" i="7" s="1"/>
  <c r="NBW62" i="7" s="1"/>
  <c r="NBY62" i="7" s="1"/>
  <c r="NCA62" i="7" s="1"/>
  <c r="NCC62" i="7" s="1"/>
  <c r="NCE62" i="7" s="1"/>
  <c r="NCG62" i="7" s="1"/>
  <c r="NCI62" i="7" s="1"/>
  <c r="NCK62" i="7" s="1"/>
  <c r="NCM62" i="7" s="1"/>
  <c r="NCO62" i="7" s="1"/>
  <c r="NCQ62" i="7" s="1"/>
  <c r="NCS62" i="7" s="1"/>
  <c r="NCU62" i="7" s="1"/>
  <c r="NCW62" i="7" s="1"/>
  <c r="NCY62" i="7" s="1"/>
  <c r="NDA62" i="7" s="1"/>
  <c r="NDC62" i="7" s="1"/>
  <c r="NDE62" i="7" s="1"/>
  <c r="NDG62" i="7" s="1"/>
  <c r="NDI62" i="7" s="1"/>
  <c r="NDK62" i="7" s="1"/>
  <c r="NDM62" i="7" s="1"/>
  <c r="NDO62" i="7" s="1"/>
  <c r="NDQ62" i="7" s="1"/>
  <c r="NDS62" i="7" s="1"/>
  <c r="NDU62" i="7" s="1"/>
  <c r="NDW62" i="7" s="1"/>
  <c r="NDY62" i="7" s="1"/>
  <c r="NEA62" i="7" s="1"/>
  <c r="NEC62" i="7" s="1"/>
  <c r="NEE62" i="7" s="1"/>
  <c r="NEG62" i="7" s="1"/>
  <c r="NEI62" i="7" s="1"/>
  <c r="NEK62" i="7" s="1"/>
  <c r="NEM62" i="7" s="1"/>
  <c r="NEO62" i="7" s="1"/>
  <c r="NEQ62" i="7" s="1"/>
  <c r="NES62" i="7" s="1"/>
  <c r="NEU62" i="7" s="1"/>
  <c r="NEW62" i="7" s="1"/>
  <c r="NEY62" i="7" s="1"/>
  <c r="NFA62" i="7" s="1"/>
  <c r="NFC62" i="7" s="1"/>
  <c r="NFE62" i="7" s="1"/>
  <c r="NFG62" i="7" s="1"/>
  <c r="NFI62" i="7" s="1"/>
  <c r="NFK62" i="7" s="1"/>
  <c r="NFM62" i="7" s="1"/>
  <c r="NFO62" i="7" s="1"/>
  <c r="NFQ62" i="7" s="1"/>
  <c r="NFS62" i="7" s="1"/>
  <c r="NFU62" i="7" s="1"/>
  <c r="NFW62" i="7" s="1"/>
  <c r="NFY62" i="7" s="1"/>
  <c r="NGA62" i="7" s="1"/>
  <c r="NGC62" i="7" s="1"/>
  <c r="NGE62" i="7" s="1"/>
  <c r="NGG62" i="7" s="1"/>
  <c r="NGI62" i="7" s="1"/>
  <c r="NGK62" i="7" s="1"/>
  <c r="NGM62" i="7" s="1"/>
  <c r="NGO62" i="7" s="1"/>
  <c r="NGQ62" i="7" s="1"/>
  <c r="NGS62" i="7" s="1"/>
  <c r="NGU62" i="7" s="1"/>
  <c r="NGW62" i="7" s="1"/>
  <c r="NGY62" i="7" s="1"/>
  <c r="NHA62" i="7" s="1"/>
  <c r="NHC62" i="7" s="1"/>
  <c r="NHE62" i="7" s="1"/>
  <c r="NHG62" i="7" s="1"/>
  <c r="NHI62" i="7" s="1"/>
  <c r="NHK62" i="7" s="1"/>
  <c r="NHM62" i="7" s="1"/>
  <c r="NHO62" i="7" s="1"/>
  <c r="NHQ62" i="7" s="1"/>
  <c r="NHS62" i="7" s="1"/>
  <c r="NHU62" i="7" s="1"/>
  <c r="NHW62" i="7" s="1"/>
  <c r="NHY62" i="7" s="1"/>
  <c r="NIA62" i="7" s="1"/>
  <c r="NIC62" i="7" s="1"/>
  <c r="NIE62" i="7" s="1"/>
  <c r="NIG62" i="7" s="1"/>
  <c r="NII62" i="7" s="1"/>
  <c r="NIK62" i="7" s="1"/>
  <c r="NIM62" i="7" s="1"/>
  <c r="NIO62" i="7" s="1"/>
  <c r="NIQ62" i="7" s="1"/>
  <c r="NIS62" i="7" s="1"/>
  <c r="NIU62" i="7" s="1"/>
  <c r="NIW62" i="7" s="1"/>
  <c r="NIY62" i="7" s="1"/>
  <c r="NJA62" i="7" s="1"/>
  <c r="NJC62" i="7" s="1"/>
  <c r="NJE62" i="7" s="1"/>
  <c r="NJG62" i="7" s="1"/>
  <c r="NJI62" i="7" s="1"/>
  <c r="NJK62" i="7" s="1"/>
  <c r="NJM62" i="7" s="1"/>
  <c r="NJO62" i="7" s="1"/>
  <c r="NJQ62" i="7" s="1"/>
  <c r="NJS62" i="7" s="1"/>
  <c r="NJU62" i="7" s="1"/>
  <c r="NJW62" i="7" s="1"/>
  <c r="NJY62" i="7" s="1"/>
  <c r="NKA62" i="7" s="1"/>
  <c r="NKC62" i="7" s="1"/>
  <c r="NKE62" i="7" s="1"/>
  <c r="NKG62" i="7" s="1"/>
  <c r="NKI62" i="7" s="1"/>
  <c r="NKK62" i="7" s="1"/>
  <c r="NKM62" i="7" s="1"/>
  <c r="NKO62" i="7" s="1"/>
  <c r="NKQ62" i="7" s="1"/>
  <c r="NKS62" i="7" s="1"/>
  <c r="NKU62" i="7" s="1"/>
  <c r="NKW62" i="7" s="1"/>
  <c r="NKY62" i="7" s="1"/>
  <c r="NLA62" i="7" s="1"/>
  <c r="NLC62" i="7" s="1"/>
  <c r="NLE62" i="7" s="1"/>
  <c r="NLG62" i="7" s="1"/>
  <c r="NLI62" i="7" s="1"/>
  <c r="NLK62" i="7" s="1"/>
  <c r="NLM62" i="7" s="1"/>
  <c r="NLO62" i="7" s="1"/>
  <c r="NLQ62" i="7" s="1"/>
  <c r="NLS62" i="7" s="1"/>
  <c r="NLU62" i="7" s="1"/>
  <c r="NLW62" i="7" s="1"/>
  <c r="NLY62" i="7" s="1"/>
  <c r="NMA62" i="7" s="1"/>
  <c r="NMC62" i="7" s="1"/>
  <c r="NME62" i="7" s="1"/>
  <c r="NMG62" i="7" s="1"/>
  <c r="NMI62" i="7" s="1"/>
  <c r="NMK62" i="7" s="1"/>
  <c r="NMM62" i="7" s="1"/>
  <c r="NMO62" i="7" s="1"/>
  <c r="NMQ62" i="7" s="1"/>
  <c r="NMS62" i="7" s="1"/>
  <c r="NMU62" i="7" s="1"/>
  <c r="NMW62" i="7" s="1"/>
  <c r="NMY62" i="7" s="1"/>
  <c r="NNA62" i="7" s="1"/>
  <c r="NNC62" i="7" s="1"/>
  <c r="NNE62" i="7" s="1"/>
  <c r="NNG62" i="7" s="1"/>
  <c r="NNI62" i="7" s="1"/>
  <c r="NNK62" i="7" s="1"/>
  <c r="NNM62" i="7" s="1"/>
  <c r="NNO62" i="7" s="1"/>
  <c r="NNQ62" i="7" s="1"/>
  <c r="NNS62" i="7" s="1"/>
  <c r="NNU62" i="7" s="1"/>
  <c r="NNW62" i="7" s="1"/>
  <c r="NNY62" i="7" s="1"/>
  <c r="NOA62" i="7" s="1"/>
  <c r="NOC62" i="7" s="1"/>
  <c r="NOE62" i="7" s="1"/>
  <c r="NOG62" i="7" s="1"/>
  <c r="NOI62" i="7" s="1"/>
  <c r="NOK62" i="7" s="1"/>
  <c r="NOM62" i="7" s="1"/>
  <c r="NOO62" i="7" s="1"/>
  <c r="NOQ62" i="7" s="1"/>
  <c r="NOS62" i="7" s="1"/>
  <c r="NOU62" i="7" s="1"/>
  <c r="NOW62" i="7" s="1"/>
  <c r="NOY62" i="7" s="1"/>
  <c r="NPA62" i="7" s="1"/>
  <c r="NPC62" i="7" s="1"/>
  <c r="NPE62" i="7" s="1"/>
  <c r="NPG62" i="7" s="1"/>
  <c r="NPI62" i="7" s="1"/>
  <c r="NPK62" i="7" s="1"/>
  <c r="NPM62" i="7" s="1"/>
  <c r="NPO62" i="7" s="1"/>
  <c r="NPQ62" i="7" s="1"/>
  <c r="NPS62" i="7" s="1"/>
  <c r="NPU62" i="7" s="1"/>
  <c r="NPW62" i="7" s="1"/>
  <c r="NPY62" i="7" s="1"/>
  <c r="NQA62" i="7" s="1"/>
  <c r="NQC62" i="7" s="1"/>
  <c r="NQE62" i="7" s="1"/>
  <c r="NQG62" i="7" s="1"/>
  <c r="NQI62" i="7" s="1"/>
  <c r="NQK62" i="7" s="1"/>
  <c r="NQM62" i="7" s="1"/>
  <c r="NQO62" i="7" s="1"/>
  <c r="NQQ62" i="7" s="1"/>
  <c r="NQS62" i="7" s="1"/>
  <c r="NQU62" i="7" s="1"/>
  <c r="NQW62" i="7" s="1"/>
  <c r="NQY62" i="7" s="1"/>
  <c r="NRA62" i="7" s="1"/>
  <c r="NRC62" i="7" s="1"/>
  <c r="NRE62" i="7" s="1"/>
  <c r="NRG62" i="7" s="1"/>
  <c r="NRI62" i="7" s="1"/>
  <c r="NRK62" i="7" s="1"/>
  <c r="NRM62" i="7" s="1"/>
  <c r="NRO62" i="7" s="1"/>
  <c r="NRQ62" i="7" s="1"/>
  <c r="NRS62" i="7" s="1"/>
  <c r="NRU62" i="7" s="1"/>
  <c r="NRW62" i="7" s="1"/>
  <c r="NRY62" i="7" s="1"/>
  <c r="NSA62" i="7" s="1"/>
  <c r="NSC62" i="7" s="1"/>
  <c r="NSE62" i="7" s="1"/>
  <c r="NSG62" i="7" s="1"/>
  <c r="NSI62" i="7" s="1"/>
  <c r="NSK62" i="7" s="1"/>
  <c r="NSM62" i="7" s="1"/>
  <c r="NSO62" i="7" s="1"/>
  <c r="NSQ62" i="7" s="1"/>
  <c r="NSS62" i="7" s="1"/>
  <c r="NSU62" i="7" s="1"/>
  <c r="NSW62" i="7" s="1"/>
  <c r="NSY62" i="7" s="1"/>
  <c r="NTA62" i="7" s="1"/>
  <c r="NTC62" i="7" s="1"/>
  <c r="NTE62" i="7" s="1"/>
  <c r="NTG62" i="7" s="1"/>
  <c r="NTI62" i="7" s="1"/>
  <c r="NTK62" i="7" s="1"/>
  <c r="NTM62" i="7" s="1"/>
  <c r="NTO62" i="7" s="1"/>
  <c r="NTQ62" i="7" s="1"/>
  <c r="NTS62" i="7" s="1"/>
  <c r="NTU62" i="7" s="1"/>
  <c r="NTW62" i="7" s="1"/>
  <c r="NTY62" i="7" s="1"/>
  <c r="NUA62" i="7" s="1"/>
  <c r="NUC62" i="7" s="1"/>
  <c r="NUE62" i="7" s="1"/>
  <c r="NUG62" i="7" s="1"/>
  <c r="NUI62" i="7" s="1"/>
  <c r="NUK62" i="7" s="1"/>
  <c r="NUM62" i="7" s="1"/>
  <c r="NUO62" i="7" s="1"/>
  <c r="NUQ62" i="7" s="1"/>
  <c r="NUS62" i="7" s="1"/>
  <c r="NUU62" i="7" s="1"/>
  <c r="NUW62" i="7" s="1"/>
  <c r="NUY62" i="7" s="1"/>
  <c r="NVA62" i="7" s="1"/>
  <c r="NVC62" i="7" s="1"/>
  <c r="NVE62" i="7" s="1"/>
  <c r="NVG62" i="7" s="1"/>
  <c r="NVI62" i="7" s="1"/>
  <c r="NVK62" i="7" s="1"/>
  <c r="NVM62" i="7" s="1"/>
  <c r="NVO62" i="7" s="1"/>
  <c r="NVQ62" i="7" s="1"/>
  <c r="NVS62" i="7" s="1"/>
  <c r="NVU62" i="7" s="1"/>
  <c r="NVW62" i="7" s="1"/>
  <c r="NVY62" i="7" s="1"/>
  <c r="NWA62" i="7" s="1"/>
  <c r="NWC62" i="7" s="1"/>
  <c r="NWE62" i="7" s="1"/>
  <c r="NWG62" i="7" s="1"/>
  <c r="NWI62" i="7" s="1"/>
  <c r="NWK62" i="7" s="1"/>
  <c r="NWM62" i="7" s="1"/>
  <c r="NWO62" i="7" s="1"/>
  <c r="NWQ62" i="7" s="1"/>
  <c r="NWS62" i="7" s="1"/>
  <c r="NWU62" i="7" s="1"/>
  <c r="NWW62" i="7" s="1"/>
  <c r="NWY62" i="7" s="1"/>
  <c r="NXA62" i="7" s="1"/>
  <c r="NXC62" i="7" s="1"/>
  <c r="NXE62" i="7" s="1"/>
  <c r="NXG62" i="7" s="1"/>
  <c r="NXI62" i="7" s="1"/>
  <c r="NXK62" i="7" s="1"/>
  <c r="NXM62" i="7" s="1"/>
  <c r="NXO62" i="7" s="1"/>
  <c r="NXQ62" i="7" s="1"/>
  <c r="NXS62" i="7" s="1"/>
  <c r="NXU62" i="7" s="1"/>
  <c r="NXW62" i="7" s="1"/>
  <c r="NXY62" i="7" s="1"/>
  <c r="NYA62" i="7" s="1"/>
  <c r="NYC62" i="7" s="1"/>
  <c r="NYE62" i="7" s="1"/>
  <c r="NYG62" i="7" s="1"/>
  <c r="NYI62" i="7" s="1"/>
  <c r="NYK62" i="7" s="1"/>
  <c r="NYM62" i="7" s="1"/>
  <c r="NYO62" i="7" s="1"/>
  <c r="NYQ62" i="7" s="1"/>
  <c r="NYS62" i="7" s="1"/>
  <c r="NYU62" i="7" s="1"/>
  <c r="NYW62" i="7" s="1"/>
  <c r="NYY62" i="7" s="1"/>
  <c r="NZA62" i="7" s="1"/>
  <c r="NZC62" i="7" s="1"/>
  <c r="NZE62" i="7" s="1"/>
  <c r="NZG62" i="7" s="1"/>
  <c r="NZI62" i="7" s="1"/>
  <c r="NZK62" i="7" s="1"/>
  <c r="NZM62" i="7" s="1"/>
  <c r="NZO62" i="7" s="1"/>
  <c r="NZQ62" i="7" s="1"/>
  <c r="NZS62" i="7" s="1"/>
  <c r="NZU62" i="7" s="1"/>
  <c r="NZW62" i="7" s="1"/>
  <c r="NZY62" i="7" s="1"/>
  <c r="OAA62" i="7" s="1"/>
  <c r="OAC62" i="7" s="1"/>
  <c r="OAE62" i="7" s="1"/>
  <c r="OAG62" i="7" s="1"/>
  <c r="OAI62" i="7" s="1"/>
  <c r="OAK62" i="7" s="1"/>
  <c r="OAM62" i="7" s="1"/>
  <c r="OAO62" i="7" s="1"/>
  <c r="OAQ62" i="7" s="1"/>
  <c r="OAS62" i="7" s="1"/>
  <c r="OAU62" i="7" s="1"/>
  <c r="OAW62" i="7" s="1"/>
  <c r="OAY62" i="7" s="1"/>
  <c r="OBA62" i="7" s="1"/>
  <c r="OBC62" i="7" s="1"/>
  <c r="OBE62" i="7" s="1"/>
  <c r="OBG62" i="7" s="1"/>
  <c r="OBI62" i="7" s="1"/>
  <c r="OBK62" i="7" s="1"/>
  <c r="OBM62" i="7" s="1"/>
  <c r="OBO62" i="7" s="1"/>
  <c r="OBQ62" i="7" s="1"/>
  <c r="OBS62" i="7" s="1"/>
  <c r="OBU62" i="7" s="1"/>
  <c r="OBW62" i="7" s="1"/>
  <c r="OBY62" i="7" s="1"/>
  <c r="OCA62" i="7" s="1"/>
  <c r="OCC62" i="7" s="1"/>
  <c r="OCE62" i="7" s="1"/>
  <c r="OCG62" i="7" s="1"/>
  <c r="OCI62" i="7" s="1"/>
  <c r="OCK62" i="7" s="1"/>
  <c r="OCM62" i="7" s="1"/>
  <c r="OCO62" i="7" s="1"/>
  <c r="OCQ62" i="7" s="1"/>
  <c r="OCS62" i="7" s="1"/>
  <c r="OCU62" i="7" s="1"/>
  <c r="OCW62" i="7" s="1"/>
  <c r="OCY62" i="7" s="1"/>
  <c r="ODA62" i="7" s="1"/>
  <c r="ODC62" i="7" s="1"/>
  <c r="ODE62" i="7" s="1"/>
  <c r="ODG62" i="7" s="1"/>
  <c r="ODI62" i="7" s="1"/>
  <c r="ODK62" i="7" s="1"/>
  <c r="ODM62" i="7" s="1"/>
  <c r="ODO62" i="7" s="1"/>
  <c r="ODQ62" i="7" s="1"/>
  <c r="ODS62" i="7" s="1"/>
  <c r="ODU62" i="7" s="1"/>
  <c r="ODW62" i="7" s="1"/>
  <c r="ODY62" i="7" s="1"/>
  <c r="OEA62" i="7" s="1"/>
  <c r="OEC62" i="7" s="1"/>
  <c r="OEE62" i="7" s="1"/>
  <c r="OEG62" i="7" s="1"/>
  <c r="OEI62" i="7" s="1"/>
  <c r="OEK62" i="7" s="1"/>
  <c r="OEM62" i="7" s="1"/>
  <c r="OEO62" i="7" s="1"/>
  <c r="OEQ62" i="7" s="1"/>
  <c r="OES62" i="7" s="1"/>
  <c r="OEU62" i="7" s="1"/>
  <c r="OEW62" i="7" s="1"/>
  <c r="OEY62" i="7" s="1"/>
  <c r="OFA62" i="7" s="1"/>
  <c r="OFC62" i="7" s="1"/>
  <c r="OFE62" i="7" s="1"/>
  <c r="OFG62" i="7" s="1"/>
  <c r="OFI62" i="7" s="1"/>
  <c r="OFK62" i="7" s="1"/>
  <c r="OFM62" i="7" s="1"/>
  <c r="OFO62" i="7" s="1"/>
  <c r="OFQ62" i="7" s="1"/>
  <c r="OFS62" i="7" s="1"/>
  <c r="OFU62" i="7" s="1"/>
  <c r="OFW62" i="7" s="1"/>
  <c r="OFY62" i="7" s="1"/>
  <c r="OGA62" i="7" s="1"/>
  <c r="OGC62" i="7" s="1"/>
  <c r="OGE62" i="7" s="1"/>
  <c r="OGG62" i="7" s="1"/>
  <c r="OGI62" i="7" s="1"/>
  <c r="OGK62" i="7" s="1"/>
  <c r="OGM62" i="7" s="1"/>
  <c r="OGO62" i="7" s="1"/>
  <c r="OGQ62" i="7" s="1"/>
  <c r="OGS62" i="7" s="1"/>
  <c r="OGU62" i="7" s="1"/>
  <c r="OGW62" i="7" s="1"/>
  <c r="OGY62" i="7" s="1"/>
  <c r="OHA62" i="7" s="1"/>
  <c r="OHC62" i="7" s="1"/>
  <c r="OHE62" i="7" s="1"/>
  <c r="OHG62" i="7" s="1"/>
  <c r="OHI62" i="7" s="1"/>
  <c r="OHK62" i="7" s="1"/>
  <c r="OHM62" i="7" s="1"/>
  <c r="OHO62" i="7" s="1"/>
  <c r="OHQ62" i="7" s="1"/>
  <c r="OHS62" i="7" s="1"/>
  <c r="OHU62" i="7" s="1"/>
  <c r="OHW62" i="7" s="1"/>
  <c r="OHY62" i="7" s="1"/>
  <c r="OIA62" i="7" s="1"/>
  <c r="OIC62" i="7" s="1"/>
  <c r="OIE62" i="7" s="1"/>
  <c r="OIG62" i="7" s="1"/>
  <c r="OII62" i="7" s="1"/>
  <c r="OIK62" i="7" s="1"/>
  <c r="OIM62" i="7" s="1"/>
  <c r="OIO62" i="7" s="1"/>
  <c r="OIQ62" i="7" s="1"/>
  <c r="OIS62" i="7" s="1"/>
  <c r="OIU62" i="7" s="1"/>
  <c r="OIW62" i="7" s="1"/>
  <c r="OIY62" i="7" s="1"/>
  <c r="OJA62" i="7" s="1"/>
  <c r="OJC62" i="7" s="1"/>
  <c r="OJE62" i="7" s="1"/>
  <c r="OJG62" i="7" s="1"/>
  <c r="OJI62" i="7" s="1"/>
  <c r="OJK62" i="7" s="1"/>
  <c r="OJM62" i="7" s="1"/>
  <c r="OJO62" i="7" s="1"/>
  <c r="OJQ62" i="7" s="1"/>
  <c r="OJS62" i="7" s="1"/>
  <c r="OJU62" i="7" s="1"/>
  <c r="OJW62" i="7" s="1"/>
  <c r="OJY62" i="7" s="1"/>
  <c r="OKA62" i="7" s="1"/>
  <c r="OKC62" i="7" s="1"/>
  <c r="OKE62" i="7" s="1"/>
  <c r="OKG62" i="7" s="1"/>
  <c r="OKI62" i="7" s="1"/>
  <c r="OKK62" i="7" s="1"/>
  <c r="OKM62" i="7" s="1"/>
  <c r="OKO62" i="7" s="1"/>
  <c r="OKQ62" i="7" s="1"/>
  <c r="OKS62" i="7" s="1"/>
  <c r="OKU62" i="7" s="1"/>
  <c r="OKW62" i="7" s="1"/>
  <c r="OKY62" i="7" s="1"/>
  <c r="OLA62" i="7" s="1"/>
  <c r="OLC62" i="7" s="1"/>
  <c r="OLE62" i="7" s="1"/>
  <c r="OLG62" i="7" s="1"/>
  <c r="OLI62" i="7" s="1"/>
  <c r="OLK62" i="7" s="1"/>
  <c r="OLM62" i="7" s="1"/>
  <c r="OLO62" i="7" s="1"/>
  <c r="OLQ62" i="7" s="1"/>
  <c r="OLS62" i="7" s="1"/>
  <c r="OLU62" i="7" s="1"/>
  <c r="OLW62" i="7" s="1"/>
  <c r="OLY62" i="7" s="1"/>
  <c r="OMA62" i="7" s="1"/>
  <c r="OMC62" i="7" s="1"/>
  <c r="OME62" i="7" s="1"/>
  <c r="OMG62" i="7" s="1"/>
  <c r="OMI62" i="7" s="1"/>
  <c r="OMK62" i="7" s="1"/>
  <c r="OMM62" i="7" s="1"/>
  <c r="OMO62" i="7" s="1"/>
  <c r="OMQ62" i="7" s="1"/>
  <c r="OMS62" i="7" s="1"/>
  <c r="OMU62" i="7" s="1"/>
  <c r="OMW62" i="7" s="1"/>
  <c r="OMY62" i="7" s="1"/>
  <c r="ONA62" i="7" s="1"/>
  <c r="ONC62" i="7" s="1"/>
  <c r="ONE62" i="7" s="1"/>
  <c r="ONG62" i="7" s="1"/>
  <c r="ONI62" i="7" s="1"/>
  <c r="ONK62" i="7" s="1"/>
  <c r="ONM62" i="7" s="1"/>
  <c r="ONO62" i="7" s="1"/>
  <c r="ONQ62" i="7" s="1"/>
  <c r="ONS62" i="7" s="1"/>
  <c r="ONU62" i="7" s="1"/>
  <c r="ONW62" i="7" s="1"/>
  <c r="ONY62" i="7" s="1"/>
  <c r="OOA62" i="7" s="1"/>
  <c r="OOC62" i="7" s="1"/>
  <c r="OOE62" i="7" s="1"/>
  <c r="OOG62" i="7" s="1"/>
  <c r="OOI62" i="7" s="1"/>
  <c r="OOK62" i="7" s="1"/>
  <c r="OOM62" i="7" s="1"/>
  <c r="OOO62" i="7" s="1"/>
  <c r="OOQ62" i="7" s="1"/>
  <c r="OOS62" i="7" s="1"/>
  <c r="OOU62" i="7" s="1"/>
  <c r="OOW62" i="7" s="1"/>
  <c r="OOY62" i="7" s="1"/>
  <c r="OPA62" i="7" s="1"/>
  <c r="OPC62" i="7" s="1"/>
  <c r="OPE62" i="7" s="1"/>
  <c r="OPG62" i="7" s="1"/>
  <c r="OPI62" i="7" s="1"/>
  <c r="OPK62" i="7" s="1"/>
  <c r="OPM62" i="7" s="1"/>
  <c r="OPO62" i="7" s="1"/>
  <c r="OPQ62" i="7" s="1"/>
  <c r="OPS62" i="7" s="1"/>
  <c r="OPU62" i="7" s="1"/>
  <c r="OPW62" i="7" s="1"/>
  <c r="OPY62" i="7" s="1"/>
  <c r="OQA62" i="7" s="1"/>
  <c r="OQC62" i="7" s="1"/>
  <c r="OQE62" i="7" s="1"/>
  <c r="OQG62" i="7" s="1"/>
  <c r="OQI62" i="7" s="1"/>
  <c r="OQK62" i="7" s="1"/>
  <c r="OQM62" i="7" s="1"/>
  <c r="OQO62" i="7" s="1"/>
  <c r="OQQ62" i="7" s="1"/>
  <c r="OQS62" i="7" s="1"/>
  <c r="OQU62" i="7" s="1"/>
  <c r="OQW62" i="7" s="1"/>
  <c r="OQY62" i="7" s="1"/>
  <c r="ORA62" i="7" s="1"/>
  <c r="ORC62" i="7" s="1"/>
  <c r="ORE62" i="7" s="1"/>
  <c r="ORG62" i="7" s="1"/>
  <c r="ORI62" i="7" s="1"/>
  <c r="ORK62" i="7" s="1"/>
  <c r="ORM62" i="7" s="1"/>
  <c r="ORO62" i="7" s="1"/>
  <c r="ORQ62" i="7" s="1"/>
  <c r="ORS62" i="7" s="1"/>
  <c r="ORU62" i="7" s="1"/>
  <c r="ORW62" i="7" s="1"/>
  <c r="ORY62" i="7" s="1"/>
  <c r="OSA62" i="7" s="1"/>
  <c r="OSC62" i="7" s="1"/>
  <c r="OSE62" i="7" s="1"/>
  <c r="OSG62" i="7" s="1"/>
  <c r="OSI62" i="7" s="1"/>
  <c r="OSK62" i="7" s="1"/>
  <c r="OSM62" i="7" s="1"/>
  <c r="OSO62" i="7" s="1"/>
  <c r="OSQ62" i="7" s="1"/>
  <c r="OSS62" i="7" s="1"/>
  <c r="OSU62" i="7" s="1"/>
  <c r="OSW62" i="7" s="1"/>
  <c r="OSY62" i="7" s="1"/>
  <c r="OTA62" i="7" s="1"/>
  <c r="OTC62" i="7" s="1"/>
  <c r="OTE62" i="7" s="1"/>
  <c r="OTG62" i="7" s="1"/>
  <c r="OTI62" i="7" s="1"/>
  <c r="OTK62" i="7" s="1"/>
  <c r="OTM62" i="7" s="1"/>
  <c r="OTO62" i="7" s="1"/>
  <c r="OTQ62" i="7" s="1"/>
  <c r="OTS62" i="7" s="1"/>
  <c r="OTU62" i="7" s="1"/>
  <c r="OTW62" i="7" s="1"/>
  <c r="OTY62" i="7" s="1"/>
  <c r="OUA62" i="7" s="1"/>
  <c r="OUC62" i="7" s="1"/>
  <c r="OUE62" i="7" s="1"/>
  <c r="OUG62" i="7" s="1"/>
  <c r="OUI62" i="7" s="1"/>
  <c r="OUK62" i="7" s="1"/>
  <c r="OUM62" i="7" s="1"/>
  <c r="OUO62" i="7" s="1"/>
  <c r="OUQ62" i="7" s="1"/>
  <c r="OUS62" i="7" s="1"/>
  <c r="OUU62" i="7" s="1"/>
  <c r="OUW62" i="7" s="1"/>
  <c r="OUY62" i="7" s="1"/>
  <c r="OVA62" i="7" s="1"/>
  <c r="OVC62" i="7" s="1"/>
  <c r="OVE62" i="7" s="1"/>
  <c r="OVG62" i="7" s="1"/>
  <c r="OVI62" i="7" s="1"/>
  <c r="OVK62" i="7" s="1"/>
  <c r="OVM62" i="7" s="1"/>
  <c r="OVO62" i="7" s="1"/>
  <c r="OVQ62" i="7" s="1"/>
  <c r="OVS62" i="7" s="1"/>
  <c r="OVU62" i="7" s="1"/>
  <c r="OVW62" i="7" s="1"/>
  <c r="OVY62" i="7" s="1"/>
  <c r="OWA62" i="7" s="1"/>
  <c r="OWC62" i="7" s="1"/>
  <c r="OWE62" i="7" s="1"/>
  <c r="OWG62" i="7" s="1"/>
  <c r="OWI62" i="7" s="1"/>
  <c r="OWK62" i="7" s="1"/>
  <c r="OWM62" i="7" s="1"/>
  <c r="OWO62" i="7" s="1"/>
  <c r="OWQ62" i="7" s="1"/>
  <c r="OWS62" i="7" s="1"/>
  <c r="OWU62" i="7" s="1"/>
  <c r="OWW62" i="7" s="1"/>
  <c r="OWY62" i="7" s="1"/>
  <c r="OXA62" i="7" s="1"/>
  <c r="OXC62" i="7" s="1"/>
  <c r="OXE62" i="7" s="1"/>
  <c r="OXG62" i="7" s="1"/>
  <c r="OXI62" i="7" s="1"/>
  <c r="OXK62" i="7" s="1"/>
  <c r="OXM62" i="7" s="1"/>
  <c r="OXO62" i="7" s="1"/>
  <c r="OXQ62" i="7" s="1"/>
  <c r="OXS62" i="7" s="1"/>
  <c r="OXU62" i="7" s="1"/>
  <c r="OXW62" i="7" s="1"/>
  <c r="OXY62" i="7" s="1"/>
  <c r="OYA62" i="7" s="1"/>
  <c r="OYC62" i="7" s="1"/>
  <c r="OYE62" i="7" s="1"/>
  <c r="OYG62" i="7" s="1"/>
  <c r="OYI62" i="7" s="1"/>
  <c r="OYK62" i="7" s="1"/>
  <c r="OYM62" i="7" s="1"/>
  <c r="OYO62" i="7" s="1"/>
  <c r="OYQ62" i="7" s="1"/>
  <c r="OYS62" i="7" s="1"/>
  <c r="OYU62" i="7" s="1"/>
  <c r="OYW62" i="7" s="1"/>
  <c r="OYY62" i="7" s="1"/>
  <c r="OZA62" i="7" s="1"/>
  <c r="OZC62" i="7" s="1"/>
  <c r="OZE62" i="7" s="1"/>
  <c r="OZG62" i="7" s="1"/>
  <c r="OZI62" i="7" s="1"/>
  <c r="OZK62" i="7" s="1"/>
  <c r="OZM62" i="7" s="1"/>
  <c r="OZO62" i="7" s="1"/>
  <c r="OZQ62" i="7" s="1"/>
  <c r="OZS62" i="7" s="1"/>
  <c r="OZU62" i="7" s="1"/>
  <c r="OZW62" i="7" s="1"/>
  <c r="OZY62" i="7" s="1"/>
  <c r="PAA62" i="7" s="1"/>
  <c r="PAC62" i="7" s="1"/>
  <c r="PAE62" i="7" s="1"/>
  <c r="PAG62" i="7" s="1"/>
  <c r="PAI62" i="7" s="1"/>
  <c r="PAK62" i="7" s="1"/>
  <c r="PAM62" i="7" s="1"/>
  <c r="PAO62" i="7" s="1"/>
  <c r="PAQ62" i="7" s="1"/>
  <c r="PAS62" i="7" s="1"/>
  <c r="PAU62" i="7" s="1"/>
  <c r="PAW62" i="7" s="1"/>
  <c r="PAY62" i="7" s="1"/>
  <c r="PBA62" i="7" s="1"/>
  <c r="PBC62" i="7" s="1"/>
  <c r="PBE62" i="7" s="1"/>
  <c r="PBG62" i="7" s="1"/>
  <c r="PBI62" i="7" s="1"/>
  <c r="PBK62" i="7" s="1"/>
  <c r="PBM62" i="7" s="1"/>
  <c r="PBO62" i="7" s="1"/>
  <c r="PBQ62" i="7" s="1"/>
  <c r="PBS62" i="7" s="1"/>
  <c r="PBU62" i="7" s="1"/>
  <c r="PBW62" i="7" s="1"/>
  <c r="PBY62" i="7" s="1"/>
  <c r="PCA62" i="7" s="1"/>
  <c r="PCC62" i="7" s="1"/>
  <c r="PCE62" i="7" s="1"/>
  <c r="PCG62" i="7" s="1"/>
  <c r="PCI62" i="7" s="1"/>
  <c r="PCK62" i="7" s="1"/>
  <c r="PCM62" i="7" s="1"/>
  <c r="PCO62" i="7" s="1"/>
  <c r="PCQ62" i="7" s="1"/>
  <c r="PCS62" i="7" s="1"/>
  <c r="PCU62" i="7" s="1"/>
  <c r="PCW62" i="7" s="1"/>
  <c r="PCY62" i="7" s="1"/>
  <c r="PDA62" i="7" s="1"/>
  <c r="PDC62" i="7" s="1"/>
  <c r="PDE62" i="7" s="1"/>
  <c r="PDG62" i="7" s="1"/>
  <c r="PDI62" i="7" s="1"/>
  <c r="PDK62" i="7" s="1"/>
  <c r="PDM62" i="7" s="1"/>
  <c r="PDO62" i="7" s="1"/>
  <c r="PDQ62" i="7" s="1"/>
  <c r="PDS62" i="7" s="1"/>
  <c r="PDU62" i="7" s="1"/>
  <c r="PDW62" i="7" s="1"/>
  <c r="PDY62" i="7" s="1"/>
  <c r="PEA62" i="7" s="1"/>
  <c r="PEC62" i="7" s="1"/>
  <c r="PEE62" i="7" s="1"/>
  <c r="PEG62" i="7" s="1"/>
  <c r="PEI62" i="7" s="1"/>
  <c r="PEK62" i="7" s="1"/>
  <c r="PEM62" i="7" s="1"/>
  <c r="PEO62" i="7" s="1"/>
  <c r="PEQ62" i="7" s="1"/>
  <c r="PES62" i="7" s="1"/>
  <c r="PEU62" i="7" s="1"/>
  <c r="PEW62" i="7" s="1"/>
  <c r="PEY62" i="7" s="1"/>
  <c r="PFA62" i="7" s="1"/>
  <c r="PFC62" i="7" s="1"/>
  <c r="PFE62" i="7" s="1"/>
  <c r="PFG62" i="7" s="1"/>
  <c r="PFI62" i="7" s="1"/>
  <c r="PFK62" i="7" s="1"/>
  <c r="PFM62" i="7" s="1"/>
  <c r="PFO62" i="7" s="1"/>
  <c r="PFQ62" i="7" s="1"/>
  <c r="PFS62" i="7" s="1"/>
  <c r="PFU62" i="7" s="1"/>
  <c r="PFW62" i="7" s="1"/>
  <c r="PFY62" i="7" s="1"/>
  <c r="PGA62" i="7" s="1"/>
  <c r="PGC62" i="7" s="1"/>
  <c r="PGE62" i="7" s="1"/>
  <c r="PGG62" i="7" s="1"/>
  <c r="PGI62" i="7" s="1"/>
  <c r="PGK62" i="7" s="1"/>
  <c r="PGM62" i="7" s="1"/>
  <c r="PGO62" i="7" s="1"/>
  <c r="PGQ62" i="7" s="1"/>
  <c r="PGS62" i="7" s="1"/>
  <c r="PGU62" i="7" s="1"/>
  <c r="PGW62" i="7" s="1"/>
  <c r="PGY62" i="7" s="1"/>
  <c r="PHA62" i="7" s="1"/>
  <c r="PHC62" i="7" s="1"/>
  <c r="PHE62" i="7" s="1"/>
  <c r="PHG62" i="7" s="1"/>
  <c r="PHI62" i="7" s="1"/>
  <c r="PHK62" i="7" s="1"/>
  <c r="PHM62" i="7" s="1"/>
  <c r="PHO62" i="7" s="1"/>
  <c r="PHQ62" i="7" s="1"/>
  <c r="PHS62" i="7" s="1"/>
  <c r="PHU62" i="7" s="1"/>
  <c r="PHW62" i="7" s="1"/>
  <c r="PHY62" i="7" s="1"/>
  <c r="PIA62" i="7" s="1"/>
  <c r="PIC62" i="7" s="1"/>
  <c r="PIE62" i="7" s="1"/>
  <c r="PIG62" i="7" s="1"/>
  <c r="PII62" i="7" s="1"/>
  <c r="PIK62" i="7" s="1"/>
  <c r="PIM62" i="7" s="1"/>
  <c r="PIO62" i="7" s="1"/>
  <c r="PIQ62" i="7" s="1"/>
  <c r="PIS62" i="7" s="1"/>
  <c r="PIU62" i="7" s="1"/>
  <c r="PIW62" i="7" s="1"/>
  <c r="PIY62" i="7" s="1"/>
  <c r="PJA62" i="7" s="1"/>
  <c r="PJC62" i="7" s="1"/>
  <c r="PJE62" i="7" s="1"/>
  <c r="PJG62" i="7" s="1"/>
  <c r="PJI62" i="7" s="1"/>
  <c r="PJK62" i="7" s="1"/>
  <c r="PJM62" i="7" s="1"/>
  <c r="PJO62" i="7" s="1"/>
  <c r="PJQ62" i="7" s="1"/>
  <c r="PJS62" i="7" s="1"/>
  <c r="PJU62" i="7" s="1"/>
  <c r="PJW62" i="7" s="1"/>
  <c r="PJY62" i="7" s="1"/>
  <c r="PKA62" i="7" s="1"/>
  <c r="PKC62" i="7" s="1"/>
  <c r="PKE62" i="7" s="1"/>
  <c r="PKG62" i="7" s="1"/>
  <c r="PKI62" i="7" s="1"/>
  <c r="PKK62" i="7" s="1"/>
  <c r="PKM62" i="7" s="1"/>
  <c r="PKO62" i="7" s="1"/>
  <c r="PKQ62" i="7" s="1"/>
  <c r="PKS62" i="7" s="1"/>
  <c r="PKU62" i="7" s="1"/>
  <c r="PKW62" i="7" s="1"/>
  <c r="PKY62" i="7" s="1"/>
  <c r="PLA62" i="7" s="1"/>
  <c r="PLC62" i="7" s="1"/>
  <c r="PLE62" i="7" s="1"/>
  <c r="PLG62" i="7" s="1"/>
  <c r="PLI62" i="7" s="1"/>
  <c r="PLK62" i="7" s="1"/>
  <c r="PLM62" i="7" s="1"/>
  <c r="PLO62" i="7" s="1"/>
  <c r="PLQ62" i="7" s="1"/>
  <c r="PLS62" i="7" s="1"/>
  <c r="PLU62" i="7" s="1"/>
  <c r="PLW62" i="7" s="1"/>
  <c r="PLY62" i="7" s="1"/>
  <c r="PMA62" i="7" s="1"/>
  <c r="PMC62" i="7" s="1"/>
  <c r="PME62" i="7" s="1"/>
  <c r="PMG62" i="7" s="1"/>
  <c r="PMI62" i="7" s="1"/>
  <c r="PMK62" i="7" s="1"/>
  <c r="PMM62" i="7" s="1"/>
  <c r="PMO62" i="7" s="1"/>
  <c r="PMQ62" i="7" s="1"/>
  <c r="PMS62" i="7" s="1"/>
  <c r="PMU62" i="7" s="1"/>
  <c r="PMW62" i="7" s="1"/>
  <c r="PMY62" i="7" s="1"/>
  <c r="PNA62" i="7" s="1"/>
  <c r="PNC62" i="7" s="1"/>
  <c r="PNE62" i="7" s="1"/>
  <c r="PNG62" i="7" s="1"/>
  <c r="PNI62" i="7" s="1"/>
  <c r="PNK62" i="7" s="1"/>
  <c r="PNM62" i="7" s="1"/>
  <c r="PNO62" i="7" s="1"/>
  <c r="PNQ62" i="7" s="1"/>
  <c r="PNS62" i="7" s="1"/>
  <c r="PNU62" i="7" s="1"/>
  <c r="PNW62" i="7" s="1"/>
  <c r="PNY62" i="7" s="1"/>
  <c r="POA62" i="7" s="1"/>
  <c r="POC62" i="7" s="1"/>
  <c r="POE62" i="7" s="1"/>
  <c r="POG62" i="7" s="1"/>
  <c r="POI62" i="7" s="1"/>
  <c r="POK62" i="7" s="1"/>
  <c r="POM62" i="7" s="1"/>
  <c r="POO62" i="7" s="1"/>
  <c r="POQ62" i="7" s="1"/>
  <c r="POS62" i="7" s="1"/>
  <c r="POU62" i="7" s="1"/>
  <c r="POW62" i="7" s="1"/>
  <c r="POY62" i="7" s="1"/>
  <c r="PPA62" i="7" s="1"/>
  <c r="PPC62" i="7" s="1"/>
  <c r="PPE62" i="7" s="1"/>
  <c r="PPG62" i="7" s="1"/>
  <c r="PPI62" i="7" s="1"/>
  <c r="PPK62" i="7" s="1"/>
  <c r="PPM62" i="7" s="1"/>
  <c r="PPO62" i="7" s="1"/>
  <c r="PPQ62" i="7" s="1"/>
  <c r="PPS62" i="7" s="1"/>
  <c r="PPU62" i="7" s="1"/>
  <c r="PPW62" i="7" s="1"/>
  <c r="PPY62" i="7" s="1"/>
  <c r="PQA62" i="7" s="1"/>
  <c r="PQC62" i="7" s="1"/>
  <c r="PQE62" i="7" s="1"/>
  <c r="PQG62" i="7" s="1"/>
  <c r="PQI62" i="7" s="1"/>
  <c r="PQK62" i="7" s="1"/>
  <c r="PQM62" i="7" s="1"/>
  <c r="PQO62" i="7" s="1"/>
  <c r="PQQ62" i="7" s="1"/>
  <c r="PQS62" i="7" s="1"/>
  <c r="PQU62" i="7" s="1"/>
  <c r="PQW62" i="7" s="1"/>
  <c r="PQY62" i="7" s="1"/>
  <c r="PRA62" i="7" s="1"/>
  <c r="PRC62" i="7" s="1"/>
  <c r="PRE62" i="7" s="1"/>
  <c r="PRG62" i="7" s="1"/>
  <c r="PRI62" i="7" s="1"/>
  <c r="PRK62" i="7" s="1"/>
  <c r="PRM62" i="7" s="1"/>
  <c r="PRO62" i="7" s="1"/>
  <c r="PRQ62" i="7" s="1"/>
  <c r="PRS62" i="7" s="1"/>
  <c r="PRU62" i="7" s="1"/>
  <c r="PRW62" i="7" s="1"/>
  <c r="PRY62" i="7" s="1"/>
  <c r="PSA62" i="7" s="1"/>
  <c r="PSC62" i="7" s="1"/>
  <c r="PSE62" i="7" s="1"/>
  <c r="PSG62" i="7" s="1"/>
  <c r="PSI62" i="7" s="1"/>
  <c r="PSK62" i="7" s="1"/>
  <c r="PSM62" i="7" s="1"/>
  <c r="PSO62" i="7" s="1"/>
  <c r="PSQ62" i="7" s="1"/>
  <c r="PSS62" i="7" s="1"/>
  <c r="PSU62" i="7" s="1"/>
  <c r="PSW62" i="7" s="1"/>
  <c r="PSY62" i="7" s="1"/>
  <c r="PTA62" i="7" s="1"/>
  <c r="PTC62" i="7" s="1"/>
  <c r="PTE62" i="7" s="1"/>
  <c r="PTG62" i="7" s="1"/>
  <c r="PTI62" i="7" s="1"/>
  <c r="PTK62" i="7" s="1"/>
  <c r="PTM62" i="7" s="1"/>
  <c r="PTO62" i="7" s="1"/>
  <c r="PTQ62" i="7" s="1"/>
  <c r="PTS62" i="7" s="1"/>
  <c r="PTU62" i="7" s="1"/>
  <c r="PTW62" i="7" s="1"/>
  <c r="PTY62" i="7" s="1"/>
  <c r="PUA62" i="7" s="1"/>
  <c r="PUC62" i="7" s="1"/>
  <c r="PUE62" i="7" s="1"/>
  <c r="PUG62" i="7" s="1"/>
  <c r="PUI62" i="7" s="1"/>
  <c r="PUK62" i="7" s="1"/>
  <c r="PUM62" i="7" s="1"/>
  <c r="PUO62" i="7" s="1"/>
  <c r="PUQ62" i="7" s="1"/>
  <c r="PUS62" i="7" s="1"/>
  <c r="PUU62" i="7" s="1"/>
  <c r="PUW62" i="7" s="1"/>
  <c r="PUY62" i="7" s="1"/>
  <c r="PVA62" i="7" s="1"/>
  <c r="PVC62" i="7" s="1"/>
  <c r="PVE62" i="7" s="1"/>
  <c r="PVG62" i="7" s="1"/>
  <c r="PVI62" i="7" s="1"/>
  <c r="PVK62" i="7" s="1"/>
  <c r="PVM62" i="7" s="1"/>
  <c r="PVO62" i="7" s="1"/>
  <c r="PVQ62" i="7" s="1"/>
  <c r="PVS62" i="7" s="1"/>
  <c r="PVU62" i="7" s="1"/>
  <c r="PVW62" i="7" s="1"/>
  <c r="PVY62" i="7" s="1"/>
  <c r="PWA62" i="7" s="1"/>
  <c r="PWC62" i="7" s="1"/>
  <c r="PWE62" i="7" s="1"/>
  <c r="PWG62" i="7" s="1"/>
  <c r="PWI62" i="7" s="1"/>
  <c r="PWK62" i="7" s="1"/>
  <c r="PWM62" i="7" s="1"/>
  <c r="PWO62" i="7" s="1"/>
  <c r="PWQ62" i="7" s="1"/>
  <c r="PWS62" i="7" s="1"/>
  <c r="PWU62" i="7" s="1"/>
  <c r="PWW62" i="7" s="1"/>
  <c r="PWY62" i="7" s="1"/>
  <c r="PXA62" i="7" s="1"/>
  <c r="PXC62" i="7" s="1"/>
  <c r="PXE62" i="7" s="1"/>
  <c r="PXG62" i="7" s="1"/>
  <c r="PXI62" i="7" s="1"/>
  <c r="PXK62" i="7" s="1"/>
  <c r="PXM62" i="7" s="1"/>
  <c r="PXO62" i="7" s="1"/>
  <c r="PXQ62" i="7" s="1"/>
  <c r="PXS62" i="7" s="1"/>
  <c r="PXU62" i="7" s="1"/>
  <c r="PXW62" i="7" s="1"/>
  <c r="PXY62" i="7" s="1"/>
  <c r="PYA62" i="7" s="1"/>
  <c r="PYC62" i="7" s="1"/>
  <c r="PYE62" i="7" s="1"/>
  <c r="PYG62" i="7" s="1"/>
  <c r="PYI62" i="7" s="1"/>
  <c r="PYK62" i="7" s="1"/>
  <c r="PYM62" i="7" s="1"/>
  <c r="PYO62" i="7" s="1"/>
  <c r="PYQ62" i="7" s="1"/>
  <c r="PYS62" i="7" s="1"/>
  <c r="PYU62" i="7" s="1"/>
  <c r="PYW62" i="7" s="1"/>
  <c r="PYY62" i="7" s="1"/>
  <c r="PZA62" i="7" s="1"/>
  <c r="PZC62" i="7" s="1"/>
  <c r="PZE62" i="7" s="1"/>
  <c r="PZG62" i="7" s="1"/>
  <c r="PZI62" i="7" s="1"/>
  <c r="PZK62" i="7" s="1"/>
  <c r="PZM62" i="7" s="1"/>
  <c r="PZO62" i="7" s="1"/>
  <c r="PZQ62" i="7" s="1"/>
  <c r="PZS62" i="7" s="1"/>
  <c r="PZU62" i="7" s="1"/>
  <c r="PZW62" i="7" s="1"/>
  <c r="PZY62" i="7" s="1"/>
  <c r="QAA62" i="7" s="1"/>
  <c r="QAC62" i="7" s="1"/>
  <c r="QAE62" i="7" s="1"/>
  <c r="QAG62" i="7" s="1"/>
  <c r="QAI62" i="7" s="1"/>
  <c r="QAK62" i="7" s="1"/>
  <c r="QAM62" i="7" s="1"/>
  <c r="QAO62" i="7" s="1"/>
  <c r="QAQ62" i="7" s="1"/>
  <c r="QAS62" i="7" s="1"/>
  <c r="QAU62" i="7" s="1"/>
  <c r="QAW62" i="7" s="1"/>
  <c r="QAY62" i="7" s="1"/>
  <c r="QBA62" i="7" s="1"/>
  <c r="QBC62" i="7" s="1"/>
  <c r="QBE62" i="7" s="1"/>
  <c r="QBG62" i="7" s="1"/>
  <c r="QBI62" i="7" s="1"/>
  <c r="QBK62" i="7" s="1"/>
  <c r="QBM62" i="7" s="1"/>
  <c r="QBO62" i="7" s="1"/>
  <c r="QBQ62" i="7" s="1"/>
  <c r="QBS62" i="7" s="1"/>
  <c r="QBU62" i="7" s="1"/>
  <c r="QBW62" i="7" s="1"/>
  <c r="QBY62" i="7" s="1"/>
  <c r="QCA62" i="7" s="1"/>
  <c r="QCC62" i="7" s="1"/>
  <c r="QCE62" i="7" s="1"/>
  <c r="QCG62" i="7" s="1"/>
  <c r="QCI62" i="7" s="1"/>
  <c r="QCK62" i="7" s="1"/>
  <c r="QCM62" i="7" s="1"/>
  <c r="QCO62" i="7" s="1"/>
  <c r="QCQ62" i="7" s="1"/>
  <c r="QCS62" i="7" s="1"/>
  <c r="QCU62" i="7" s="1"/>
  <c r="QCW62" i="7" s="1"/>
  <c r="QCY62" i="7" s="1"/>
  <c r="QDA62" i="7" s="1"/>
  <c r="QDC62" i="7" s="1"/>
  <c r="QDE62" i="7" s="1"/>
  <c r="QDG62" i="7" s="1"/>
  <c r="QDI62" i="7" s="1"/>
  <c r="QDK62" i="7" s="1"/>
  <c r="QDM62" i="7" s="1"/>
  <c r="QDO62" i="7" s="1"/>
  <c r="QDQ62" i="7" s="1"/>
  <c r="QDS62" i="7" s="1"/>
  <c r="QDU62" i="7" s="1"/>
  <c r="QDW62" i="7" s="1"/>
  <c r="QDY62" i="7" s="1"/>
  <c r="QEA62" i="7" s="1"/>
  <c r="QEC62" i="7" s="1"/>
  <c r="QEE62" i="7" s="1"/>
  <c r="QEG62" i="7" s="1"/>
  <c r="QEI62" i="7" s="1"/>
  <c r="QEK62" i="7" s="1"/>
  <c r="QEM62" i="7" s="1"/>
  <c r="QEO62" i="7" s="1"/>
  <c r="QEQ62" i="7" s="1"/>
  <c r="QES62" i="7" s="1"/>
  <c r="QEU62" i="7" s="1"/>
  <c r="QEW62" i="7" s="1"/>
  <c r="QEY62" i="7" s="1"/>
  <c r="QFA62" i="7" s="1"/>
  <c r="QFC62" i="7" s="1"/>
  <c r="QFE62" i="7" s="1"/>
  <c r="QFG62" i="7" s="1"/>
  <c r="QFI62" i="7" s="1"/>
  <c r="QFK62" i="7" s="1"/>
  <c r="QFM62" i="7" s="1"/>
  <c r="QFO62" i="7" s="1"/>
  <c r="QFQ62" i="7" s="1"/>
  <c r="QFS62" i="7" s="1"/>
  <c r="QFU62" i="7" s="1"/>
  <c r="QFW62" i="7" s="1"/>
  <c r="QFY62" i="7" s="1"/>
  <c r="QGA62" i="7" s="1"/>
  <c r="QGC62" i="7" s="1"/>
  <c r="QGE62" i="7" s="1"/>
  <c r="QGG62" i="7" s="1"/>
  <c r="QGI62" i="7" s="1"/>
  <c r="QGK62" i="7" s="1"/>
  <c r="QGM62" i="7" s="1"/>
  <c r="QGO62" i="7" s="1"/>
  <c r="QGQ62" i="7" s="1"/>
  <c r="QGS62" i="7" s="1"/>
  <c r="QGU62" i="7" s="1"/>
  <c r="QGW62" i="7" s="1"/>
  <c r="QGY62" i="7" s="1"/>
  <c r="QHA62" i="7" s="1"/>
  <c r="QHC62" i="7" s="1"/>
  <c r="QHE62" i="7" s="1"/>
  <c r="QHG62" i="7" s="1"/>
  <c r="QHI62" i="7" s="1"/>
  <c r="QHK62" i="7" s="1"/>
  <c r="QHM62" i="7" s="1"/>
  <c r="QHO62" i="7" s="1"/>
  <c r="QHQ62" i="7" s="1"/>
  <c r="QHS62" i="7" s="1"/>
  <c r="QHU62" i="7" s="1"/>
  <c r="QHW62" i="7" s="1"/>
  <c r="QHY62" i="7" s="1"/>
  <c r="QIA62" i="7" s="1"/>
  <c r="QIC62" i="7" s="1"/>
  <c r="QIE62" i="7" s="1"/>
  <c r="QIG62" i="7" s="1"/>
  <c r="QII62" i="7" s="1"/>
  <c r="QIK62" i="7" s="1"/>
  <c r="QIM62" i="7" s="1"/>
  <c r="QIO62" i="7" s="1"/>
  <c r="QIQ62" i="7" s="1"/>
  <c r="QIS62" i="7" s="1"/>
  <c r="QIU62" i="7" s="1"/>
  <c r="QIW62" i="7" s="1"/>
  <c r="QIY62" i="7" s="1"/>
  <c r="QJA62" i="7" s="1"/>
  <c r="QJC62" i="7" s="1"/>
  <c r="QJE62" i="7" s="1"/>
  <c r="QJG62" i="7" s="1"/>
  <c r="QJI62" i="7" s="1"/>
  <c r="QJK62" i="7" s="1"/>
  <c r="QJM62" i="7" s="1"/>
  <c r="QJO62" i="7" s="1"/>
  <c r="QJQ62" i="7" s="1"/>
  <c r="QJS62" i="7" s="1"/>
  <c r="QJU62" i="7" s="1"/>
  <c r="QJW62" i="7" s="1"/>
  <c r="QJY62" i="7" s="1"/>
  <c r="QKA62" i="7" s="1"/>
  <c r="QKC62" i="7" s="1"/>
  <c r="QKE62" i="7" s="1"/>
  <c r="QKG62" i="7" s="1"/>
  <c r="QKI62" i="7" s="1"/>
  <c r="QKK62" i="7" s="1"/>
  <c r="QKM62" i="7" s="1"/>
  <c r="QKO62" i="7" s="1"/>
  <c r="QKQ62" i="7" s="1"/>
  <c r="QKS62" i="7" s="1"/>
  <c r="QKU62" i="7" s="1"/>
  <c r="QKW62" i="7" s="1"/>
  <c r="QKY62" i="7" s="1"/>
  <c r="QLA62" i="7" s="1"/>
  <c r="QLC62" i="7" s="1"/>
  <c r="QLE62" i="7" s="1"/>
  <c r="QLG62" i="7" s="1"/>
  <c r="QLI62" i="7" s="1"/>
  <c r="QLK62" i="7" s="1"/>
  <c r="QLM62" i="7" s="1"/>
  <c r="QLO62" i="7" s="1"/>
  <c r="QLQ62" i="7" s="1"/>
  <c r="QLS62" i="7" s="1"/>
  <c r="QLU62" i="7" s="1"/>
  <c r="QLW62" i="7" s="1"/>
  <c r="QLY62" i="7" s="1"/>
  <c r="QMA62" i="7" s="1"/>
  <c r="QMC62" i="7" s="1"/>
  <c r="QME62" i="7" s="1"/>
  <c r="QMG62" i="7" s="1"/>
  <c r="QMI62" i="7" s="1"/>
  <c r="QMK62" i="7" s="1"/>
  <c r="QMM62" i="7" s="1"/>
  <c r="QMO62" i="7" s="1"/>
  <c r="QMQ62" i="7" s="1"/>
  <c r="QMS62" i="7" s="1"/>
  <c r="QMU62" i="7" s="1"/>
  <c r="QMW62" i="7" s="1"/>
  <c r="QMY62" i="7" s="1"/>
  <c r="QNA62" i="7" s="1"/>
  <c r="QNC62" i="7" s="1"/>
  <c r="QNE62" i="7" s="1"/>
  <c r="QNG62" i="7" s="1"/>
  <c r="QNI62" i="7" s="1"/>
  <c r="QNK62" i="7" s="1"/>
  <c r="QNM62" i="7" s="1"/>
  <c r="QNO62" i="7" s="1"/>
  <c r="QNQ62" i="7" s="1"/>
  <c r="QNS62" i="7" s="1"/>
  <c r="QNU62" i="7" s="1"/>
  <c r="QNW62" i="7" s="1"/>
  <c r="QNY62" i="7" s="1"/>
  <c r="QOA62" i="7" s="1"/>
  <c r="QOC62" i="7" s="1"/>
  <c r="QOE62" i="7" s="1"/>
  <c r="QOG62" i="7" s="1"/>
  <c r="QOI62" i="7" s="1"/>
  <c r="QOK62" i="7" s="1"/>
  <c r="QOM62" i="7" s="1"/>
  <c r="QOO62" i="7" s="1"/>
  <c r="QOQ62" i="7" s="1"/>
  <c r="QOS62" i="7" s="1"/>
  <c r="QOU62" i="7" s="1"/>
  <c r="QOW62" i="7" s="1"/>
  <c r="QOY62" i="7" s="1"/>
  <c r="QPA62" i="7" s="1"/>
  <c r="QPC62" i="7" s="1"/>
  <c r="QPE62" i="7" s="1"/>
  <c r="QPG62" i="7" s="1"/>
  <c r="QPI62" i="7" s="1"/>
  <c r="QPK62" i="7" s="1"/>
  <c r="QPM62" i="7" s="1"/>
  <c r="QPO62" i="7" s="1"/>
  <c r="QPQ62" i="7" s="1"/>
  <c r="QPS62" i="7" s="1"/>
  <c r="QPU62" i="7" s="1"/>
  <c r="QPW62" i="7" s="1"/>
  <c r="QPY62" i="7" s="1"/>
  <c r="QQA62" i="7" s="1"/>
  <c r="QQC62" i="7" s="1"/>
  <c r="QQE62" i="7" s="1"/>
  <c r="QQG62" i="7" s="1"/>
  <c r="QQI62" i="7" s="1"/>
  <c r="QQK62" i="7" s="1"/>
  <c r="QQM62" i="7" s="1"/>
  <c r="QQO62" i="7" s="1"/>
  <c r="QQQ62" i="7" s="1"/>
  <c r="QQS62" i="7" s="1"/>
  <c r="QQU62" i="7" s="1"/>
  <c r="QQW62" i="7" s="1"/>
  <c r="QQY62" i="7" s="1"/>
  <c r="QRA62" i="7" s="1"/>
  <c r="QRC62" i="7" s="1"/>
  <c r="QRE62" i="7" s="1"/>
  <c r="QRG62" i="7" s="1"/>
  <c r="QRI62" i="7" s="1"/>
  <c r="QRK62" i="7" s="1"/>
  <c r="QRM62" i="7" s="1"/>
  <c r="QRO62" i="7" s="1"/>
  <c r="QRQ62" i="7" s="1"/>
  <c r="QRS62" i="7" s="1"/>
  <c r="QRU62" i="7" s="1"/>
  <c r="QRW62" i="7" s="1"/>
  <c r="QRY62" i="7" s="1"/>
  <c r="QSA62" i="7" s="1"/>
  <c r="QSC62" i="7" s="1"/>
  <c r="QSE62" i="7" s="1"/>
  <c r="QSG62" i="7" s="1"/>
  <c r="QSI62" i="7" s="1"/>
  <c r="QSK62" i="7" s="1"/>
  <c r="QSM62" i="7" s="1"/>
  <c r="QSO62" i="7" s="1"/>
  <c r="QSQ62" i="7" s="1"/>
  <c r="QSS62" i="7" s="1"/>
  <c r="QSU62" i="7" s="1"/>
  <c r="QSW62" i="7" s="1"/>
  <c r="QSY62" i="7" s="1"/>
  <c r="QTA62" i="7" s="1"/>
  <c r="QTC62" i="7" s="1"/>
  <c r="QTE62" i="7" s="1"/>
  <c r="QTG62" i="7" s="1"/>
  <c r="QTI62" i="7" s="1"/>
  <c r="QTK62" i="7" s="1"/>
  <c r="QTM62" i="7" s="1"/>
  <c r="QTO62" i="7" s="1"/>
  <c r="QTQ62" i="7" s="1"/>
  <c r="QTS62" i="7" s="1"/>
  <c r="QTU62" i="7" s="1"/>
  <c r="QTW62" i="7" s="1"/>
  <c r="QTY62" i="7" s="1"/>
  <c r="QUA62" i="7" s="1"/>
  <c r="QUC62" i="7" s="1"/>
  <c r="QUE62" i="7" s="1"/>
  <c r="QUG62" i="7" s="1"/>
  <c r="QUI62" i="7" s="1"/>
  <c r="QUK62" i="7" s="1"/>
  <c r="QUM62" i="7" s="1"/>
  <c r="QUO62" i="7" s="1"/>
  <c r="QUQ62" i="7" s="1"/>
  <c r="QUS62" i="7" s="1"/>
  <c r="QUU62" i="7" s="1"/>
  <c r="QUW62" i="7" s="1"/>
  <c r="QUY62" i="7" s="1"/>
  <c r="QVA62" i="7" s="1"/>
  <c r="QVC62" i="7" s="1"/>
  <c r="QVE62" i="7" s="1"/>
  <c r="QVG62" i="7" s="1"/>
  <c r="QVI62" i="7" s="1"/>
  <c r="QVK62" i="7" s="1"/>
  <c r="QVM62" i="7" s="1"/>
  <c r="QVO62" i="7" s="1"/>
  <c r="QVQ62" i="7" s="1"/>
  <c r="QVS62" i="7" s="1"/>
  <c r="QVU62" i="7" s="1"/>
  <c r="QVW62" i="7" s="1"/>
  <c r="QVY62" i="7" s="1"/>
  <c r="QWA62" i="7" s="1"/>
  <c r="QWC62" i="7" s="1"/>
  <c r="QWE62" i="7" s="1"/>
  <c r="QWG62" i="7" s="1"/>
  <c r="QWI62" i="7" s="1"/>
  <c r="QWK62" i="7" s="1"/>
  <c r="QWM62" i="7" s="1"/>
  <c r="QWO62" i="7" s="1"/>
  <c r="QWQ62" i="7" s="1"/>
  <c r="QWS62" i="7" s="1"/>
  <c r="QWU62" i="7" s="1"/>
  <c r="QWW62" i="7" s="1"/>
  <c r="QWY62" i="7" s="1"/>
  <c r="QXA62" i="7" s="1"/>
  <c r="QXC62" i="7" s="1"/>
  <c r="QXE62" i="7" s="1"/>
  <c r="QXG62" i="7" s="1"/>
  <c r="QXI62" i="7" s="1"/>
  <c r="QXK62" i="7" s="1"/>
  <c r="QXM62" i="7" s="1"/>
  <c r="QXO62" i="7" s="1"/>
  <c r="QXQ62" i="7" s="1"/>
  <c r="QXS62" i="7" s="1"/>
  <c r="QXU62" i="7" s="1"/>
  <c r="QXW62" i="7" s="1"/>
  <c r="QXY62" i="7" s="1"/>
  <c r="QYA62" i="7" s="1"/>
  <c r="QYC62" i="7" s="1"/>
  <c r="QYE62" i="7" s="1"/>
  <c r="QYG62" i="7" s="1"/>
  <c r="QYI62" i="7" s="1"/>
  <c r="QYK62" i="7" s="1"/>
  <c r="QYM62" i="7" s="1"/>
  <c r="QYO62" i="7" s="1"/>
  <c r="QYQ62" i="7" s="1"/>
  <c r="QYS62" i="7" s="1"/>
  <c r="QYU62" i="7" s="1"/>
  <c r="QYW62" i="7" s="1"/>
  <c r="QYY62" i="7" s="1"/>
  <c r="QZA62" i="7" s="1"/>
  <c r="QZC62" i="7" s="1"/>
  <c r="QZE62" i="7" s="1"/>
  <c r="QZG62" i="7" s="1"/>
  <c r="QZI62" i="7" s="1"/>
  <c r="QZK62" i="7" s="1"/>
  <c r="QZM62" i="7" s="1"/>
  <c r="QZO62" i="7" s="1"/>
  <c r="QZQ62" i="7" s="1"/>
  <c r="QZS62" i="7" s="1"/>
  <c r="QZU62" i="7" s="1"/>
  <c r="QZW62" i="7" s="1"/>
  <c r="QZY62" i="7" s="1"/>
  <c r="RAA62" i="7" s="1"/>
  <c r="RAC62" i="7" s="1"/>
  <c r="RAE62" i="7" s="1"/>
  <c r="RAG62" i="7" s="1"/>
  <c r="RAI62" i="7" s="1"/>
  <c r="RAK62" i="7" s="1"/>
  <c r="RAM62" i="7" s="1"/>
  <c r="RAO62" i="7" s="1"/>
  <c r="RAQ62" i="7" s="1"/>
  <c r="RAS62" i="7" s="1"/>
  <c r="RAU62" i="7" s="1"/>
  <c r="RAW62" i="7" s="1"/>
  <c r="RAY62" i="7" s="1"/>
  <c r="RBA62" i="7" s="1"/>
  <c r="RBC62" i="7" s="1"/>
  <c r="RBE62" i="7" s="1"/>
  <c r="RBG62" i="7" s="1"/>
  <c r="RBI62" i="7" s="1"/>
  <c r="RBK62" i="7" s="1"/>
  <c r="RBM62" i="7" s="1"/>
  <c r="RBO62" i="7" s="1"/>
  <c r="RBQ62" i="7" s="1"/>
  <c r="RBS62" i="7" s="1"/>
  <c r="RBU62" i="7" s="1"/>
  <c r="RBW62" i="7" s="1"/>
  <c r="RBY62" i="7" s="1"/>
  <c r="RCA62" i="7" s="1"/>
  <c r="RCC62" i="7" s="1"/>
  <c r="RCE62" i="7" s="1"/>
  <c r="RCG62" i="7" s="1"/>
  <c r="RCI62" i="7" s="1"/>
  <c r="RCK62" i="7" s="1"/>
  <c r="RCM62" i="7" s="1"/>
  <c r="RCO62" i="7" s="1"/>
  <c r="RCQ62" i="7" s="1"/>
  <c r="RCS62" i="7" s="1"/>
  <c r="RCU62" i="7" s="1"/>
  <c r="RCW62" i="7" s="1"/>
  <c r="RCY62" i="7" s="1"/>
  <c r="RDA62" i="7" s="1"/>
  <c r="RDC62" i="7" s="1"/>
  <c r="RDE62" i="7" s="1"/>
  <c r="RDG62" i="7" s="1"/>
  <c r="RDI62" i="7" s="1"/>
  <c r="RDK62" i="7" s="1"/>
  <c r="RDM62" i="7" s="1"/>
  <c r="RDO62" i="7" s="1"/>
  <c r="RDQ62" i="7" s="1"/>
  <c r="RDS62" i="7" s="1"/>
  <c r="RDU62" i="7" s="1"/>
  <c r="RDW62" i="7" s="1"/>
  <c r="RDY62" i="7" s="1"/>
  <c r="REA62" i="7" s="1"/>
  <c r="REC62" i="7" s="1"/>
  <c r="REE62" i="7" s="1"/>
  <c r="REG62" i="7" s="1"/>
  <c r="REI62" i="7" s="1"/>
  <c r="REK62" i="7" s="1"/>
  <c r="REM62" i="7" s="1"/>
  <c r="REO62" i="7" s="1"/>
  <c r="REQ62" i="7" s="1"/>
  <c r="RES62" i="7" s="1"/>
  <c r="REU62" i="7" s="1"/>
  <c r="REW62" i="7" s="1"/>
  <c r="REY62" i="7" s="1"/>
  <c r="RFA62" i="7" s="1"/>
  <c r="RFC62" i="7" s="1"/>
  <c r="RFE62" i="7" s="1"/>
  <c r="RFG62" i="7" s="1"/>
  <c r="RFI62" i="7" s="1"/>
  <c r="RFK62" i="7" s="1"/>
  <c r="RFM62" i="7" s="1"/>
  <c r="RFO62" i="7" s="1"/>
  <c r="RFQ62" i="7" s="1"/>
  <c r="RFS62" i="7" s="1"/>
  <c r="RFU62" i="7" s="1"/>
  <c r="RFW62" i="7" s="1"/>
  <c r="RFY62" i="7" s="1"/>
  <c r="RGA62" i="7" s="1"/>
  <c r="RGC62" i="7" s="1"/>
  <c r="RGE62" i="7" s="1"/>
  <c r="RGG62" i="7" s="1"/>
  <c r="RGI62" i="7" s="1"/>
  <c r="RGK62" i="7" s="1"/>
  <c r="RGM62" i="7" s="1"/>
  <c r="RGO62" i="7" s="1"/>
  <c r="RGQ62" i="7" s="1"/>
  <c r="RGS62" i="7" s="1"/>
  <c r="RGU62" i="7" s="1"/>
  <c r="RGW62" i="7" s="1"/>
  <c r="RGY62" i="7" s="1"/>
  <c r="RHA62" i="7" s="1"/>
  <c r="RHC62" i="7" s="1"/>
  <c r="RHE62" i="7" s="1"/>
  <c r="RHG62" i="7" s="1"/>
  <c r="RHI62" i="7" s="1"/>
  <c r="RHK62" i="7" s="1"/>
  <c r="RHM62" i="7" s="1"/>
  <c r="RHO62" i="7" s="1"/>
  <c r="RHQ62" i="7" s="1"/>
  <c r="RHS62" i="7" s="1"/>
  <c r="RHU62" i="7" s="1"/>
  <c r="RHW62" i="7" s="1"/>
  <c r="RHY62" i="7" s="1"/>
  <c r="RIA62" i="7" s="1"/>
  <c r="RIC62" i="7" s="1"/>
  <c r="RIE62" i="7" s="1"/>
  <c r="RIG62" i="7" s="1"/>
  <c r="RII62" i="7" s="1"/>
  <c r="RIK62" i="7" s="1"/>
  <c r="RIM62" i="7" s="1"/>
  <c r="RIO62" i="7" s="1"/>
  <c r="RIQ62" i="7" s="1"/>
  <c r="RIS62" i="7" s="1"/>
  <c r="RIU62" i="7" s="1"/>
  <c r="RIW62" i="7" s="1"/>
  <c r="RIY62" i="7" s="1"/>
  <c r="RJA62" i="7" s="1"/>
  <c r="RJC62" i="7" s="1"/>
  <c r="RJE62" i="7" s="1"/>
  <c r="RJG62" i="7" s="1"/>
  <c r="RJI62" i="7" s="1"/>
  <c r="RJK62" i="7" s="1"/>
  <c r="RJM62" i="7" s="1"/>
  <c r="RJO62" i="7" s="1"/>
  <c r="RJQ62" i="7" s="1"/>
  <c r="RJS62" i="7" s="1"/>
  <c r="RJU62" i="7" s="1"/>
  <c r="RJW62" i="7" s="1"/>
  <c r="RJY62" i="7" s="1"/>
  <c r="RKA62" i="7" s="1"/>
  <c r="RKC62" i="7" s="1"/>
  <c r="RKE62" i="7" s="1"/>
  <c r="RKG62" i="7" s="1"/>
  <c r="RKI62" i="7" s="1"/>
  <c r="RKK62" i="7" s="1"/>
  <c r="RKM62" i="7" s="1"/>
  <c r="RKO62" i="7" s="1"/>
  <c r="RKQ62" i="7" s="1"/>
  <c r="RKS62" i="7" s="1"/>
  <c r="RKU62" i="7" s="1"/>
  <c r="RKW62" i="7" s="1"/>
  <c r="RKY62" i="7" s="1"/>
  <c r="RLA62" i="7" s="1"/>
  <c r="RLC62" i="7" s="1"/>
  <c r="RLE62" i="7" s="1"/>
  <c r="RLG62" i="7" s="1"/>
  <c r="RLI62" i="7" s="1"/>
  <c r="RLK62" i="7" s="1"/>
  <c r="RLM62" i="7" s="1"/>
  <c r="RLO62" i="7" s="1"/>
  <c r="RLQ62" i="7" s="1"/>
  <c r="RLS62" i="7" s="1"/>
  <c r="RLU62" i="7" s="1"/>
  <c r="RLW62" i="7" s="1"/>
  <c r="RLY62" i="7" s="1"/>
  <c r="RMA62" i="7" s="1"/>
  <c r="RMC62" i="7" s="1"/>
  <c r="RME62" i="7" s="1"/>
  <c r="RMG62" i="7" s="1"/>
  <c r="RMI62" i="7" s="1"/>
  <c r="RMK62" i="7" s="1"/>
  <c r="RMM62" i="7" s="1"/>
  <c r="RMO62" i="7" s="1"/>
  <c r="RMQ62" i="7" s="1"/>
  <c r="RMS62" i="7" s="1"/>
  <c r="RMU62" i="7" s="1"/>
  <c r="RMW62" i="7" s="1"/>
  <c r="RMY62" i="7" s="1"/>
  <c r="RNA62" i="7" s="1"/>
  <c r="RNC62" i="7" s="1"/>
  <c r="RNE62" i="7" s="1"/>
  <c r="RNG62" i="7" s="1"/>
  <c r="RNI62" i="7" s="1"/>
  <c r="RNK62" i="7" s="1"/>
  <c r="RNM62" i="7" s="1"/>
  <c r="RNO62" i="7" s="1"/>
  <c r="RNQ62" i="7" s="1"/>
  <c r="RNS62" i="7" s="1"/>
  <c r="RNU62" i="7" s="1"/>
  <c r="RNW62" i="7" s="1"/>
  <c r="RNY62" i="7" s="1"/>
  <c r="ROA62" i="7" s="1"/>
  <c r="ROC62" i="7" s="1"/>
  <c r="ROE62" i="7" s="1"/>
  <c r="ROG62" i="7" s="1"/>
  <c r="ROI62" i="7" s="1"/>
  <c r="ROK62" i="7" s="1"/>
  <c r="ROM62" i="7" s="1"/>
  <c r="ROO62" i="7" s="1"/>
  <c r="ROQ62" i="7" s="1"/>
  <c r="ROS62" i="7" s="1"/>
  <c r="ROU62" i="7" s="1"/>
  <c r="ROW62" i="7" s="1"/>
  <c r="ROY62" i="7" s="1"/>
  <c r="RPA62" i="7" s="1"/>
  <c r="RPC62" i="7" s="1"/>
  <c r="RPE62" i="7" s="1"/>
  <c r="RPG62" i="7" s="1"/>
  <c r="RPI62" i="7" s="1"/>
  <c r="RPK62" i="7" s="1"/>
  <c r="RPM62" i="7" s="1"/>
  <c r="RPO62" i="7" s="1"/>
  <c r="RPQ62" i="7" s="1"/>
  <c r="RPS62" i="7" s="1"/>
  <c r="RPU62" i="7" s="1"/>
  <c r="RPW62" i="7" s="1"/>
  <c r="RPY62" i="7" s="1"/>
  <c r="RQA62" i="7" s="1"/>
  <c r="RQC62" i="7" s="1"/>
  <c r="RQE62" i="7" s="1"/>
  <c r="RQG62" i="7" s="1"/>
  <c r="RQI62" i="7" s="1"/>
  <c r="RQK62" i="7" s="1"/>
  <c r="RQM62" i="7" s="1"/>
  <c r="RQO62" i="7" s="1"/>
  <c r="RQQ62" i="7" s="1"/>
  <c r="RQS62" i="7" s="1"/>
  <c r="RQU62" i="7" s="1"/>
  <c r="RQW62" i="7" s="1"/>
  <c r="RQY62" i="7" s="1"/>
  <c r="RRA62" i="7" s="1"/>
  <c r="RRC62" i="7" s="1"/>
  <c r="RRE62" i="7" s="1"/>
  <c r="RRG62" i="7" s="1"/>
  <c r="RRI62" i="7" s="1"/>
  <c r="RRK62" i="7" s="1"/>
  <c r="RRM62" i="7" s="1"/>
  <c r="RRO62" i="7" s="1"/>
  <c r="RRQ62" i="7" s="1"/>
  <c r="RRS62" i="7" s="1"/>
  <c r="RRU62" i="7" s="1"/>
  <c r="RRW62" i="7" s="1"/>
  <c r="RRY62" i="7" s="1"/>
  <c r="RSA62" i="7" s="1"/>
  <c r="RSC62" i="7" s="1"/>
  <c r="RSE62" i="7" s="1"/>
  <c r="RSG62" i="7" s="1"/>
  <c r="RSI62" i="7" s="1"/>
  <c r="RSK62" i="7" s="1"/>
  <c r="RSM62" i="7" s="1"/>
  <c r="RSO62" i="7" s="1"/>
  <c r="RSQ62" i="7" s="1"/>
  <c r="RSS62" i="7" s="1"/>
  <c r="RSU62" i="7" s="1"/>
  <c r="RSW62" i="7" s="1"/>
  <c r="RSY62" i="7" s="1"/>
  <c r="RTA62" i="7" s="1"/>
  <c r="RTC62" i="7" s="1"/>
  <c r="RTE62" i="7" s="1"/>
  <c r="RTG62" i="7" s="1"/>
  <c r="RTI62" i="7" s="1"/>
  <c r="RTK62" i="7" s="1"/>
  <c r="RTM62" i="7" s="1"/>
  <c r="RTO62" i="7" s="1"/>
  <c r="RTQ62" i="7" s="1"/>
  <c r="RTS62" i="7" s="1"/>
  <c r="RTU62" i="7" s="1"/>
  <c r="RTW62" i="7" s="1"/>
  <c r="RTY62" i="7" s="1"/>
  <c r="RUA62" i="7" s="1"/>
  <c r="RUC62" i="7" s="1"/>
  <c r="RUE62" i="7" s="1"/>
  <c r="RUG62" i="7" s="1"/>
  <c r="RUI62" i="7" s="1"/>
  <c r="RUK62" i="7" s="1"/>
  <c r="RUM62" i="7" s="1"/>
  <c r="RUO62" i="7" s="1"/>
  <c r="RUQ62" i="7" s="1"/>
  <c r="RUS62" i="7" s="1"/>
  <c r="RUU62" i="7" s="1"/>
  <c r="RUW62" i="7" s="1"/>
  <c r="RUY62" i="7" s="1"/>
  <c r="RVA62" i="7" s="1"/>
  <c r="RVC62" i="7" s="1"/>
  <c r="RVE62" i="7" s="1"/>
  <c r="RVG62" i="7" s="1"/>
  <c r="RVI62" i="7" s="1"/>
  <c r="RVK62" i="7" s="1"/>
  <c r="RVM62" i="7" s="1"/>
  <c r="RVO62" i="7" s="1"/>
  <c r="RVQ62" i="7" s="1"/>
  <c r="RVS62" i="7" s="1"/>
  <c r="RVU62" i="7" s="1"/>
  <c r="RVW62" i="7" s="1"/>
  <c r="RVY62" i="7" s="1"/>
  <c r="RWA62" i="7" s="1"/>
  <c r="RWC62" i="7" s="1"/>
  <c r="RWE62" i="7" s="1"/>
  <c r="RWG62" i="7" s="1"/>
  <c r="RWI62" i="7" s="1"/>
  <c r="RWK62" i="7" s="1"/>
  <c r="RWM62" i="7" s="1"/>
  <c r="RWO62" i="7" s="1"/>
  <c r="RWQ62" i="7" s="1"/>
  <c r="RWS62" i="7" s="1"/>
  <c r="RWU62" i="7" s="1"/>
  <c r="RWW62" i="7" s="1"/>
  <c r="RWY62" i="7" s="1"/>
  <c r="RXA62" i="7" s="1"/>
  <c r="RXC62" i="7" s="1"/>
  <c r="RXE62" i="7" s="1"/>
  <c r="RXG62" i="7" s="1"/>
  <c r="RXI62" i="7" s="1"/>
  <c r="RXK62" i="7" s="1"/>
  <c r="RXM62" i="7" s="1"/>
  <c r="RXO62" i="7" s="1"/>
  <c r="RXQ62" i="7" s="1"/>
  <c r="RXS62" i="7" s="1"/>
  <c r="RXU62" i="7" s="1"/>
  <c r="RXW62" i="7" s="1"/>
  <c r="RXY62" i="7" s="1"/>
  <c r="RYA62" i="7" s="1"/>
  <c r="RYC62" i="7" s="1"/>
  <c r="RYE62" i="7" s="1"/>
  <c r="RYG62" i="7" s="1"/>
  <c r="RYI62" i="7" s="1"/>
  <c r="RYK62" i="7" s="1"/>
  <c r="RYM62" i="7" s="1"/>
  <c r="RYO62" i="7" s="1"/>
  <c r="RYQ62" i="7" s="1"/>
  <c r="RYS62" i="7" s="1"/>
  <c r="RYU62" i="7" s="1"/>
  <c r="RYW62" i="7" s="1"/>
  <c r="RYY62" i="7" s="1"/>
  <c r="RZA62" i="7" s="1"/>
  <c r="RZC62" i="7" s="1"/>
  <c r="RZE62" i="7" s="1"/>
  <c r="RZG62" i="7" s="1"/>
  <c r="RZI62" i="7" s="1"/>
  <c r="RZK62" i="7" s="1"/>
  <c r="RZM62" i="7" s="1"/>
  <c r="RZO62" i="7" s="1"/>
  <c r="RZQ62" i="7" s="1"/>
  <c r="RZS62" i="7" s="1"/>
  <c r="RZU62" i="7" s="1"/>
  <c r="RZW62" i="7" s="1"/>
  <c r="RZY62" i="7" s="1"/>
  <c r="SAA62" i="7" s="1"/>
  <c r="SAC62" i="7" s="1"/>
  <c r="SAE62" i="7" s="1"/>
  <c r="SAG62" i="7" s="1"/>
  <c r="SAI62" i="7" s="1"/>
  <c r="SAK62" i="7" s="1"/>
  <c r="SAM62" i="7" s="1"/>
  <c r="SAO62" i="7" s="1"/>
  <c r="SAQ62" i="7" s="1"/>
  <c r="SAS62" i="7" s="1"/>
  <c r="SAU62" i="7" s="1"/>
  <c r="SAW62" i="7" s="1"/>
  <c r="SAY62" i="7" s="1"/>
  <c r="SBA62" i="7" s="1"/>
  <c r="SBC62" i="7" s="1"/>
  <c r="SBE62" i="7" s="1"/>
  <c r="SBG62" i="7" s="1"/>
  <c r="SBI62" i="7" s="1"/>
  <c r="SBK62" i="7" s="1"/>
  <c r="SBM62" i="7" s="1"/>
  <c r="SBO62" i="7" s="1"/>
  <c r="SBQ62" i="7" s="1"/>
  <c r="SBS62" i="7" s="1"/>
  <c r="SBU62" i="7" s="1"/>
  <c r="SBW62" i="7" s="1"/>
  <c r="SBY62" i="7" s="1"/>
  <c r="SCA62" i="7" s="1"/>
  <c r="SCC62" i="7" s="1"/>
  <c r="SCE62" i="7" s="1"/>
  <c r="SCG62" i="7" s="1"/>
  <c r="SCI62" i="7" s="1"/>
  <c r="SCK62" i="7" s="1"/>
  <c r="SCM62" i="7" s="1"/>
  <c r="SCO62" i="7" s="1"/>
  <c r="SCQ62" i="7" s="1"/>
  <c r="SCS62" i="7" s="1"/>
  <c r="SCU62" i="7" s="1"/>
  <c r="SCW62" i="7" s="1"/>
  <c r="SCY62" i="7" s="1"/>
  <c r="SDA62" i="7" s="1"/>
  <c r="SDC62" i="7" s="1"/>
  <c r="SDE62" i="7" s="1"/>
  <c r="SDG62" i="7" s="1"/>
  <c r="SDI62" i="7" s="1"/>
  <c r="SDK62" i="7" s="1"/>
  <c r="SDM62" i="7" s="1"/>
  <c r="SDO62" i="7" s="1"/>
  <c r="SDQ62" i="7" s="1"/>
  <c r="SDS62" i="7" s="1"/>
  <c r="SDU62" i="7" s="1"/>
  <c r="SDW62" i="7" s="1"/>
  <c r="SDY62" i="7" s="1"/>
  <c r="SEA62" i="7" s="1"/>
  <c r="SEC62" i="7" s="1"/>
  <c r="SEE62" i="7" s="1"/>
  <c r="SEG62" i="7" s="1"/>
  <c r="SEI62" i="7" s="1"/>
  <c r="SEK62" i="7" s="1"/>
  <c r="SEM62" i="7" s="1"/>
  <c r="SEO62" i="7" s="1"/>
  <c r="SEQ62" i="7" s="1"/>
  <c r="SES62" i="7" s="1"/>
  <c r="SEU62" i="7" s="1"/>
  <c r="SEW62" i="7" s="1"/>
  <c r="SEY62" i="7" s="1"/>
  <c r="SFA62" i="7" s="1"/>
  <c r="SFC62" i="7" s="1"/>
  <c r="SFE62" i="7" s="1"/>
  <c r="SFG62" i="7" s="1"/>
  <c r="SFI62" i="7" s="1"/>
  <c r="SFK62" i="7" s="1"/>
  <c r="SFM62" i="7" s="1"/>
  <c r="SFO62" i="7" s="1"/>
  <c r="SFQ62" i="7" s="1"/>
  <c r="SFS62" i="7" s="1"/>
  <c r="SFU62" i="7" s="1"/>
  <c r="SFW62" i="7" s="1"/>
  <c r="SFY62" i="7" s="1"/>
  <c r="SGA62" i="7" s="1"/>
  <c r="SGC62" i="7" s="1"/>
  <c r="SGE62" i="7" s="1"/>
  <c r="SGG62" i="7" s="1"/>
  <c r="SGI62" i="7" s="1"/>
  <c r="SGK62" i="7" s="1"/>
  <c r="SGM62" i="7" s="1"/>
  <c r="SGO62" i="7" s="1"/>
  <c r="SGQ62" i="7" s="1"/>
  <c r="SGS62" i="7" s="1"/>
  <c r="SGU62" i="7" s="1"/>
  <c r="SGW62" i="7" s="1"/>
  <c r="SGY62" i="7" s="1"/>
  <c r="SHA62" i="7" s="1"/>
  <c r="SHC62" i="7" s="1"/>
  <c r="SHE62" i="7" s="1"/>
  <c r="SHG62" i="7" s="1"/>
  <c r="SHI62" i="7" s="1"/>
  <c r="SHK62" i="7" s="1"/>
  <c r="SHM62" i="7" s="1"/>
  <c r="SHO62" i="7" s="1"/>
  <c r="SHQ62" i="7" s="1"/>
  <c r="SHS62" i="7" s="1"/>
  <c r="SHU62" i="7" s="1"/>
  <c r="SHW62" i="7" s="1"/>
  <c r="SHY62" i="7" s="1"/>
  <c r="SIA62" i="7" s="1"/>
  <c r="SIC62" i="7" s="1"/>
  <c r="SIE62" i="7" s="1"/>
  <c r="SIG62" i="7" s="1"/>
  <c r="SII62" i="7" s="1"/>
  <c r="SIK62" i="7" s="1"/>
  <c r="SIM62" i="7" s="1"/>
  <c r="SIO62" i="7" s="1"/>
  <c r="SIQ62" i="7" s="1"/>
  <c r="SIS62" i="7" s="1"/>
  <c r="SIU62" i="7" s="1"/>
  <c r="SIW62" i="7" s="1"/>
  <c r="SIY62" i="7" s="1"/>
  <c r="SJA62" i="7" s="1"/>
  <c r="SJC62" i="7" s="1"/>
  <c r="SJE62" i="7" s="1"/>
  <c r="SJG62" i="7" s="1"/>
  <c r="SJI62" i="7" s="1"/>
  <c r="SJK62" i="7" s="1"/>
  <c r="SJM62" i="7" s="1"/>
  <c r="SJO62" i="7" s="1"/>
  <c r="SJQ62" i="7" s="1"/>
  <c r="SJS62" i="7" s="1"/>
  <c r="SJU62" i="7" s="1"/>
  <c r="SJW62" i="7" s="1"/>
  <c r="SJY62" i="7" s="1"/>
  <c r="SKA62" i="7" s="1"/>
  <c r="SKC62" i="7" s="1"/>
  <c r="SKE62" i="7" s="1"/>
  <c r="SKG62" i="7" s="1"/>
  <c r="SKI62" i="7" s="1"/>
  <c r="SKK62" i="7" s="1"/>
  <c r="SKM62" i="7" s="1"/>
  <c r="SKO62" i="7" s="1"/>
  <c r="SKQ62" i="7" s="1"/>
  <c r="SKS62" i="7" s="1"/>
  <c r="SKU62" i="7" s="1"/>
  <c r="SKW62" i="7" s="1"/>
  <c r="SKY62" i="7" s="1"/>
  <c r="SLA62" i="7" s="1"/>
  <c r="SLC62" i="7" s="1"/>
  <c r="SLE62" i="7" s="1"/>
  <c r="SLG62" i="7" s="1"/>
  <c r="SLI62" i="7" s="1"/>
  <c r="SLK62" i="7" s="1"/>
  <c r="SLM62" i="7" s="1"/>
  <c r="SLO62" i="7" s="1"/>
  <c r="SLQ62" i="7" s="1"/>
  <c r="SLS62" i="7" s="1"/>
  <c r="SLU62" i="7" s="1"/>
  <c r="SLW62" i="7" s="1"/>
  <c r="SLY62" i="7" s="1"/>
  <c r="SMA62" i="7" s="1"/>
  <c r="SMC62" i="7" s="1"/>
  <c r="SME62" i="7" s="1"/>
  <c r="SMG62" i="7" s="1"/>
  <c r="SMI62" i="7" s="1"/>
  <c r="SMK62" i="7" s="1"/>
  <c r="SMM62" i="7" s="1"/>
  <c r="SMO62" i="7" s="1"/>
  <c r="SMQ62" i="7" s="1"/>
  <c r="SMS62" i="7" s="1"/>
  <c r="SMU62" i="7" s="1"/>
  <c r="SMW62" i="7" s="1"/>
  <c r="SMY62" i="7" s="1"/>
  <c r="SNA62" i="7" s="1"/>
  <c r="SNC62" i="7" s="1"/>
  <c r="SNE62" i="7" s="1"/>
  <c r="SNG62" i="7" s="1"/>
  <c r="SNI62" i="7" s="1"/>
  <c r="SNK62" i="7" s="1"/>
  <c r="SNM62" i="7" s="1"/>
  <c r="SNO62" i="7" s="1"/>
  <c r="SNQ62" i="7" s="1"/>
  <c r="SNS62" i="7" s="1"/>
  <c r="SNU62" i="7" s="1"/>
  <c r="SNW62" i="7" s="1"/>
  <c r="SNY62" i="7" s="1"/>
  <c r="SOA62" i="7" s="1"/>
  <c r="SOC62" i="7" s="1"/>
  <c r="SOE62" i="7" s="1"/>
  <c r="SOG62" i="7" s="1"/>
  <c r="SOI62" i="7" s="1"/>
  <c r="SOK62" i="7" s="1"/>
  <c r="SOM62" i="7" s="1"/>
  <c r="SOO62" i="7" s="1"/>
  <c r="SOQ62" i="7" s="1"/>
  <c r="SOS62" i="7" s="1"/>
  <c r="SOU62" i="7" s="1"/>
  <c r="SOW62" i="7" s="1"/>
  <c r="SOY62" i="7" s="1"/>
  <c r="SPA62" i="7" s="1"/>
  <c r="SPC62" i="7" s="1"/>
  <c r="SPE62" i="7" s="1"/>
  <c r="SPG62" i="7" s="1"/>
  <c r="SPI62" i="7" s="1"/>
  <c r="SPK62" i="7" s="1"/>
  <c r="SPM62" i="7" s="1"/>
  <c r="SPO62" i="7" s="1"/>
  <c r="SPQ62" i="7" s="1"/>
  <c r="SPS62" i="7" s="1"/>
  <c r="SPU62" i="7" s="1"/>
  <c r="SPW62" i="7" s="1"/>
  <c r="SPY62" i="7" s="1"/>
  <c r="SQA62" i="7" s="1"/>
  <c r="SQC62" i="7" s="1"/>
  <c r="SQE62" i="7" s="1"/>
  <c r="SQG62" i="7" s="1"/>
  <c r="SQI62" i="7" s="1"/>
  <c r="SQK62" i="7" s="1"/>
  <c r="SQM62" i="7" s="1"/>
  <c r="SQO62" i="7" s="1"/>
  <c r="SQQ62" i="7" s="1"/>
  <c r="SQS62" i="7" s="1"/>
  <c r="SQU62" i="7" s="1"/>
  <c r="SQW62" i="7" s="1"/>
  <c r="SQY62" i="7" s="1"/>
  <c r="SRA62" i="7" s="1"/>
  <c r="SRC62" i="7" s="1"/>
  <c r="SRE62" i="7" s="1"/>
  <c r="SRG62" i="7" s="1"/>
  <c r="SRI62" i="7" s="1"/>
  <c r="SRK62" i="7" s="1"/>
  <c r="SRM62" i="7" s="1"/>
  <c r="SRO62" i="7" s="1"/>
  <c r="SRQ62" i="7" s="1"/>
  <c r="SRS62" i="7" s="1"/>
  <c r="SRU62" i="7" s="1"/>
  <c r="SRW62" i="7" s="1"/>
  <c r="SRY62" i="7" s="1"/>
  <c r="SSA62" i="7" s="1"/>
  <c r="SSC62" i="7" s="1"/>
  <c r="SSE62" i="7" s="1"/>
  <c r="SSG62" i="7" s="1"/>
  <c r="SSI62" i="7" s="1"/>
  <c r="SSK62" i="7" s="1"/>
  <c r="SSM62" i="7" s="1"/>
  <c r="SSO62" i="7" s="1"/>
  <c r="SSQ62" i="7" s="1"/>
  <c r="SSS62" i="7" s="1"/>
  <c r="SSU62" i="7" s="1"/>
  <c r="SSW62" i="7" s="1"/>
  <c r="SSY62" i="7" s="1"/>
  <c r="STA62" i="7" s="1"/>
  <c r="STC62" i="7" s="1"/>
  <c r="STE62" i="7" s="1"/>
  <c r="STG62" i="7" s="1"/>
  <c r="STI62" i="7" s="1"/>
  <c r="STK62" i="7" s="1"/>
  <c r="STM62" i="7" s="1"/>
  <c r="STO62" i="7" s="1"/>
  <c r="STQ62" i="7" s="1"/>
  <c r="STS62" i="7" s="1"/>
  <c r="STU62" i="7" s="1"/>
  <c r="STW62" i="7" s="1"/>
  <c r="STY62" i="7" s="1"/>
  <c r="SUA62" i="7" s="1"/>
  <c r="SUC62" i="7" s="1"/>
  <c r="SUE62" i="7" s="1"/>
  <c r="SUG62" i="7" s="1"/>
  <c r="SUI62" i="7" s="1"/>
  <c r="SUK62" i="7" s="1"/>
  <c r="SUM62" i="7" s="1"/>
  <c r="SUO62" i="7" s="1"/>
  <c r="SUQ62" i="7" s="1"/>
  <c r="SUS62" i="7" s="1"/>
  <c r="SUU62" i="7" s="1"/>
  <c r="SUW62" i="7" s="1"/>
  <c r="SUY62" i="7" s="1"/>
  <c r="SVA62" i="7" s="1"/>
  <c r="SVC62" i="7" s="1"/>
  <c r="SVE62" i="7" s="1"/>
  <c r="SVG62" i="7" s="1"/>
  <c r="SVI62" i="7" s="1"/>
  <c r="SVK62" i="7" s="1"/>
  <c r="SVM62" i="7" s="1"/>
  <c r="SVO62" i="7" s="1"/>
  <c r="SVQ62" i="7" s="1"/>
  <c r="SVS62" i="7" s="1"/>
  <c r="SVU62" i="7" s="1"/>
  <c r="SVW62" i="7" s="1"/>
  <c r="SVY62" i="7" s="1"/>
  <c r="SWA62" i="7" s="1"/>
  <c r="SWC62" i="7" s="1"/>
  <c r="SWE62" i="7" s="1"/>
  <c r="SWG62" i="7" s="1"/>
  <c r="SWI62" i="7" s="1"/>
  <c r="SWK62" i="7" s="1"/>
  <c r="SWM62" i="7" s="1"/>
  <c r="SWO62" i="7" s="1"/>
  <c r="SWQ62" i="7" s="1"/>
  <c r="SWS62" i="7" s="1"/>
  <c r="SWU62" i="7" s="1"/>
  <c r="SWW62" i="7" s="1"/>
  <c r="SWY62" i="7" s="1"/>
  <c r="SXA62" i="7" s="1"/>
  <c r="SXC62" i="7" s="1"/>
  <c r="SXE62" i="7" s="1"/>
  <c r="SXG62" i="7" s="1"/>
  <c r="SXI62" i="7" s="1"/>
  <c r="SXK62" i="7" s="1"/>
  <c r="SXM62" i="7" s="1"/>
  <c r="SXO62" i="7" s="1"/>
  <c r="SXQ62" i="7" s="1"/>
  <c r="SXS62" i="7" s="1"/>
  <c r="SXU62" i="7" s="1"/>
  <c r="SXW62" i="7" s="1"/>
  <c r="SXY62" i="7" s="1"/>
  <c r="SYA62" i="7" s="1"/>
  <c r="SYC62" i="7" s="1"/>
  <c r="SYE62" i="7" s="1"/>
  <c r="SYG62" i="7" s="1"/>
  <c r="SYI62" i="7" s="1"/>
  <c r="SYK62" i="7" s="1"/>
  <c r="SYM62" i="7" s="1"/>
  <c r="SYO62" i="7" s="1"/>
  <c r="SYQ62" i="7" s="1"/>
  <c r="SYS62" i="7" s="1"/>
  <c r="SYU62" i="7" s="1"/>
  <c r="SYW62" i="7" s="1"/>
  <c r="SYY62" i="7" s="1"/>
  <c r="SZA62" i="7" s="1"/>
  <c r="SZC62" i="7" s="1"/>
  <c r="SZE62" i="7" s="1"/>
  <c r="SZG62" i="7" s="1"/>
  <c r="SZI62" i="7" s="1"/>
  <c r="SZK62" i="7" s="1"/>
  <c r="SZM62" i="7" s="1"/>
  <c r="SZO62" i="7" s="1"/>
  <c r="SZQ62" i="7" s="1"/>
  <c r="SZS62" i="7" s="1"/>
  <c r="SZU62" i="7" s="1"/>
  <c r="SZW62" i="7" s="1"/>
  <c r="SZY62" i="7" s="1"/>
  <c r="TAA62" i="7" s="1"/>
  <c r="TAC62" i="7" s="1"/>
  <c r="TAE62" i="7" s="1"/>
  <c r="TAG62" i="7" s="1"/>
  <c r="TAI62" i="7" s="1"/>
  <c r="TAK62" i="7" s="1"/>
  <c r="TAM62" i="7" s="1"/>
  <c r="TAO62" i="7" s="1"/>
  <c r="TAQ62" i="7" s="1"/>
  <c r="TAS62" i="7" s="1"/>
  <c r="TAU62" i="7" s="1"/>
  <c r="TAW62" i="7" s="1"/>
  <c r="TAY62" i="7" s="1"/>
  <c r="TBA62" i="7" s="1"/>
  <c r="TBC62" i="7" s="1"/>
  <c r="TBE62" i="7" s="1"/>
  <c r="TBG62" i="7" s="1"/>
  <c r="TBI62" i="7" s="1"/>
  <c r="TBK62" i="7" s="1"/>
  <c r="TBM62" i="7" s="1"/>
  <c r="TBO62" i="7" s="1"/>
  <c r="TBQ62" i="7" s="1"/>
  <c r="TBS62" i="7" s="1"/>
  <c r="TBU62" i="7" s="1"/>
  <c r="TBW62" i="7" s="1"/>
  <c r="TBY62" i="7" s="1"/>
  <c r="TCA62" i="7" s="1"/>
  <c r="TCC62" i="7" s="1"/>
  <c r="TCE62" i="7" s="1"/>
  <c r="TCG62" i="7" s="1"/>
  <c r="TCI62" i="7" s="1"/>
  <c r="TCK62" i="7" s="1"/>
  <c r="TCM62" i="7" s="1"/>
  <c r="TCO62" i="7" s="1"/>
  <c r="TCQ62" i="7" s="1"/>
  <c r="TCS62" i="7" s="1"/>
  <c r="TCU62" i="7" s="1"/>
  <c r="TCW62" i="7" s="1"/>
  <c r="TCY62" i="7" s="1"/>
  <c r="TDA62" i="7" s="1"/>
  <c r="TDC62" i="7" s="1"/>
  <c r="TDE62" i="7" s="1"/>
  <c r="TDG62" i="7" s="1"/>
  <c r="TDI62" i="7" s="1"/>
  <c r="TDK62" i="7" s="1"/>
  <c r="TDM62" i="7" s="1"/>
  <c r="TDO62" i="7" s="1"/>
  <c r="TDQ62" i="7" s="1"/>
  <c r="TDS62" i="7" s="1"/>
  <c r="TDU62" i="7" s="1"/>
  <c r="TDW62" i="7" s="1"/>
  <c r="TDY62" i="7" s="1"/>
  <c r="TEA62" i="7" s="1"/>
  <c r="TEC62" i="7" s="1"/>
  <c r="TEE62" i="7" s="1"/>
  <c r="TEG62" i="7" s="1"/>
  <c r="TEI62" i="7" s="1"/>
  <c r="TEK62" i="7" s="1"/>
  <c r="TEM62" i="7" s="1"/>
  <c r="TEO62" i="7" s="1"/>
  <c r="TEQ62" i="7" s="1"/>
  <c r="TES62" i="7" s="1"/>
  <c r="TEU62" i="7" s="1"/>
  <c r="TEW62" i="7" s="1"/>
  <c r="TEY62" i="7" s="1"/>
  <c r="TFA62" i="7" s="1"/>
  <c r="TFC62" i="7" s="1"/>
  <c r="TFE62" i="7" s="1"/>
  <c r="TFG62" i="7" s="1"/>
  <c r="TFI62" i="7" s="1"/>
  <c r="TFK62" i="7" s="1"/>
  <c r="TFM62" i="7" s="1"/>
  <c r="TFO62" i="7" s="1"/>
  <c r="TFQ62" i="7" s="1"/>
  <c r="TFS62" i="7" s="1"/>
  <c r="TFU62" i="7" s="1"/>
  <c r="TFW62" i="7" s="1"/>
  <c r="TFY62" i="7" s="1"/>
  <c r="TGA62" i="7" s="1"/>
  <c r="TGC62" i="7" s="1"/>
  <c r="TGE62" i="7" s="1"/>
  <c r="TGG62" i="7" s="1"/>
  <c r="TGI62" i="7" s="1"/>
  <c r="TGK62" i="7" s="1"/>
  <c r="TGM62" i="7" s="1"/>
  <c r="TGO62" i="7" s="1"/>
  <c r="TGQ62" i="7" s="1"/>
  <c r="TGS62" i="7" s="1"/>
  <c r="TGU62" i="7" s="1"/>
  <c r="TGW62" i="7" s="1"/>
  <c r="TGY62" i="7" s="1"/>
  <c r="THA62" i="7" s="1"/>
  <c r="THC62" i="7" s="1"/>
  <c r="THE62" i="7" s="1"/>
  <c r="THG62" i="7" s="1"/>
  <c r="THI62" i="7" s="1"/>
  <c r="THK62" i="7" s="1"/>
  <c r="THM62" i="7" s="1"/>
  <c r="THO62" i="7" s="1"/>
  <c r="THQ62" i="7" s="1"/>
  <c r="THS62" i="7" s="1"/>
  <c r="THU62" i="7" s="1"/>
  <c r="THW62" i="7" s="1"/>
  <c r="THY62" i="7" s="1"/>
  <c r="TIA62" i="7" s="1"/>
  <c r="TIC62" i="7" s="1"/>
  <c r="TIE62" i="7" s="1"/>
  <c r="TIG62" i="7" s="1"/>
  <c r="TII62" i="7" s="1"/>
  <c r="TIK62" i="7" s="1"/>
  <c r="TIM62" i="7" s="1"/>
  <c r="TIO62" i="7" s="1"/>
  <c r="TIQ62" i="7" s="1"/>
  <c r="TIS62" i="7" s="1"/>
  <c r="TIU62" i="7" s="1"/>
  <c r="TIW62" i="7" s="1"/>
  <c r="TIY62" i="7" s="1"/>
  <c r="TJA62" i="7" s="1"/>
  <c r="TJC62" i="7" s="1"/>
  <c r="TJE62" i="7" s="1"/>
  <c r="TJG62" i="7" s="1"/>
  <c r="TJI62" i="7" s="1"/>
  <c r="TJK62" i="7" s="1"/>
  <c r="TJM62" i="7" s="1"/>
  <c r="TJO62" i="7" s="1"/>
  <c r="TJQ62" i="7" s="1"/>
  <c r="TJS62" i="7" s="1"/>
  <c r="TJU62" i="7" s="1"/>
  <c r="TJW62" i="7" s="1"/>
  <c r="TJY62" i="7" s="1"/>
  <c r="TKA62" i="7" s="1"/>
  <c r="TKC62" i="7" s="1"/>
  <c r="TKE62" i="7" s="1"/>
  <c r="TKG62" i="7" s="1"/>
  <c r="TKI62" i="7" s="1"/>
  <c r="TKK62" i="7" s="1"/>
  <c r="TKM62" i="7" s="1"/>
  <c r="TKO62" i="7" s="1"/>
  <c r="TKQ62" i="7" s="1"/>
  <c r="TKS62" i="7" s="1"/>
  <c r="TKU62" i="7" s="1"/>
  <c r="TKW62" i="7" s="1"/>
  <c r="TKY62" i="7" s="1"/>
  <c r="TLA62" i="7" s="1"/>
  <c r="TLC62" i="7" s="1"/>
  <c r="TLE62" i="7" s="1"/>
  <c r="TLG62" i="7" s="1"/>
  <c r="TLI62" i="7" s="1"/>
  <c r="TLK62" i="7" s="1"/>
  <c r="TLM62" i="7" s="1"/>
  <c r="TLO62" i="7" s="1"/>
  <c r="TLQ62" i="7" s="1"/>
  <c r="TLS62" i="7" s="1"/>
  <c r="TLU62" i="7" s="1"/>
  <c r="TLW62" i="7" s="1"/>
  <c r="TLY62" i="7" s="1"/>
  <c r="TMA62" i="7" s="1"/>
  <c r="TMC62" i="7" s="1"/>
  <c r="TME62" i="7" s="1"/>
  <c r="TMG62" i="7" s="1"/>
  <c r="TMI62" i="7" s="1"/>
  <c r="TMK62" i="7" s="1"/>
  <c r="TMM62" i="7" s="1"/>
  <c r="TMO62" i="7" s="1"/>
  <c r="TMQ62" i="7" s="1"/>
  <c r="TMS62" i="7" s="1"/>
  <c r="TMU62" i="7" s="1"/>
  <c r="TMW62" i="7" s="1"/>
  <c r="TMY62" i="7" s="1"/>
  <c r="TNA62" i="7" s="1"/>
  <c r="TNC62" i="7" s="1"/>
  <c r="TNE62" i="7" s="1"/>
  <c r="TNG62" i="7" s="1"/>
  <c r="TNI62" i="7" s="1"/>
  <c r="TNK62" i="7" s="1"/>
  <c r="TNM62" i="7" s="1"/>
  <c r="TNO62" i="7" s="1"/>
  <c r="TNQ62" i="7" s="1"/>
  <c r="TNS62" i="7" s="1"/>
  <c r="TNU62" i="7" s="1"/>
  <c r="TNW62" i="7" s="1"/>
  <c r="TNY62" i="7" s="1"/>
  <c r="TOA62" i="7" s="1"/>
  <c r="TOC62" i="7" s="1"/>
  <c r="TOE62" i="7" s="1"/>
  <c r="TOG62" i="7" s="1"/>
  <c r="TOI62" i="7" s="1"/>
  <c r="TOK62" i="7" s="1"/>
  <c r="TOM62" i="7" s="1"/>
  <c r="TOO62" i="7" s="1"/>
  <c r="TOQ62" i="7" s="1"/>
  <c r="TOS62" i="7" s="1"/>
  <c r="TOU62" i="7" s="1"/>
  <c r="TOW62" i="7" s="1"/>
  <c r="TOY62" i="7" s="1"/>
  <c r="TPA62" i="7" s="1"/>
  <c r="TPC62" i="7" s="1"/>
  <c r="TPE62" i="7" s="1"/>
  <c r="TPG62" i="7" s="1"/>
  <c r="TPI62" i="7" s="1"/>
  <c r="TPK62" i="7" s="1"/>
  <c r="TPM62" i="7" s="1"/>
  <c r="TPO62" i="7" s="1"/>
  <c r="TPQ62" i="7" s="1"/>
  <c r="TPS62" i="7" s="1"/>
  <c r="TPU62" i="7" s="1"/>
  <c r="TPW62" i="7" s="1"/>
  <c r="TPY62" i="7" s="1"/>
  <c r="TQA62" i="7" s="1"/>
  <c r="TQC62" i="7" s="1"/>
  <c r="TQE62" i="7" s="1"/>
  <c r="TQG62" i="7" s="1"/>
  <c r="TQI62" i="7" s="1"/>
  <c r="TQK62" i="7" s="1"/>
  <c r="TQM62" i="7" s="1"/>
  <c r="TQO62" i="7" s="1"/>
  <c r="TQQ62" i="7" s="1"/>
  <c r="TQS62" i="7" s="1"/>
  <c r="TQU62" i="7" s="1"/>
  <c r="TQW62" i="7" s="1"/>
  <c r="TQY62" i="7" s="1"/>
  <c r="TRA62" i="7" s="1"/>
  <c r="TRC62" i="7" s="1"/>
  <c r="TRE62" i="7" s="1"/>
  <c r="TRG62" i="7" s="1"/>
  <c r="TRI62" i="7" s="1"/>
  <c r="TRK62" i="7" s="1"/>
  <c r="TRM62" i="7" s="1"/>
  <c r="TRO62" i="7" s="1"/>
  <c r="TRQ62" i="7" s="1"/>
  <c r="TRS62" i="7" s="1"/>
  <c r="TRU62" i="7" s="1"/>
  <c r="TRW62" i="7" s="1"/>
  <c r="TRY62" i="7" s="1"/>
  <c r="TSA62" i="7" s="1"/>
  <c r="TSC62" i="7" s="1"/>
  <c r="TSE62" i="7" s="1"/>
  <c r="TSG62" i="7" s="1"/>
  <c r="TSI62" i="7" s="1"/>
  <c r="TSK62" i="7" s="1"/>
  <c r="TSM62" i="7" s="1"/>
  <c r="TSO62" i="7" s="1"/>
  <c r="TSQ62" i="7" s="1"/>
  <c r="TSS62" i="7" s="1"/>
  <c r="TSU62" i="7" s="1"/>
  <c r="TSW62" i="7" s="1"/>
  <c r="TSY62" i="7" s="1"/>
  <c r="TTA62" i="7" s="1"/>
  <c r="TTC62" i="7" s="1"/>
  <c r="TTE62" i="7" s="1"/>
  <c r="TTG62" i="7" s="1"/>
  <c r="TTI62" i="7" s="1"/>
  <c r="TTK62" i="7" s="1"/>
  <c r="TTM62" i="7" s="1"/>
  <c r="TTO62" i="7" s="1"/>
  <c r="TTQ62" i="7" s="1"/>
  <c r="TTS62" i="7" s="1"/>
  <c r="TTU62" i="7" s="1"/>
  <c r="TTW62" i="7" s="1"/>
  <c r="TTY62" i="7" s="1"/>
  <c r="TUA62" i="7" s="1"/>
  <c r="TUC62" i="7" s="1"/>
  <c r="TUE62" i="7" s="1"/>
  <c r="TUG62" i="7" s="1"/>
  <c r="TUI62" i="7" s="1"/>
  <c r="TUK62" i="7" s="1"/>
  <c r="TUM62" i="7" s="1"/>
  <c r="TUO62" i="7" s="1"/>
  <c r="TUQ62" i="7" s="1"/>
  <c r="TUS62" i="7" s="1"/>
  <c r="TUU62" i="7" s="1"/>
  <c r="TUW62" i="7" s="1"/>
  <c r="TUY62" i="7" s="1"/>
  <c r="TVA62" i="7" s="1"/>
  <c r="TVC62" i="7" s="1"/>
  <c r="TVE62" i="7" s="1"/>
  <c r="TVG62" i="7" s="1"/>
  <c r="TVI62" i="7" s="1"/>
  <c r="TVK62" i="7" s="1"/>
  <c r="TVM62" i="7" s="1"/>
  <c r="TVO62" i="7" s="1"/>
  <c r="TVQ62" i="7" s="1"/>
  <c r="TVS62" i="7" s="1"/>
  <c r="TVU62" i="7" s="1"/>
  <c r="TVW62" i="7" s="1"/>
  <c r="TVY62" i="7" s="1"/>
  <c r="TWA62" i="7" s="1"/>
  <c r="TWC62" i="7" s="1"/>
  <c r="TWE62" i="7" s="1"/>
  <c r="TWG62" i="7" s="1"/>
  <c r="TWI62" i="7" s="1"/>
  <c r="TWK62" i="7" s="1"/>
  <c r="TWM62" i="7" s="1"/>
  <c r="TWO62" i="7" s="1"/>
  <c r="TWQ62" i="7" s="1"/>
  <c r="TWS62" i="7" s="1"/>
  <c r="TWU62" i="7" s="1"/>
  <c r="TWW62" i="7" s="1"/>
  <c r="TWY62" i="7" s="1"/>
  <c r="TXA62" i="7" s="1"/>
  <c r="TXC62" i="7" s="1"/>
  <c r="TXE62" i="7" s="1"/>
  <c r="TXG62" i="7" s="1"/>
  <c r="TXI62" i="7" s="1"/>
  <c r="TXK62" i="7" s="1"/>
  <c r="TXM62" i="7" s="1"/>
  <c r="TXO62" i="7" s="1"/>
  <c r="TXQ62" i="7" s="1"/>
  <c r="TXS62" i="7" s="1"/>
  <c r="TXU62" i="7" s="1"/>
  <c r="TXW62" i="7" s="1"/>
  <c r="TXY62" i="7" s="1"/>
  <c r="TYA62" i="7" s="1"/>
  <c r="TYC62" i="7" s="1"/>
  <c r="TYE62" i="7" s="1"/>
  <c r="TYG62" i="7" s="1"/>
  <c r="TYI62" i="7" s="1"/>
  <c r="TYK62" i="7" s="1"/>
  <c r="TYM62" i="7" s="1"/>
  <c r="TYO62" i="7" s="1"/>
  <c r="TYQ62" i="7" s="1"/>
  <c r="TYS62" i="7" s="1"/>
  <c r="TYU62" i="7" s="1"/>
  <c r="TYW62" i="7" s="1"/>
  <c r="TYY62" i="7" s="1"/>
  <c r="TZA62" i="7" s="1"/>
  <c r="TZC62" i="7" s="1"/>
  <c r="TZE62" i="7" s="1"/>
  <c r="TZG62" i="7" s="1"/>
  <c r="TZI62" i="7" s="1"/>
  <c r="TZK62" i="7" s="1"/>
  <c r="TZM62" i="7" s="1"/>
  <c r="TZO62" i="7" s="1"/>
  <c r="TZQ62" i="7" s="1"/>
  <c r="TZS62" i="7" s="1"/>
  <c r="TZU62" i="7" s="1"/>
  <c r="TZW62" i="7" s="1"/>
  <c r="TZY62" i="7" s="1"/>
  <c r="UAA62" i="7" s="1"/>
  <c r="UAC62" i="7" s="1"/>
  <c r="UAE62" i="7" s="1"/>
  <c r="UAG62" i="7" s="1"/>
  <c r="UAI62" i="7" s="1"/>
  <c r="UAK62" i="7" s="1"/>
  <c r="UAM62" i="7" s="1"/>
  <c r="UAO62" i="7" s="1"/>
  <c r="UAQ62" i="7" s="1"/>
  <c r="UAS62" i="7" s="1"/>
  <c r="UAU62" i="7" s="1"/>
  <c r="UAW62" i="7" s="1"/>
  <c r="UAY62" i="7" s="1"/>
  <c r="UBA62" i="7" s="1"/>
  <c r="UBC62" i="7" s="1"/>
  <c r="UBE62" i="7" s="1"/>
  <c r="UBG62" i="7" s="1"/>
  <c r="UBI62" i="7" s="1"/>
  <c r="UBK62" i="7" s="1"/>
  <c r="UBM62" i="7" s="1"/>
  <c r="UBO62" i="7" s="1"/>
  <c r="UBQ62" i="7" s="1"/>
  <c r="UBS62" i="7" s="1"/>
  <c r="UBU62" i="7" s="1"/>
  <c r="UBW62" i="7" s="1"/>
  <c r="UBY62" i="7" s="1"/>
  <c r="UCA62" i="7" s="1"/>
  <c r="UCC62" i="7" s="1"/>
  <c r="UCE62" i="7" s="1"/>
  <c r="UCG62" i="7" s="1"/>
  <c r="UCI62" i="7" s="1"/>
  <c r="UCK62" i="7" s="1"/>
  <c r="UCM62" i="7" s="1"/>
  <c r="UCO62" i="7" s="1"/>
  <c r="UCQ62" i="7" s="1"/>
  <c r="UCS62" i="7" s="1"/>
  <c r="UCU62" i="7" s="1"/>
  <c r="UCW62" i="7" s="1"/>
  <c r="UCY62" i="7" s="1"/>
  <c r="UDA62" i="7" s="1"/>
  <c r="UDC62" i="7" s="1"/>
  <c r="UDE62" i="7" s="1"/>
  <c r="UDG62" i="7" s="1"/>
  <c r="UDI62" i="7" s="1"/>
  <c r="UDK62" i="7" s="1"/>
  <c r="UDM62" i="7" s="1"/>
  <c r="UDO62" i="7" s="1"/>
  <c r="UDQ62" i="7" s="1"/>
  <c r="UDS62" i="7" s="1"/>
  <c r="UDU62" i="7" s="1"/>
  <c r="UDW62" i="7" s="1"/>
  <c r="UDY62" i="7" s="1"/>
  <c r="UEA62" i="7" s="1"/>
  <c r="UEC62" i="7" s="1"/>
  <c r="UEE62" i="7" s="1"/>
  <c r="UEG62" i="7" s="1"/>
  <c r="UEI62" i="7" s="1"/>
  <c r="UEK62" i="7" s="1"/>
  <c r="UEM62" i="7" s="1"/>
  <c r="UEO62" i="7" s="1"/>
  <c r="UEQ62" i="7" s="1"/>
  <c r="UES62" i="7" s="1"/>
  <c r="UEU62" i="7" s="1"/>
  <c r="UEW62" i="7" s="1"/>
  <c r="UEY62" i="7" s="1"/>
  <c r="UFA62" i="7" s="1"/>
  <c r="UFC62" i="7" s="1"/>
  <c r="UFE62" i="7" s="1"/>
  <c r="UFG62" i="7" s="1"/>
  <c r="UFI62" i="7" s="1"/>
  <c r="UFK62" i="7" s="1"/>
  <c r="UFM62" i="7" s="1"/>
  <c r="UFO62" i="7" s="1"/>
  <c r="UFQ62" i="7" s="1"/>
  <c r="UFS62" i="7" s="1"/>
  <c r="UFU62" i="7" s="1"/>
  <c r="UFW62" i="7" s="1"/>
  <c r="UFY62" i="7" s="1"/>
  <c r="UGA62" i="7" s="1"/>
  <c r="UGC62" i="7" s="1"/>
  <c r="UGE62" i="7" s="1"/>
  <c r="UGG62" i="7" s="1"/>
  <c r="UGI62" i="7" s="1"/>
  <c r="UGK62" i="7" s="1"/>
  <c r="UGM62" i="7" s="1"/>
  <c r="UGO62" i="7" s="1"/>
  <c r="UGQ62" i="7" s="1"/>
  <c r="UGS62" i="7" s="1"/>
  <c r="UGU62" i="7" s="1"/>
  <c r="UGW62" i="7" s="1"/>
  <c r="UGY62" i="7" s="1"/>
  <c r="UHA62" i="7" s="1"/>
  <c r="UHC62" i="7" s="1"/>
  <c r="UHE62" i="7" s="1"/>
  <c r="UHG62" i="7" s="1"/>
  <c r="UHI62" i="7" s="1"/>
  <c r="UHK62" i="7" s="1"/>
  <c r="UHM62" i="7" s="1"/>
  <c r="UHO62" i="7" s="1"/>
  <c r="UHQ62" i="7" s="1"/>
  <c r="UHS62" i="7" s="1"/>
  <c r="UHU62" i="7" s="1"/>
  <c r="UHW62" i="7" s="1"/>
  <c r="UHY62" i="7" s="1"/>
  <c r="UIA62" i="7" s="1"/>
  <c r="UIC62" i="7" s="1"/>
  <c r="UIE62" i="7" s="1"/>
  <c r="UIG62" i="7" s="1"/>
  <c r="UII62" i="7" s="1"/>
  <c r="UIK62" i="7" s="1"/>
  <c r="UIM62" i="7" s="1"/>
  <c r="UIO62" i="7" s="1"/>
  <c r="UIQ62" i="7" s="1"/>
  <c r="UIS62" i="7" s="1"/>
  <c r="UIU62" i="7" s="1"/>
  <c r="UIW62" i="7" s="1"/>
  <c r="UIY62" i="7" s="1"/>
  <c r="UJA62" i="7" s="1"/>
  <c r="UJC62" i="7" s="1"/>
  <c r="UJE62" i="7" s="1"/>
  <c r="UJG62" i="7" s="1"/>
  <c r="UJI62" i="7" s="1"/>
  <c r="UJK62" i="7" s="1"/>
  <c r="UJM62" i="7" s="1"/>
  <c r="UJO62" i="7" s="1"/>
  <c r="UJQ62" i="7" s="1"/>
  <c r="UJS62" i="7" s="1"/>
  <c r="UJU62" i="7" s="1"/>
  <c r="UJW62" i="7" s="1"/>
  <c r="UJY62" i="7" s="1"/>
  <c r="UKA62" i="7" s="1"/>
  <c r="UKC62" i="7" s="1"/>
  <c r="UKE62" i="7" s="1"/>
  <c r="UKG62" i="7" s="1"/>
  <c r="UKI62" i="7" s="1"/>
  <c r="UKK62" i="7" s="1"/>
  <c r="UKM62" i="7" s="1"/>
  <c r="UKO62" i="7" s="1"/>
  <c r="UKQ62" i="7" s="1"/>
  <c r="UKS62" i="7" s="1"/>
  <c r="UKU62" i="7" s="1"/>
  <c r="UKW62" i="7" s="1"/>
  <c r="UKY62" i="7" s="1"/>
  <c r="ULA62" i="7" s="1"/>
  <c r="ULC62" i="7" s="1"/>
  <c r="ULE62" i="7" s="1"/>
  <c r="ULG62" i="7" s="1"/>
  <c r="ULI62" i="7" s="1"/>
  <c r="ULK62" i="7" s="1"/>
  <c r="ULM62" i="7" s="1"/>
  <c r="ULO62" i="7" s="1"/>
  <c r="ULQ62" i="7" s="1"/>
  <c r="ULS62" i="7" s="1"/>
  <c r="ULU62" i="7" s="1"/>
  <c r="ULW62" i="7" s="1"/>
  <c r="ULY62" i="7" s="1"/>
  <c r="UMA62" i="7" s="1"/>
  <c r="UMC62" i="7" s="1"/>
  <c r="UME62" i="7" s="1"/>
  <c r="UMG62" i="7" s="1"/>
  <c r="UMI62" i="7" s="1"/>
  <c r="UMK62" i="7" s="1"/>
  <c r="UMM62" i="7" s="1"/>
  <c r="UMO62" i="7" s="1"/>
  <c r="UMQ62" i="7" s="1"/>
  <c r="UMS62" i="7" s="1"/>
  <c r="UMU62" i="7" s="1"/>
  <c r="UMW62" i="7" s="1"/>
  <c r="UMY62" i="7" s="1"/>
  <c r="UNA62" i="7" s="1"/>
  <c r="UNC62" i="7" s="1"/>
  <c r="UNE62" i="7" s="1"/>
  <c r="UNG62" i="7" s="1"/>
  <c r="UNI62" i="7" s="1"/>
  <c r="UNK62" i="7" s="1"/>
  <c r="UNM62" i="7" s="1"/>
  <c r="UNO62" i="7" s="1"/>
  <c r="UNQ62" i="7" s="1"/>
  <c r="UNS62" i="7" s="1"/>
  <c r="UNU62" i="7" s="1"/>
  <c r="UNW62" i="7" s="1"/>
  <c r="UNY62" i="7" s="1"/>
  <c r="UOA62" i="7" s="1"/>
  <c r="UOC62" i="7" s="1"/>
  <c r="UOE62" i="7" s="1"/>
  <c r="UOG62" i="7" s="1"/>
  <c r="UOI62" i="7" s="1"/>
  <c r="UOK62" i="7" s="1"/>
  <c r="UOM62" i="7" s="1"/>
  <c r="UOO62" i="7" s="1"/>
  <c r="UOQ62" i="7" s="1"/>
  <c r="UOS62" i="7" s="1"/>
  <c r="UOU62" i="7" s="1"/>
  <c r="UOW62" i="7" s="1"/>
  <c r="UOY62" i="7" s="1"/>
  <c r="UPA62" i="7" s="1"/>
  <c r="UPC62" i="7" s="1"/>
  <c r="UPE62" i="7" s="1"/>
  <c r="UPG62" i="7" s="1"/>
  <c r="UPI62" i="7" s="1"/>
  <c r="UPK62" i="7" s="1"/>
  <c r="UPM62" i="7" s="1"/>
  <c r="UPO62" i="7" s="1"/>
  <c r="UPQ62" i="7" s="1"/>
  <c r="UPS62" i="7" s="1"/>
  <c r="UPU62" i="7" s="1"/>
  <c r="UPW62" i="7" s="1"/>
  <c r="UPY62" i="7" s="1"/>
  <c r="UQA62" i="7" s="1"/>
  <c r="UQC62" i="7" s="1"/>
  <c r="UQE62" i="7" s="1"/>
  <c r="UQG62" i="7" s="1"/>
  <c r="UQI62" i="7" s="1"/>
  <c r="UQK62" i="7" s="1"/>
  <c r="UQM62" i="7" s="1"/>
  <c r="UQO62" i="7" s="1"/>
  <c r="UQQ62" i="7" s="1"/>
  <c r="UQS62" i="7" s="1"/>
  <c r="UQU62" i="7" s="1"/>
  <c r="UQW62" i="7" s="1"/>
  <c r="UQY62" i="7" s="1"/>
  <c r="URA62" i="7" s="1"/>
  <c r="URC62" i="7" s="1"/>
  <c r="URE62" i="7" s="1"/>
  <c r="URG62" i="7" s="1"/>
  <c r="URI62" i="7" s="1"/>
  <c r="URK62" i="7" s="1"/>
  <c r="URM62" i="7" s="1"/>
  <c r="URO62" i="7" s="1"/>
  <c r="URQ62" i="7" s="1"/>
  <c r="URS62" i="7" s="1"/>
  <c r="URU62" i="7" s="1"/>
  <c r="URW62" i="7" s="1"/>
  <c r="URY62" i="7" s="1"/>
  <c r="USA62" i="7" s="1"/>
  <c r="USC62" i="7" s="1"/>
  <c r="USE62" i="7" s="1"/>
  <c r="USG62" i="7" s="1"/>
  <c r="USI62" i="7" s="1"/>
  <c r="USK62" i="7" s="1"/>
  <c r="USM62" i="7" s="1"/>
  <c r="USO62" i="7" s="1"/>
  <c r="USQ62" i="7" s="1"/>
  <c r="USS62" i="7" s="1"/>
  <c r="USU62" i="7" s="1"/>
  <c r="USW62" i="7" s="1"/>
  <c r="USY62" i="7" s="1"/>
  <c r="UTA62" i="7" s="1"/>
  <c r="UTC62" i="7" s="1"/>
  <c r="UTE62" i="7" s="1"/>
  <c r="UTG62" i="7" s="1"/>
  <c r="UTI62" i="7" s="1"/>
  <c r="UTK62" i="7" s="1"/>
  <c r="UTM62" i="7" s="1"/>
  <c r="UTO62" i="7" s="1"/>
  <c r="UTQ62" i="7" s="1"/>
  <c r="UTS62" i="7" s="1"/>
  <c r="UTU62" i="7" s="1"/>
  <c r="UTW62" i="7" s="1"/>
  <c r="UTY62" i="7" s="1"/>
  <c r="UUA62" i="7" s="1"/>
  <c r="UUC62" i="7" s="1"/>
  <c r="UUE62" i="7" s="1"/>
  <c r="UUG62" i="7" s="1"/>
  <c r="UUI62" i="7" s="1"/>
  <c r="UUK62" i="7" s="1"/>
  <c r="UUM62" i="7" s="1"/>
  <c r="UUO62" i="7" s="1"/>
  <c r="UUQ62" i="7" s="1"/>
  <c r="UUS62" i="7" s="1"/>
  <c r="UUU62" i="7" s="1"/>
  <c r="UUW62" i="7" s="1"/>
  <c r="UUY62" i="7" s="1"/>
  <c r="UVA62" i="7" s="1"/>
  <c r="UVC62" i="7" s="1"/>
  <c r="UVE62" i="7" s="1"/>
  <c r="UVG62" i="7" s="1"/>
  <c r="UVI62" i="7" s="1"/>
  <c r="UVK62" i="7" s="1"/>
  <c r="UVM62" i="7" s="1"/>
  <c r="UVO62" i="7" s="1"/>
  <c r="UVQ62" i="7" s="1"/>
  <c r="UVS62" i="7" s="1"/>
  <c r="UVU62" i="7" s="1"/>
  <c r="UVW62" i="7" s="1"/>
  <c r="UVY62" i="7" s="1"/>
  <c r="UWA62" i="7" s="1"/>
  <c r="UWC62" i="7" s="1"/>
  <c r="UWE62" i="7" s="1"/>
  <c r="UWG62" i="7" s="1"/>
  <c r="UWI62" i="7" s="1"/>
  <c r="UWK62" i="7" s="1"/>
  <c r="UWM62" i="7" s="1"/>
  <c r="UWO62" i="7" s="1"/>
  <c r="UWQ62" i="7" s="1"/>
  <c r="UWS62" i="7" s="1"/>
  <c r="UWU62" i="7" s="1"/>
  <c r="UWW62" i="7" s="1"/>
  <c r="UWY62" i="7" s="1"/>
  <c r="UXA62" i="7" s="1"/>
  <c r="UXC62" i="7" s="1"/>
  <c r="UXE62" i="7" s="1"/>
  <c r="UXG62" i="7" s="1"/>
  <c r="UXI62" i="7" s="1"/>
  <c r="UXK62" i="7" s="1"/>
  <c r="UXM62" i="7" s="1"/>
  <c r="UXO62" i="7" s="1"/>
  <c r="UXQ62" i="7" s="1"/>
  <c r="UXS62" i="7" s="1"/>
  <c r="UXU62" i="7" s="1"/>
  <c r="UXW62" i="7" s="1"/>
  <c r="UXY62" i="7" s="1"/>
  <c r="UYA62" i="7" s="1"/>
  <c r="UYC62" i="7" s="1"/>
  <c r="UYE62" i="7" s="1"/>
  <c r="UYG62" i="7" s="1"/>
  <c r="UYI62" i="7" s="1"/>
  <c r="UYK62" i="7" s="1"/>
  <c r="UYM62" i="7" s="1"/>
  <c r="UYO62" i="7" s="1"/>
  <c r="UYQ62" i="7" s="1"/>
  <c r="UYS62" i="7" s="1"/>
  <c r="UYU62" i="7" s="1"/>
  <c r="UYW62" i="7" s="1"/>
  <c r="UYY62" i="7" s="1"/>
  <c r="UZA62" i="7" s="1"/>
  <c r="UZC62" i="7" s="1"/>
  <c r="UZE62" i="7" s="1"/>
  <c r="UZG62" i="7" s="1"/>
  <c r="UZI62" i="7" s="1"/>
  <c r="UZK62" i="7" s="1"/>
  <c r="UZM62" i="7" s="1"/>
  <c r="UZO62" i="7" s="1"/>
  <c r="UZQ62" i="7" s="1"/>
  <c r="UZS62" i="7" s="1"/>
  <c r="UZU62" i="7" s="1"/>
  <c r="UZW62" i="7" s="1"/>
  <c r="UZY62" i="7" s="1"/>
  <c r="VAA62" i="7" s="1"/>
  <c r="VAC62" i="7" s="1"/>
  <c r="VAE62" i="7" s="1"/>
  <c r="VAG62" i="7" s="1"/>
  <c r="VAI62" i="7" s="1"/>
  <c r="VAK62" i="7" s="1"/>
  <c r="VAM62" i="7" s="1"/>
  <c r="VAO62" i="7" s="1"/>
  <c r="VAQ62" i="7" s="1"/>
  <c r="VAS62" i="7" s="1"/>
  <c r="VAU62" i="7" s="1"/>
  <c r="VAW62" i="7" s="1"/>
  <c r="VAY62" i="7" s="1"/>
  <c r="VBA62" i="7" s="1"/>
  <c r="VBC62" i="7" s="1"/>
  <c r="VBE62" i="7" s="1"/>
  <c r="VBG62" i="7" s="1"/>
  <c r="VBI62" i="7" s="1"/>
  <c r="VBK62" i="7" s="1"/>
  <c r="VBM62" i="7" s="1"/>
  <c r="VBO62" i="7" s="1"/>
  <c r="VBQ62" i="7" s="1"/>
  <c r="VBS62" i="7" s="1"/>
  <c r="VBU62" i="7" s="1"/>
  <c r="VBW62" i="7" s="1"/>
  <c r="VBY62" i="7" s="1"/>
  <c r="VCA62" i="7" s="1"/>
  <c r="VCC62" i="7" s="1"/>
  <c r="VCE62" i="7" s="1"/>
  <c r="VCG62" i="7" s="1"/>
  <c r="VCI62" i="7" s="1"/>
  <c r="VCK62" i="7" s="1"/>
  <c r="VCM62" i="7" s="1"/>
  <c r="VCO62" i="7" s="1"/>
  <c r="VCQ62" i="7" s="1"/>
  <c r="VCS62" i="7" s="1"/>
  <c r="VCU62" i="7" s="1"/>
  <c r="VCW62" i="7" s="1"/>
  <c r="VCY62" i="7" s="1"/>
  <c r="VDA62" i="7" s="1"/>
  <c r="VDC62" i="7" s="1"/>
  <c r="VDE62" i="7" s="1"/>
  <c r="VDG62" i="7" s="1"/>
  <c r="VDI62" i="7" s="1"/>
  <c r="VDK62" i="7" s="1"/>
  <c r="VDM62" i="7" s="1"/>
  <c r="VDO62" i="7" s="1"/>
  <c r="VDQ62" i="7" s="1"/>
  <c r="VDS62" i="7" s="1"/>
  <c r="VDU62" i="7" s="1"/>
  <c r="VDW62" i="7" s="1"/>
  <c r="VDY62" i="7" s="1"/>
  <c r="VEA62" i="7" s="1"/>
  <c r="VEC62" i="7" s="1"/>
  <c r="VEE62" i="7" s="1"/>
  <c r="VEG62" i="7" s="1"/>
  <c r="VEI62" i="7" s="1"/>
  <c r="VEK62" i="7" s="1"/>
  <c r="VEM62" i="7" s="1"/>
  <c r="VEO62" i="7" s="1"/>
  <c r="VEQ62" i="7" s="1"/>
  <c r="VES62" i="7" s="1"/>
  <c r="VEU62" i="7" s="1"/>
  <c r="VEW62" i="7" s="1"/>
  <c r="VEY62" i="7" s="1"/>
  <c r="VFA62" i="7" s="1"/>
  <c r="VFC62" i="7" s="1"/>
  <c r="VFE62" i="7" s="1"/>
  <c r="VFG62" i="7" s="1"/>
  <c r="VFI62" i="7" s="1"/>
  <c r="VFK62" i="7" s="1"/>
  <c r="VFM62" i="7" s="1"/>
  <c r="VFO62" i="7" s="1"/>
  <c r="VFQ62" i="7" s="1"/>
  <c r="VFS62" i="7" s="1"/>
  <c r="VFU62" i="7" s="1"/>
  <c r="VFW62" i="7" s="1"/>
  <c r="VFY62" i="7" s="1"/>
  <c r="VGA62" i="7" s="1"/>
  <c r="VGC62" i="7" s="1"/>
  <c r="VGE62" i="7" s="1"/>
  <c r="VGG62" i="7" s="1"/>
  <c r="VGI62" i="7" s="1"/>
  <c r="VGK62" i="7" s="1"/>
  <c r="VGM62" i="7" s="1"/>
  <c r="VGO62" i="7" s="1"/>
  <c r="VGQ62" i="7" s="1"/>
  <c r="VGS62" i="7" s="1"/>
  <c r="VGU62" i="7" s="1"/>
  <c r="VGW62" i="7" s="1"/>
  <c r="VGY62" i="7" s="1"/>
  <c r="VHA62" i="7" s="1"/>
  <c r="VHC62" i="7" s="1"/>
  <c r="VHE62" i="7" s="1"/>
  <c r="VHG62" i="7" s="1"/>
  <c r="VHI62" i="7" s="1"/>
  <c r="VHK62" i="7" s="1"/>
  <c r="VHM62" i="7" s="1"/>
  <c r="VHO62" i="7" s="1"/>
  <c r="VHQ62" i="7" s="1"/>
  <c r="VHS62" i="7" s="1"/>
  <c r="VHU62" i="7" s="1"/>
  <c r="VHW62" i="7" s="1"/>
  <c r="VHY62" i="7" s="1"/>
  <c r="VIA62" i="7" s="1"/>
  <c r="VIC62" i="7" s="1"/>
  <c r="VIE62" i="7" s="1"/>
  <c r="VIG62" i="7" s="1"/>
  <c r="VII62" i="7" s="1"/>
  <c r="VIK62" i="7" s="1"/>
  <c r="VIM62" i="7" s="1"/>
  <c r="VIO62" i="7" s="1"/>
  <c r="VIQ62" i="7" s="1"/>
  <c r="VIS62" i="7" s="1"/>
  <c r="VIU62" i="7" s="1"/>
  <c r="VIW62" i="7" s="1"/>
  <c r="VIY62" i="7" s="1"/>
  <c r="VJA62" i="7" s="1"/>
  <c r="VJC62" i="7" s="1"/>
  <c r="VJE62" i="7" s="1"/>
  <c r="VJG62" i="7" s="1"/>
  <c r="VJI62" i="7" s="1"/>
  <c r="VJK62" i="7" s="1"/>
  <c r="VJM62" i="7" s="1"/>
  <c r="VJO62" i="7" s="1"/>
  <c r="VJQ62" i="7" s="1"/>
  <c r="VJS62" i="7" s="1"/>
  <c r="VJU62" i="7" s="1"/>
  <c r="VJW62" i="7" s="1"/>
  <c r="VJY62" i="7" s="1"/>
  <c r="VKA62" i="7" s="1"/>
  <c r="VKC62" i="7" s="1"/>
  <c r="VKE62" i="7" s="1"/>
  <c r="VKG62" i="7" s="1"/>
  <c r="VKI62" i="7" s="1"/>
  <c r="VKK62" i="7" s="1"/>
  <c r="VKM62" i="7" s="1"/>
  <c r="VKO62" i="7" s="1"/>
  <c r="VKQ62" i="7" s="1"/>
  <c r="VKS62" i="7" s="1"/>
  <c r="VKU62" i="7" s="1"/>
  <c r="VKW62" i="7" s="1"/>
  <c r="VKY62" i="7" s="1"/>
  <c r="VLA62" i="7" s="1"/>
  <c r="VLC62" i="7" s="1"/>
  <c r="VLE62" i="7" s="1"/>
  <c r="VLG62" i="7" s="1"/>
  <c r="VLI62" i="7" s="1"/>
  <c r="VLK62" i="7" s="1"/>
  <c r="VLM62" i="7" s="1"/>
  <c r="VLO62" i="7" s="1"/>
  <c r="VLQ62" i="7" s="1"/>
  <c r="VLS62" i="7" s="1"/>
  <c r="VLU62" i="7" s="1"/>
  <c r="VLW62" i="7" s="1"/>
  <c r="VLY62" i="7" s="1"/>
  <c r="VMA62" i="7" s="1"/>
  <c r="VMC62" i="7" s="1"/>
  <c r="VME62" i="7" s="1"/>
  <c r="VMG62" i="7" s="1"/>
  <c r="VMI62" i="7" s="1"/>
  <c r="VMK62" i="7" s="1"/>
  <c r="VMM62" i="7" s="1"/>
  <c r="VMO62" i="7" s="1"/>
  <c r="VMQ62" i="7" s="1"/>
  <c r="VMS62" i="7" s="1"/>
  <c r="VMU62" i="7" s="1"/>
  <c r="VMW62" i="7" s="1"/>
  <c r="VMY62" i="7" s="1"/>
  <c r="VNA62" i="7" s="1"/>
  <c r="VNC62" i="7" s="1"/>
  <c r="VNE62" i="7" s="1"/>
  <c r="VNG62" i="7" s="1"/>
  <c r="VNI62" i="7" s="1"/>
  <c r="VNK62" i="7" s="1"/>
  <c r="VNM62" i="7" s="1"/>
  <c r="VNO62" i="7" s="1"/>
  <c r="VNQ62" i="7" s="1"/>
  <c r="VNS62" i="7" s="1"/>
  <c r="VNU62" i="7" s="1"/>
  <c r="VNW62" i="7" s="1"/>
  <c r="VNY62" i="7" s="1"/>
  <c r="VOA62" i="7" s="1"/>
  <c r="VOC62" i="7" s="1"/>
  <c r="VOE62" i="7" s="1"/>
  <c r="VOG62" i="7" s="1"/>
  <c r="VOI62" i="7" s="1"/>
  <c r="VOK62" i="7" s="1"/>
  <c r="VOM62" i="7" s="1"/>
  <c r="VOO62" i="7" s="1"/>
  <c r="VOQ62" i="7" s="1"/>
  <c r="VOS62" i="7" s="1"/>
  <c r="VOU62" i="7" s="1"/>
  <c r="VOW62" i="7" s="1"/>
  <c r="VOY62" i="7" s="1"/>
  <c r="VPA62" i="7" s="1"/>
  <c r="VPC62" i="7" s="1"/>
  <c r="VPE62" i="7" s="1"/>
  <c r="VPG62" i="7" s="1"/>
  <c r="VPI62" i="7" s="1"/>
  <c r="VPK62" i="7" s="1"/>
  <c r="VPM62" i="7" s="1"/>
  <c r="VPO62" i="7" s="1"/>
  <c r="VPQ62" i="7" s="1"/>
  <c r="VPS62" i="7" s="1"/>
  <c r="VPU62" i="7" s="1"/>
  <c r="VPW62" i="7" s="1"/>
  <c r="VPY62" i="7" s="1"/>
  <c r="VQA62" i="7" s="1"/>
  <c r="VQC62" i="7" s="1"/>
  <c r="VQE62" i="7" s="1"/>
  <c r="VQG62" i="7" s="1"/>
  <c r="VQI62" i="7" s="1"/>
  <c r="VQK62" i="7" s="1"/>
  <c r="VQM62" i="7" s="1"/>
  <c r="VQO62" i="7" s="1"/>
  <c r="VQQ62" i="7" s="1"/>
  <c r="VQS62" i="7" s="1"/>
  <c r="VQU62" i="7" s="1"/>
  <c r="VQW62" i="7" s="1"/>
  <c r="VQY62" i="7" s="1"/>
  <c r="VRA62" i="7" s="1"/>
  <c r="VRC62" i="7" s="1"/>
  <c r="VRE62" i="7" s="1"/>
  <c r="VRG62" i="7" s="1"/>
  <c r="VRI62" i="7" s="1"/>
  <c r="VRK62" i="7" s="1"/>
  <c r="VRM62" i="7" s="1"/>
  <c r="VRO62" i="7" s="1"/>
  <c r="VRQ62" i="7" s="1"/>
  <c r="VRS62" i="7" s="1"/>
  <c r="VRU62" i="7" s="1"/>
  <c r="VRW62" i="7" s="1"/>
  <c r="VRY62" i="7" s="1"/>
  <c r="VSA62" i="7" s="1"/>
  <c r="VSC62" i="7" s="1"/>
  <c r="VSE62" i="7" s="1"/>
  <c r="VSG62" i="7" s="1"/>
  <c r="VSI62" i="7" s="1"/>
  <c r="VSK62" i="7" s="1"/>
  <c r="VSM62" i="7" s="1"/>
  <c r="VSO62" i="7" s="1"/>
  <c r="VSQ62" i="7" s="1"/>
  <c r="VSS62" i="7" s="1"/>
  <c r="VSU62" i="7" s="1"/>
  <c r="VSW62" i="7" s="1"/>
  <c r="VSY62" i="7" s="1"/>
  <c r="VTA62" i="7" s="1"/>
  <c r="VTC62" i="7" s="1"/>
  <c r="VTE62" i="7" s="1"/>
  <c r="VTG62" i="7" s="1"/>
  <c r="VTI62" i="7" s="1"/>
  <c r="VTK62" i="7" s="1"/>
  <c r="VTM62" i="7" s="1"/>
  <c r="VTO62" i="7" s="1"/>
  <c r="VTQ62" i="7" s="1"/>
  <c r="VTS62" i="7" s="1"/>
  <c r="VTU62" i="7" s="1"/>
  <c r="VTW62" i="7" s="1"/>
  <c r="VTY62" i="7" s="1"/>
  <c r="VUA62" i="7" s="1"/>
  <c r="VUC62" i="7" s="1"/>
  <c r="VUE62" i="7" s="1"/>
  <c r="VUG62" i="7" s="1"/>
  <c r="VUI62" i="7" s="1"/>
  <c r="VUK62" i="7" s="1"/>
  <c r="VUM62" i="7" s="1"/>
  <c r="VUO62" i="7" s="1"/>
  <c r="VUQ62" i="7" s="1"/>
  <c r="VUS62" i="7" s="1"/>
  <c r="VUU62" i="7" s="1"/>
  <c r="VUW62" i="7" s="1"/>
  <c r="VUY62" i="7" s="1"/>
  <c r="VVA62" i="7" s="1"/>
  <c r="VVC62" i="7" s="1"/>
  <c r="VVE62" i="7" s="1"/>
  <c r="VVG62" i="7" s="1"/>
  <c r="VVI62" i="7" s="1"/>
  <c r="VVK62" i="7" s="1"/>
  <c r="VVM62" i="7" s="1"/>
  <c r="VVO62" i="7" s="1"/>
  <c r="VVQ62" i="7" s="1"/>
  <c r="VVS62" i="7" s="1"/>
  <c r="VVU62" i="7" s="1"/>
  <c r="VVW62" i="7" s="1"/>
  <c r="VVY62" i="7" s="1"/>
  <c r="VWA62" i="7" s="1"/>
  <c r="VWC62" i="7" s="1"/>
  <c r="VWE62" i="7" s="1"/>
  <c r="VWG62" i="7" s="1"/>
  <c r="VWI62" i="7" s="1"/>
  <c r="VWK62" i="7" s="1"/>
  <c r="VWM62" i="7" s="1"/>
  <c r="VWO62" i="7" s="1"/>
  <c r="VWQ62" i="7" s="1"/>
  <c r="VWS62" i="7" s="1"/>
  <c r="VWU62" i="7" s="1"/>
  <c r="VWW62" i="7" s="1"/>
  <c r="VWY62" i="7" s="1"/>
  <c r="VXA62" i="7" s="1"/>
  <c r="VXC62" i="7" s="1"/>
  <c r="VXE62" i="7" s="1"/>
  <c r="VXG62" i="7" s="1"/>
  <c r="VXI62" i="7" s="1"/>
  <c r="VXK62" i="7" s="1"/>
  <c r="VXM62" i="7" s="1"/>
  <c r="VXO62" i="7" s="1"/>
  <c r="VXQ62" i="7" s="1"/>
  <c r="VXS62" i="7" s="1"/>
  <c r="VXU62" i="7" s="1"/>
  <c r="VXW62" i="7" s="1"/>
  <c r="VXY62" i="7" s="1"/>
  <c r="VYA62" i="7" s="1"/>
  <c r="VYC62" i="7" s="1"/>
  <c r="VYE62" i="7" s="1"/>
  <c r="VYG62" i="7" s="1"/>
  <c r="VYI62" i="7" s="1"/>
  <c r="VYK62" i="7" s="1"/>
  <c r="VYM62" i="7" s="1"/>
  <c r="VYO62" i="7" s="1"/>
  <c r="VYQ62" i="7" s="1"/>
  <c r="VYS62" i="7" s="1"/>
  <c r="VYU62" i="7" s="1"/>
  <c r="VYW62" i="7" s="1"/>
  <c r="VYY62" i="7" s="1"/>
  <c r="VZA62" i="7" s="1"/>
  <c r="VZC62" i="7" s="1"/>
  <c r="VZE62" i="7" s="1"/>
  <c r="VZG62" i="7" s="1"/>
  <c r="VZI62" i="7" s="1"/>
  <c r="VZK62" i="7" s="1"/>
  <c r="VZM62" i="7" s="1"/>
  <c r="VZO62" i="7" s="1"/>
  <c r="VZQ62" i="7" s="1"/>
  <c r="VZS62" i="7" s="1"/>
  <c r="VZU62" i="7" s="1"/>
  <c r="VZW62" i="7" s="1"/>
  <c r="VZY62" i="7" s="1"/>
  <c r="WAA62" i="7" s="1"/>
  <c r="WAC62" i="7" s="1"/>
  <c r="WAE62" i="7" s="1"/>
  <c r="WAG62" i="7" s="1"/>
  <c r="WAI62" i="7" s="1"/>
  <c r="WAK62" i="7" s="1"/>
  <c r="WAM62" i="7" s="1"/>
  <c r="WAO62" i="7" s="1"/>
  <c r="WAQ62" i="7" s="1"/>
  <c r="WAS62" i="7" s="1"/>
  <c r="WAU62" i="7" s="1"/>
  <c r="WAW62" i="7" s="1"/>
  <c r="WAY62" i="7" s="1"/>
  <c r="WBA62" i="7" s="1"/>
  <c r="WBC62" i="7" s="1"/>
  <c r="WBE62" i="7" s="1"/>
  <c r="WBG62" i="7" s="1"/>
  <c r="WBI62" i="7" s="1"/>
  <c r="WBK62" i="7" s="1"/>
  <c r="WBM62" i="7" s="1"/>
  <c r="WBO62" i="7" s="1"/>
  <c r="WBQ62" i="7" s="1"/>
  <c r="WBS62" i="7" s="1"/>
  <c r="WBU62" i="7" s="1"/>
  <c r="WBW62" i="7" s="1"/>
  <c r="WBY62" i="7" s="1"/>
  <c r="WCA62" i="7" s="1"/>
  <c r="WCC62" i="7" s="1"/>
  <c r="WCE62" i="7" s="1"/>
  <c r="WCG62" i="7" s="1"/>
  <c r="WCI62" i="7" s="1"/>
  <c r="WCK62" i="7" s="1"/>
  <c r="WCM62" i="7" s="1"/>
  <c r="WCO62" i="7" s="1"/>
  <c r="WCQ62" i="7" s="1"/>
  <c r="WCS62" i="7" s="1"/>
  <c r="WCU62" i="7" s="1"/>
  <c r="WCW62" i="7" s="1"/>
  <c r="WCY62" i="7" s="1"/>
  <c r="WDA62" i="7" s="1"/>
  <c r="WDC62" i="7" s="1"/>
  <c r="WDE62" i="7" s="1"/>
  <c r="WDG62" i="7" s="1"/>
  <c r="WDI62" i="7" s="1"/>
  <c r="WDK62" i="7" s="1"/>
  <c r="WDM62" i="7" s="1"/>
  <c r="WDO62" i="7" s="1"/>
  <c r="WDQ62" i="7" s="1"/>
  <c r="WDS62" i="7" s="1"/>
  <c r="WDU62" i="7" s="1"/>
  <c r="WDW62" i="7" s="1"/>
  <c r="WDY62" i="7" s="1"/>
  <c r="WEA62" i="7" s="1"/>
  <c r="WEC62" i="7" s="1"/>
  <c r="WEE62" i="7" s="1"/>
  <c r="WEG62" i="7" s="1"/>
  <c r="WEI62" i="7" s="1"/>
  <c r="WEK62" i="7" s="1"/>
  <c r="WEM62" i="7" s="1"/>
  <c r="WEO62" i="7" s="1"/>
  <c r="WEQ62" i="7" s="1"/>
  <c r="WES62" i="7" s="1"/>
  <c r="WEU62" i="7" s="1"/>
  <c r="WEW62" i="7" s="1"/>
  <c r="WEY62" i="7" s="1"/>
  <c r="WFA62" i="7" s="1"/>
  <c r="WFC62" i="7" s="1"/>
  <c r="WFE62" i="7" s="1"/>
  <c r="WFG62" i="7" s="1"/>
  <c r="WFI62" i="7" s="1"/>
  <c r="WFK62" i="7" s="1"/>
  <c r="WFM62" i="7" s="1"/>
  <c r="WFO62" i="7" s="1"/>
  <c r="WFQ62" i="7" s="1"/>
  <c r="WFS62" i="7" s="1"/>
  <c r="WFU62" i="7" s="1"/>
  <c r="WFW62" i="7" s="1"/>
  <c r="WFY62" i="7" s="1"/>
  <c r="WGA62" i="7" s="1"/>
  <c r="WGC62" i="7" s="1"/>
  <c r="WGE62" i="7" s="1"/>
  <c r="WGG62" i="7" s="1"/>
  <c r="WGI62" i="7" s="1"/>
  <c r="WGK62" i="7" s="1"/>
  <c r="WGM62" i="7" s="1"/>
  <c r="WGO62" i="7" s="1"/>
  <c r="WGQ62" i="7" s="1"/>
  <c r="WGS62" i="7" s="1"/>
  <c r="WGU62" i="7" s="1"/>
  <c r="WGW62" i="7" s="1"/>
  <c r="WGY62" i="7" s="1"/>
  <c r="WHA62" i="7" s="1"/>
  <c r="WHC62" i="7" s="1"/>
  <c r="WHE62" i="7" s="1"/>
  <c r="WHG62" i="7" s="1"/>
  <c r="WHI62" i="7" s="1"/>
  <c r="WHK62" i="7" s="1"/>
  <c r="WHM62" i="7" s="1"/>
  <c r="WHO62" i="7" s="1"/>
  <c r="WHQ62" i="7" s="1"/>
  <c r="WHS62" i="7" s="1"/>
  <c r="WHU62" i="7" s="1"/>
  <c r="WHW62" i="7" s="1"/>
  <c r="WHY62" i="7" s="1"/>
  <c r="WIA62" i="7" s="1"/>
  <c r="WIC62" i="7" s="1"/>
  <c r="WIE62" i="7" s="1"/>
  <c r="WIG62" i="7" s="1"/>
  <c r="WII62" i="7" s="1"/>
  <c r="WIK62" i="7" s="1"/>
  <c r="WIM62" i="7" s="1"/>
  <c r="WIO62" i="7" s="1"/>
  <c r="WIQ62" i="7" s="1"/>
  <c r="WIS62" i="7" s="1"/>
  <c r="WIU62" i="7" s="1"/>
  <c r="WIW62" i="7" s="1"/>
  <c r="WIY62" i="7" s="1"/>
  <c r="WJA62" i="7" s="1"/>
  <c r="WJC62" i="7" s="1"/>
  <c r="WJE62" i="7" s="1"/>
  <c r="WJG62" i="7" s="1"/>
  <c r="WJI62" i="7" s="1"/>
  <c r="WJK62" i="7" s="1"/>
  <c r="WJM62" i="7" s="1"/>
  <c r="WJO62" i="7" s="1"/>
  <c r="WJQ62" i="7" s="1"/>
  <c r="WJS62" i="7" s="1"/>
  <c r="WJU62" i="7" s="1"/>
  <c r="WJW62" i="7" s="1"/>
  <c r="WJY62" i="7" s="1"/>
  <c r="WKA62" i="7" s="1"/>
  <c r="WKC62" i="7" s="1"/>
  <c r="WKE62" i="7" s="1"/>
  <c r="WKG62" i="7" s="1"/>
  <c r="WKI62" i="7" s="1"/>
  <c r="WKK62" i="7" s="1"/>
  <c r="WKM62" i="7" s="1"/>
  <c r="WKO62" i="7" s="1"/>
  <c r="WKQ62" i="7" s="1"/>
  <c r="WKS62" i="7" s="1"/>
  <c r="WKU62" i="7" s="1"/>
  <c r="WKW62" i="7" s="1"/>
  <c r="WKY62" i="7" s="1"/>
  <c r="WLA62" i="7" s="1"/>
  <c r="WLC62" i="7" s="1"/>
  <c r="WLE62" i="7" s="1"/>
  <c r="WLG62" i="7" s="1"/>
  <c r="WLI62" i="7" s="1"/>
  <c r="WLK62" i="7" s="1"/>
  <c r="WLM62" i="7" s="1"/>
  <c r="WLO62" i="7" s="1"/>
  <c r="WLQ62" i="7" s="1"/>
  <c r="WLS62" i="7" s="1"/>
  <c r="WLU62" i="7" s="1"/>
  <c r="WLW62" i="7" s="1"/>
  <c r="WLY62" i="7" s="1"/>
  <c r="WMA62" i="7" s="1"/>
  <c r="WMC62" i="7" s="1"/>
  <c r="WME62" i="7" s="1"/>
  <c r="WMG62" i="7" s="1"/>
  <c r="WMI62" i="7" s="1"/>
  <c r="WMK62" i="7" s="1"/>
  <c r="WMM62" i="7" s="1"/>
  <c r="WMO62" i="7" s="1"/>
  <c r="WMQ62" i="7" s="1"/>
  <c r="WMS62" i="7" s="1"/>
  <c r="WMU62" i="7" s="1"/>
  <c r="WMW62" i="7" s="1"/>
  <c r="WMY62" i="7" s="1"/>
  <c r="WNA62" i="7" s="1"/>
  <c r="WNC62" i="7" s="1"/>
  <c r="WNE62" i="7" s="1"/>
  <c r="WNG62" i="7" s="1"/>
  <c r="WNI62" i="7" s="1"/>
  <c r="WNK62" i="7" s="1"/>
  <c r="WNM62" i="7" s="1"/>
  <c r="WNO62" i="7" s="1"/>
  <c r="WNQ62" i="7" s="1"/>
  <c r="WNS62" i="7" s="1"/>
  <c r="WNU62" i="7" s="1"/>
  <c r="WNW62" i="7" s="1"/>
  <c r="WNY62" i="7" s="1"/>
  <c r="WOA62" i="7" s="1"/>
  <c r="WOC62" i="7" s="1"/>
  <c r="WOE62" i="7" s="1"/>
  <c r="WOG62" i="7" s="1"/>
  <c r="WOI62" i="7" s="1"/>
  <c r="WOK62" i="7" s="1"/>
  <c r="WOM62" i="7" s="1"/>
  <c r="WOO62" i="7" s="1"/>
  <c r="WOQ62" i="7" s="1"/>
  <c r="WOS62" i="7" s="1"/>
  <c r="WOU62" i="7" s="1"/>
  <c r="WOW62" i="7" s="1"/>
  <c r="WOY62" i="7" s="1"/>
  <c r="WPA62" i="7" s="1"/>
  <c r="WPC62" i="7" s="1"/>
  <c r="WPE62" i="7" s="1"/>
  <c r="WPG62" i="7" s="1"/>
  <c r="WPI62" i="7" s="1"/>
  <c r="WPK62" i="7" s="1"/>
  <c r="WPM62" i="7" s="1"/>
  <c r="WPO62" i="7" s="1"/>
  <c r="WPQ62" i="7" s="1"/>
  <c r="WPS62" i="7" s="1"/>
  <c r="WPU62" i="7" s="1"/>
  <c r="WPW62" i="7" s="1"/>
  <c r="WPY62" i="7" s="1"/>
  <c r="WQA62" i="7" s="1"/>
  <c r="WQC62" i="7" s="1"/>
  <c r="WQE62" i="7" s="1"/>
  <c r="WQG62" i="7" s="1"/>
  <c r="WQI62" i="7" s="1"/>
  <c r="WQK62" i="7" s="1"/>
  <c r="WQM62" i="7" s="1"/>
  <c r="WQO62" i="7" s="1"/>
  <c r="WQQ62" i="7" s="1"/>
  <c r="WQS62" i="7" s="1"/>
  <c r="WQU62" i="7" s="1"/>
  <c r="WQW62" i="7" s="1"/>
  <c r="WQY62" i="7" s="1"/>
  <c r="WRA62" i="7" s="1"/>
  <c r="WRC62" i="7" s="1"/>
  <c r="WRE62" i="7" s="1"/>
  <c r="WRG62" i="7" s="1"/>
  <c r="WRI62" i="7" s="1"/>
  <c r="WRK62" i="7" s="1"/>
  <c r="WRM62" i="7" s="1"/>
  <c r="WRO62" i="7" s="1"/>
  <c r="WRQ62" i="7" s="1"/>
  <c r="WRS62" i="7" s="1"/>
  <c r="WRU62" i="7" s="1"/>
  <c r="WRW62" i="7" s="1"/>
  <c r="WRY62" i="7" s="1"/>
  <c r="WSA62" i="7" s="1"/>
  <c r="WSC62" i="7" s="1"/>
  <c r="WSE62" i="7" s="1"/>
  <c r="WSG62" i="7" s="1"/>
  <c r="WSI62" i="7" s="1"/>
  <c r="WSK62" i="7" s="1"/>
  <c r="WSM62" i="7" s="1"/>
  <c r="WSO62" i="7" s="1"/>
  <c r="WSQ62" i="7" s="1"/>
  <c r="WSS62" i="7" s="1"/>
  <c r="WSU62" i="7" s="1"/>
  <c r="WSW62" i="7" s="1"/>
  <c r="WSY62" i="7" s="1"/>
  <c r="WTA62" i="7" s="1"/>
  <c r="WTC62" i="7" s="1"/>
  <c r="WTE62" i="7" s="1"/>
  <c r="WTG62" i="7" s="1"/>
  <c r="WTI62" i="7" s="1"/>
  <c r="WTK62" i="7" s="1"/>
  <c r="WTM62" i="7" s="1"/>
  <c r="WTO62" i="7" s="1"/>
  <c r="WTQ62" i="7" s="1"/>
  <c r="WTS62" i="7" s="1"/>
  <c r="WTU62" i="7" s="1"/>
  <c r="WTW62" i="7" s="1"/>
  <c r="WTY62" i="7" s="1"/>
  <c r="WUA62" i="7" s="1"/>
  <c r="WUC62" i="7" s="1"/>
  <c r="WUE62" i="7" s="1"/>
  <c r="WUG62" i="7" s="1"/>
  <c r="WUI62" i="7" s="1"/>
  <c r="WUK62" i="7" s="1"/>
  <c r="WUM62" i="7" s="1"/>
  <c r="WUO62" i="7" s="1"/>
  <c r="WUQ62" i="7" s="1"/>
  <c r="WUS62" i="7" s="1"/>
  <c r="WUU62" i="7" s="1"/>
  <c r="WUW62" i="7" s="1"/>
  <c r="WUY62" i="7" s="1"/>
  <c r="WVA62" i="7" s="1"/>
  <c r="WVC62" i="7" s="1"/>
  <c r="WVE62" i="7" s="1"/>
  <c r="WVG62" i="7" s="1"/>
  <c r="WVI62" i="7" s="1"/>
  <c r="WVK62" i="7" s="1"/>
  <c r="WVM62" i="7" s="1"/>
  <c r="WVO62" i="7" s="1"/>
  <c r="WVQ62" i="7" s="1"/>
  <c r="WVS62" i="7" s="1"/>
  <c r="WVU62" i="7" s="1"/>
  <c r="WVW62" i="7" s="1"/>
  <c r="WVY62" i="7" s="1"/>
  <c r="WWA62" i="7" s="1"/>
  <c r="WWC62" i="7" s="1"/>
  <c r="WWE62" i="7" s="1"/>
  <c r="WWG62" i="7" s="1"/>
  <c r="WWI62" i="7" s="1"/>
  <c r="WWK62" i="7" s="1"/>
  <c r="WWM62" i="7" s="1"/>
  <c r="WWO62" i="7" s="1"/>
  <c r="WWQ62" i="7" s="1"/>
  <c r="WWS62" i="7" s="1"/>
  <c r="WWU62" i="7" s="1"/>
  <c r="WWW62" i="7" s="1"/>
  <c r="WWY62" i="7" s="1"/>
  <c r="WXA62" i="7" s="1"/>
  <c r="WXC62" i="7" s="1"/>
  <c r="WXE62" i="7" s="1"/>
  <c r="WXG62" i="7" s="1"/>
  <c r="WXI62" i="7" s="1"/>
  <c r="WXK62" i="7" s="1"/>
  <c r="WXM62" i="7" s="1"/>
  <c r="WXO62" i="7" s="1"/>
  <c r="WXQ62" i="7" s="1"/>
  <c r="WXS62" i="7" s="1"/>
  <c r="WXU62" i="7" s="1"/>
  <c r="WXW62" i="7" s="1"/>
  <c r="WXY62" i="7" s="1"/>
  <c r="WYA62" i="7" s="1"/>
  <c r="WYC62" i="7" s="1"/>
  <c r="WYE62" i="7" s="1"/>
  <c r="WYG62" i="7" s="1"/>
  <c r="WYI62" i="7" s="1"/>
  <c r="WYK62" i="7" s="1"/>
  <c r="WYM62" i="7" s="1"/>
  <c r="WYO62" i="7" s="1"/>
  <c r="WYQ62" i="7" s="1"/>
  <c r="WYS62" i="7" s="1"/>
  <c r="WYU62" i="7" s="1"/>
  <c r="WYW62" i="7" s="1"/>
  <c r="WYY62" i="7" s="1"/>
  <c r="WZA62" i="7" s="1"/>
  <c r="WZC62" i="7" s="1"/>
  <c r="WZE62" i="7" s="1"/>
  <c r="WZG62" i="7" s="1"/>
  <c r="WZI62" i="7" s="1"/>
  <c r="WZK62" i="7" s="1"/>
  <c r="WZM62" i="7" s="1"/>
  <c r="WZO62" i="7" s="1"/>
  <c r="WZQ62" i="7" s="1"/>
  <c r="WZS62" i="7" s="1"/>
  <c r="WZU62" i="7" s="1"/>
  <c r="WZW62" i="7" s="1"/>
  <c r="WZY62" i="7" s="1"/>
  <c r="XAA62" i="7" s="1"/>
  <c r="XAC62" i="7" s="1"/>
  <c r="XAE62" i="7" s="1"/>
  <c r="XAG62" i="7" s="1"/>
  <c r="XAI62" i="7" s="1"/>
  <c r="XAK62" i="7" s="1"/>
  <c r="XAM62" i="7" s="1"/>
  <c r="XAO62" i="7" s="1"/>
  <c r="XAQ62" i="7" s="1"/>
  <c r="XAS62" i="7" s="1"/>
  <c r="XAU62" i="7" s="1"/>
  <c r="XAW62" i="7" s="1"/>
  <c r="XAY62" i="7" s="1"/>
  <c r="XBA62" i="7" s="1"/>
  <c r="XBC62" i="7" s="1"/>
  <c r="XBE62" i="7" s="1"/>
  <c r="XBG62" i="7" s="1"/>
  <c r="XBI62" i="7" s="1"/>
  <c r="XBK62" i="7" s="1"/>
  <c r="XBM62" i="7" s="1"/>
  <c r="XBO62" i="7" s="1"/>
  <c r="XBQ62" i="7" s="1"/>
  <c r="XBS62" i="7" s="1"/>
  <c r="XBU62" i="7" s="1"/>
  <c r="XBW62" i="7" s="1"/>
  <c r="XBY62" i="7" s="1"/>
  <c r="XCA62" i="7" s="1"/>
  <c r="XCC62" i="7" s="1"/>
  <c r="XCE62" i="7" s="1"/>
  <c r="XCG62" i="7" s="1"/>
  <c r="XCI62" i="7" s="1"/>
  <c r="XCK62" i="7" s="1"/>
  <c r="XCM62" i="7" s="1"/>
  <c r="XCO62" i="7" s="1"/>
  <c r="XCQ62" i="7" s="1"/>
  <c r="XCS62" i="7" s="1"/>
  <c r="XCU62" i="7" s="1"/>
  <c r="XCW62" i="7" s="1"/>
  <c r="XCY62" i="7" s="1"/>
  <c r="XDA62" i="7" s="1"/>
  <c r="XDC62" i="7" s="1"/>
  <c r="XDE62" i="7" s="1"/>
  <c r="XDG62" i="7" s="1"/>
  <c r="XDI62" i="7" s="1"/>
  <c r="XDK62" i="7" s="1"/>
  <c r="XDM62" i="7" s="1"/>
  <c r="XDO62" i="7" s="1"/>
  <c r="XDQ62" i="7" s="1"/>
  <c r="XDS62" i="7" s="1"/>
  <c r="XDU62" i="7" s="1"/>
  <c r="XDW62" i="7" s="1"/>
  <c r="XDY62" i="7" s="1"/>
  <c r="XEA62" i="7" s="1"/>
  <c r="XEC62" i="7" s="1"/>
  <c r="XEE62" i="7" s="1"/>
  <c r="XEG62" i="7" s="1"/>
  <c r="XEI62" i="7" s="1"/>
  <c r="XEK62" i="7" s="1"/>
  <c r="XEM62" i="7" s="1"/>
  <c r="XEO62" i="7" s="1"/>
  <c r="XEQ62" i="7" s="1"/>
  <c r="XES62" i="7" s="1"/>
  <c r="XEU62" i="7" s="1"/>
  <c r="XEW62" i="7" s="1"/>
  <c r="XEY62" i="7" s="1"/>
  <c r="XFA62" i="7" s="1"/>
  <c r="XFC62" i="7" s="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0" i="8"/>
  <c r="J10" i="8" s="1"/>
  <c r="J8" i="8"/>
  <c r="I8" i="8"/>
  <c r="J6" i="8"/>
  <c r="I6"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F36" i="13" s="1"/>
  <c r="B66" i="4"/>
  <c r="E66" i="4" s="1"/>
  <c r="R66" i="4" s="1"/>
  <c r="S66" i="4" s="1"/>
  <c r="E66" i="13" s="1"/>
  <c r="F66" i="13" s="1"/>
  <c r="B67" i="4"/>
  <c r="E67" i="4" s="1"/>
  <c r="R67" i="4" s="1"/>
  <c r="S67" i="4" s="1"/>
  <c r="E67" i="13" s="1"/>
  <c r="F67" i="13" s="1"/>
  <c r="B68" i="4"/>
  <c r="E68" i="4" s="1"/>
  <c r="R68" i="4" s="1"/>
  <c r="S68" i="4" s="1"/>
  <c r="E68" i="13" s="1"/>
  <c r="F68" i="13"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D100" i="13" s="1"/>
  <c r="B101" i="13"/>
  <c r="D101" i="13" s="1"/>
  <c r="B102" i="13"/>
  <c r="D102" i="13" s="1"/>
  <c r="B103" i="13"/>
  <c r="D103" i="13" s="1"/>
  <c r="A69" i="13"/>
  <c r="H66" i="13"/>
  <c r="H67" i="13"/>
  <c r="H68" i="13"/>
  <c r="H69" i="13"/>
  <c r="E69" i="13"/>
  <c r="F69" i="13" s="1"/>
  <c r="B66" i="13"/>
  <c r="D66" i="13" s="1"/>
  <c r="B67" i="13"/>
  <c r="D67" i="13" s="1"/>
  <c r="B68" i="13"/>
  <c r="D68" i="13" s="1"/>
  <c r="B69" i="13"/>
  <c r="D69" i="13" s="1"/>
  <c r="A53" i="13"/>
  <c r="H36" i="13"/>
  <c r="B36" i="13"/>
  <c r="D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F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B59" i="4"/>
  <c r="E59" i="4" s="1"/>
  <c r="C80" i="11"/>
  <c r="C81" i="11"/>
  <c r="B80" i="11"/>
  <c r="B81" i="11"/>
  <c r="I96" i="13"/>
  <c r="J96" i="13"/>
  <c r="J81" i="13"/>
  <c r="I81" i="13"/>
  <c r="G81" i="13"/>
  <c r="C81" i="13"/>
  <c r="H80" i="13"/>
  <c r="B80" i="13"/>
  <c r="D80" i="13" s="1"/>
  <c r="D81" i="13" s="1"/>
  <c r="D81" i="4"/>
  <c r="F81" i="4"/>
  <c r="G81" i="4"/>
  <c r="H81" i="4"/>
  <c r="I81" i="4"/>
  <c r="J81" i="4"/>
  <c r="K81" i="4"/>
  <c r="L81" i="4"/>
  <c r="M81" i="4"/>
  <c r="N81" i="4"/>
  <c r="O81" i="4"/>
  <c r="P81" i="4"/>
  <c r="Q81" i="4"/>
  <c r="T81" i="4"/>
  <c r="H81" i="13" s="1"/>
  <c r="C81" i="4"/>
  <c r="B81" i="13" s="1"/>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5" i="13"/>
  <c r="E23" i="13"/>
  <c r="E22" i="13"/>
  <c r="E21" i="13"/>
  <c r="E20" i="13"/>
  <c r="E19" i="13"/>
  <c r="E18" i="13"/>
  <c r="E17" i="13"/>
  <c r="E15" i="13"/>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D7" i="13" s="1"/>
  <c r="C8" i="4"/>
  <c r="B8" i="13" s="1"/>
  <c r="B9" i="13"/>
  <c r="D9" i="13" s="1"/>
  <c r="B10" i="13"/>
  <c r="D10" i="13" s="1"/>
  <c r="B13" i="13"/>
  <c r="D13" i="13" s="1"/>
  <c r="B14" i="13"/>
  <c r="D14" i="13" s="1"/>
  <c r="B15" i="13"/>
  <c r="D15" i="13" s="1"/>
  <c r="B4" i="13"/>
  <c r="D4" i="13" s="1"/>
  <c r="J104" i="13"/>
  <c r="I104" i="13"/>
  <c r="G104" i="13"/>
  <c r="C104" i="13"/>
  <c r="G96" i="13"/>
  <c r="C96" i="13"/>
  <c r="C77" i="13"/>
  <c r="J70" i="13"/>
  <c r="I70" i="13"/>
  <c r="G70" i="13"/>
  <c r="C70" i="13"/>
  <c r="C62" i="13"/>
  <c r="J54" i="13"/>
  <c r="I54" i="13"/>
  <c r="G54" i="13"/>
  <c r="C54" i="13"/>
  <c r="J42" i="13"/>
  <c r="I42" i="13"/>
  <c r="G42" i="13"/>
  <c r="F26" i="13"/>
  <c r="C42" i="13"/>
  <c r="J38" i="13"/>
  <c r="I38" i="13"/>
  <c r="G38" i="13"/>
  <c r="C38" i="13"/>
  <c r="J26" i="13"/>
  <c r="I26" i="13"/>
  <c r="I11" i="13"/>
  <c r="G26" i="13"/>
  <c r="D26" i="13"/>
  <c r="C26" i="13"/>
  <c r="J11" i="13"/>
  <c r="C11" i="13"/>
  <c r="C8" i="13"/>
  <c r="T104" i="4"/>
  <c r="H104" i="13" s="1"/>
  <c r="R103" i="4"/>
  <c r="S103" i="4" s="1"/>
  <c r="E103" i="13" s="1"/>
  <c r="F103" i="13" s="1"/>
  <c r="R102" i="4"/>
  <c r="S102" i="4" s="1"/>
  <c r="R101" i="4"/>
  <c r="S101" i="4" s="1"/>
  <c r="E101" i="13" s="1"/>
  <c r="F101" i="13" s="1"/>
  <c r="R99" i="4"/>
  <c r="S99" i="4" s="1"/>
  <c r="E99" i="13" s="1"/>
  <c r="F99" i="13" s="1"/>
  <c r="R59" i="4"/>
  <c r="R37" i="4"/>
  <c r="S37" i="4" s="1"/>
  <c r="E37" i="13" s="1"/>
  <c r="F37" i="13" s="1"/>
  <c r="R31" i="4"/>
  <c r="S31" i="4" s="1"/>
  <c r="E31" i="13" s="1"/>
  <c r="F31" i="13" s="1"/>
  <c r="R30" i="4"/>
  <c r="S30" i="4" s="1"/>
  <c r="E30" i="13" s="1"/>
  <c r="F30" i="13" s="1"/>
  <c r="R29" i="4"/>
  <c r="S29" i="4" s="1"/>
  <c r="E29" i="13" s="1"/>
  <c r="F29" i="13" s="1"/>
  <c r="R27" i="4"/>
  <c r="S27" i="4" s="1"/>
  <c r="E27" i="13" s="1"/>
  <c r="R25" i="4"/>
  <c r="R23" i="4"/>
  <c r="R22" i="4"/>
  <c r="R21" i="4"/>
  <c r="R20" i="4"/>
  <c r="R19" i="4"/>
  <c r="R18" i="4"/>
  <c r="R17" i="4"/>
  <c r="R15" i="4"/>
  <c r="R14" i="4"/>
  <c r="S14" i="4" s="1"/>
  <c r="E14" i="13" s="1"/>
  <c r="F14" i="13" s="1"/>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A7" i="8"/>
  <c r="D7" i="8"/>
  <c r="I7" i="8" s="1"/>
  <c r="A8" i="8"/>
  <c r="D8" i="8"/>
  <c r="A9" i="8"/>
  <c r="D9" i="8"/>
  <c r="I9" i="8" s="1"/>
  <c r="A10" i="8"/>
  <c r="D10" i="8"/>
  <c r="A11" i="8"/>
  <c r="D11" i="8"/>
  <c r="I11" i="8" s="1"/>
  <c r="J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E32" i="4" s="1"/>
  <c r="R32" i="4" s="1"/>
  <c r="S32" i="4" s="1"/>
  <c r="B33" i="4"/>
  <c r="E33" i="4" s="1"/>
  <c r="R33" i="4" s="1"/>
  <c r="S33" i="4" s="1"/>
  <c r="E33" i="13" s="1"/>
  <c r="F33" i="13" s="1"/>
  <c r="B34" i="4"/>
  <c r="E34" i="4" s="1"/>
  <c r="R34" i="4" s="1"/>
  <c r="S34" i="4" s="1"/>
  <c r="E34" i="13" s="1"/>
  <c r="F34" i="13" s="1"/>
  <c r="B35" i="4"/>
  <c r="E35" i="4" s="1"/>
  <c r="R35" i="4" s="1"/>
  <c r="S35" i="4" s="1"/>
  <c r="E35" i="13" s="1"/>
  <c r="F35" i="13" s="1"/>
  <c r="B37" i="4"/>
  <c r="G38" i="4"/>
  <c r="H38" i="4"/>
  <c r="K38" i="4"/>
  <c r="L38" i="4"/>
  <c r="O38" i="4"/>
  <c r="P38" i="4"/>
  <c r="P42" i="4"/>
  <c r="P54" i="4"/>
  <c r="P62" i="4"/>
  <c r="P70" i="4"/>
  <c r="P77" i="4"/>
  <c r="P96" i="4"/>
  <c r="P104" i="4"/>
  <c r="Q38" i="4"/>
  <c r="B40" i="4"/>
  <c r="E40" i="4" s="1"/>
  <c r="R40" i="4" s="1"/>
  <c r="S40" i="4" s="1"/>
  <c r="B41" i="4"/>
  <c r="E41" i="4" s="1"/>
  <c r="R41" i="4" s="1"/>
  <c r="S41" i="4" s="1"/>
  <c r="E41" i="13" s="1"/>
  <c r="F41" i="13" s="1"/>
  <c r="G42" i="4"/>
  <c r="H42" i="4"/>
  <c r="K42" i="4"/>
  <c r="L42" i="4"/>
  <c r="O42" i="4"/>
  <c r="Q42" i="4"/>
  <c r="B43" i="4"/>
  <c r="E43" i="4" s="1"/>
  <c r="R43" i="4" s="1"/>
  <c r="S43" i="4" s="1"/>
  <c r="E43" i="13" s="1"/>
  <c r="F43" i="13" s="1"/>
  <c r="B45" i="4"/>
  <c r="E45" i="4" s="1"/>
  <c r="R45" i="4" s="1"/>
  <c r="S45" i="4" s="1"/>
  <c r="B46" i="4"/>
  <c r="E46" i="4" s="1"/>
  <c r="R46" i="4" s="1"/>
  <c r="S46" i="4" s="1"/>
  <c r="E46" i="13" s="1"/>
  <c r="F46" i="13" s="1"/>
  <c r="B47" i="4"/>
  <c r="E47" i="4" s="1"/>
  <c r="R47" i="4" s="1"/>
  <c r="S47" i="4" s="1"/>
  <c r="E47" i="13" s="1"/>
  <c r="F47" i="13" s="1"/>
  <c r="B48" i="4"/>
  <c r="E48" i="4" s="1"/>
  <c r="R48" i="4" s="1"/>
  <c r="S48" i="4" s="1"/>
  <c r="E48" i="13" s="1"/>
  <c r="F48" i="13" s="1"/>
  <c r="B49" i="4"/>
  <c r="E49" i="4" s="1"/>
  <c r="R49" i="4" s="1"/>
  <c r="S49" i="4" s="1"/>
  <c r="E49" i="13" s="1"/>
  <c r="F49" i="13" s="1"/>
  <c r="B50" i="4"/>
  <c r="E50" i="4" s="1"/>
  <c r="R50" i="4" s="1"/>
  <c r="S50" i="4" s="1"/>
  <c r="E50" i="13" s="1"/>
  <c r="F50" i="13" s="1"/>
  <c r="B51" i="4"/>
  <c r="E51" i="4" s="1"/>
  <c r="R51" i="4" s="1"/>
  <c r="S51" i="4" s="1"/>
  <c r="E51" i="13" s="1"/>
  <c r="F51" i="13" s="1"/>
  <c r="B52" i="4"/>
  <c r="E52" i="4" s="1"/>
  <c r="R52" i="4" s="1"/>
  <c r="S52" i="4" s="1"/>
  <c r="E52" i="13" s="1"/>
  <c r="F52" i="13" s="1"/>
  <c r="B53" i="4"/>
  <c r="E53" i="4" s="1"/>
  <c r="R53" i="4" s="1"/>
  <c r="S53" i="4" s="1"/>
  <c r="E53" i="13" s="1"/>
  <c r="F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S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B83" i="4"/>
  <c r="E83" i="4" s="1"/>
  <c r="B84" i="4"/>
  <c r="E84" i="4" s="1"/>
  <c r="R84" i="4" s="1"/>
  <c r="S84" i="4" s="1"/>
  <c r="B85" i="4"/>
  <c r="E85" i="4" s="1"/>
  <c r="R85" i="4" s="1"/>
  <c r="S85" i="4" s="1"/>
  <c r="E85" i="13" s="1"/>
  <c r="F85" i="13" s="1"/>
  <c r="B86" i="4"/>
  <c r="E86" i="4" s="1"/>
  <c r="R86" i="4" s="1"/>
  <c r="S86" i="4" s="1"/>
  <c r="E86" i="13" s="1"/>
  <c r="F86" i="13" s="1"/>
  <c r="B87" i="4"/>
  <c r="E87" i="4" s="1"/>
  <c r="R87" i="4" s="1"/>
  <c r="S87" i="4" s="1"/>
  <c r="E87" i="13" s="1"/>
  <c r="F87" i="13" s="1"/>
  <c r="B88" i="4"/>
  <c r="E88" i="4" s="1"/>
  <c r="R88" i="4" s="1"/>
  <c r="B89" i="4"/>
  <c r="E89" i="4" s="1"/>
  <c r="R89" i="4" s="1"/>
  <c r="S89" i="4" s="1"/>
  <c r="E89" i="13" s="1"/>
  <c r="F89" i="13" s="1"/>
  <c r="B90" i="4"/>
  <c r="E90" i="4" s="1"/>
  <c r="R90" i="4" s="1"/>
  <c r="S90" i="4" s="1"/>
  <c r="E90" i="13" s="1"/>
  <c r="F90" i="13"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S95" i="4" s="1"/>
  <c r="E95" i="13" s="1"/>
  <c r="F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9" i="8" l="1"/>
  <c r="D42" i="13"/>
  <c r="J5" i="8"/>
  <c r="D8" i="13"/>
  <c r="D34" i="11"/>
  <c r="D104" i="13"/>
  <c r="E96" i="4"/>
  <c r="D77" i="13"/>
  <c r="D11" i="13"/>
  <c r="D96" i="13"/>
  <c r="D38" i="13"/>
  <c r="D62" i="13"/>
  <c r="S104" i="4"/>
  <c r="BA1058" i="3" s="1"/>
  <c r="D70" i="13"/>
  <c r="D54" i="13"/>
  <c r="D36" i="11"/>
  <c r="S38" i="4"/>
  <c r="E38" i="13" s="1"/>
  <c r="E32" i="13"/>
  <c r="F32" i="13" s="1"/>
  <c r="F38" i="13" s="1"/>
  <c r="E84" i="13"/>
  <c r="F84" i="13" s="1"/>
  <c r="F96" i="13" s="1"/>
  <c r="S96" i="4"/>
  <c r="E96" i="13" s="1"/>
  <c r="S81" i="4"/>
  <c r="E81" i="13" s="1"/>
  <c r="E79" i="13"/>
  <c r="F79" i="13" s="1"/>
  <c r="F81" i="13" s="1"/>
  <c r="S54" i="4"/>
  <c r="E54" i="13" s="1"/>
  <c r="E45" i="13"/>
  <c r="F45" i="13" s="1"/>
  <c r="F54" i="13" s="1"/>
  <c r="E40" i="13"/>
  <c r="F40" i="13" s="1"/>
  <c r="F42" i="13" s="1"/>
  <c r="S42" i="4"/>
  <c r="E42" i="13" s="1"/>
  <c r="S70" i="4"/>
  <c r="E70" i="13" s="1"/>
  <c r="E65" i="13"/>
  <c r="F65" i="13" s="1"/>
  <c r="F70" i="13" s="1"/>
  <c r="E70" i="4"/>
  <c r="E54" i="4"/>
  <c r="E81" i="4"/>
  <c r="E42" i="4"/>
  <c r="E77" i="4"/>
  <c r="E38" i="4"/>
  <c r="R83" i="4"/>
  <c r="R96" i="4" s="1"/>
  <c r="E62" i="4"/>
  <c r="E102" i="13"/>
  <c r="F102" i="13" s="1"/>
  <c r="F104" i="13" s="1"/>
  <c r="D87" i="11"/>
  <c r="D85" i="11"/>
  <c r="D101" i="11"/>
  <c r="D93" i="11"/>
  <c r="D103" i="11"/>
  <c r="D33" i="11"/>
  <c r="D32" i="11"/>
  <c r="D6" i="11"/>
  <c r="D8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63" i="13" l="1"/>
  <c r="D97" i="13" s="1"/>
  <c r="D105" i="13" s="1"/>
  <c r="F63" i="13"/>
  <c r="F97" i="13" s="1"/>
  <c r="E63" i="4"/>
  <c r="E97" i="4" s="1"/>
  <c r="E105" i="4" s="1"/>
  <c r="F105" i="13"/>
  <c r="F107" i="13" s="1"/>
  <c r="D82" i="11"/>
  <c r="N195" i="23"/>
  <c r="AJ621" i="20"/>
  <c r="AK794" i="20" s="1"/>
  <c r="T819" i="20" s="1"/>
  <c r="AF819" i="20" s="1"/>
  <c r="BE82" i="3" s="1"/>
  <c r="G94" i="21"/>
  <c r="D71" i="11"/>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O26" i="21"/>
  <c r="O22" i="21"/>
  <c r="O21" i="21"/>
  <c r="P21" i="21" s="1" a="1"/>
  <c r="P21" i="21" s="1"/>
  <c r="S21" i="21" s="1"/>
  <c r="O25" i="21"/>
  <c r="P25" i="21" s="1" a="1"/>
  <c r="P25" i="21" s="1"/>
  <c r="S25" i="21" s="1"/>
  <c r="O24" i="21"/>
  <c r="P24" i="21" s="1" a="1"/>
  <c r="P24" i="21" s="1"/>
  <c r="S24" i="21" s="1"/>
  <c r="O27" i="21"/>
  <c r="P27" i="21" s="1" a="1"/>
  <c r="P27" i="21" s="1"/>
  <c r="S27"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6" i="21" a="1"/>
  <c r="P26" i="21" s="1"/>
  <c r="S26" i="21" s="1"/>
  <c r="P20" i="21" a="1"/>
  <c r="P20" i="21" s="1"/>
  <c r="S20" i="21" s="1"/>
  <c r="P22" i="21" a="1"/>
  <c r="P22" i="21" s="1"/>
  <c r="S22"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J1007" i="3"/>
  <c r="AJ1029" i="3"/>
  <c r="AJ994" i="3"/>
  <c r="AJ1036" i="3"/>
  <c r="I15" i="21" s="1"/>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72" i="7" s="1"/>
  <c r="I47" i="7"/>
  <c r="G101" i="21"/>
  <c r="G113" i="21"/>
  <c r="G97" i="21"/>
  <c r="S22" i="7"/>
  <c r="S35" i="7" s="1"/>
  <c r="U15" i="7"/>
  <c r="U8" i="7"/>
  <c r="S9" i="7"/>
  <c r="AA53" i="7" l="1"/>
  <c r="Y58" i="7"/>
  <c r="AD38" i="15"/>
  <c r="AD40" i="15" s="1"/>
  <c r="Y41" i="15" s="1"/>
  <c r="AB56" i="15" s="1"/>
  <c r="G115" i="21"/>
  <c r="E17" i="21" s="1"/>
  <c r="E14" i="21" s="1"/>
  <c r="E18" i="21" s="1"/>
  <c r="K49" i="7"/>
  <c r="E72" i="7"/>
  <c r="S4" i="7"/>
  <c r="Q5" i="7"/>
  <c r="G70" i="7"/>
  <c r="G72" i="7" s="1"/>
  <c r="O7" i="7"/>
  <c r="O11" i="7" s="1"/>
  <c r="O37" i="7" s="1"/>
  <c r="Q6" i="7"/>
  <c r="M45" i="7"/>
  <c r="M49" i="7"/>
  <c r="K47" i="7"/>
  <c r="K60" i="7"/>
  <c r="K72" i="7" s="1"/>
  <c r="K48" i="7"/>
  <c r="U22" i="7"/>
  <c r="U35" i="7" s="1"/>
  <c r="W15" i="7"/>
  <c r="U9" i="7"/>
  <c r="W8" i="7"/>
  <c r="AC53" i="7" l="1"/>
  <c r="AA58" i="7"/>
  <c r="M26" i="3"/>
  <c r="BE19" i="3" s="1"/>
  <c r="U4" i="7"/>
  <c r="S5" i="7"/>
  <c r="M48" i="7"/>
  <c r="M47" i="7"/>
  <c r="M60" i="7"/>
  <c r="M72" i="7" s="1"/>
  <c r="O45" i="7"/>
  <c r="O49" i="7"/>
  <c r="Q7" i="7"/>
  <c r="Q11" i="7" s="1"/>
  <c r="Q37" i="7" s="1"/>
  <c r="S6" i="7"/>
  <c r="W22" i="7"/>
  <c r="W35" i="7" s="1"/>
  <c r="Y15" i="7"/>
  <c r="W9" i="7"/>
  <c r="Y8" i="7"/>
  <c r="AE53" i="7" l="1"/>
  <c r="AC58" i="7"/>
  <c r="AB57" i="15"/>
  <c r="P204" i="3"/>
  <c r="U5" i="7"/>
  <c r="W4" i="7"/>
  <c r="Q49" i="7"/>
  <c r="Q45" i="7"/>
  <c r="O47" i="7"/>
  <c r="O48" i="7"/>
  <c r="O60" i="7"/>
  <c r="S7" i="7"/>
  <c r="S11" i="7" s="1"/>
  <c r="S37" i="7" s="1"/>
  <c r="U6" i="7"/>
  <c r="Y22" i="7"/>
  <c r="Y35" i="7" s="1"/>
  <c r="AA15" i="7"/>
  <c r="Y9" i="7"/>
  <c r="AA8" i="7"/>
  <c r="AG53" i="7" l="1"/>
  <c r="AG58" i="7" s="1"/>
  <c r="AE58" i="7"/>
  <c r="AB59" i="15"/>
  <c r="AB77" i="15" s="1"/>
  <c r="W5" i="7"/>
  <c r="Y4" i="7"/>
  <c r="U7" i="7"/>
  <c r="U11" i="7" s="1"/>
  <c r="U37" i="7" s="1"/>
  <c r="W6" i="7"/>
  <c r="Q60" i="7"/>
  <c r="Q48" i="7"/>
  <c r="Q47" i="7"/>
  <c r="S49" i="7"/>
  <c r="S45" i="7"/>
  <c r="AC15" i="7"/>
  <c r="AA22" i="7"/>
  <c r="AA35" i="7" s="1"/>
  <c r="AC8" i="7"/>
  <c r="AA9" i="7"/>
  <c r="AB78" i="15" l="1"/>
  <c r="AB79" i="15" s="1"/>
  <c r="AB81" i="15" s="1"/>
  <c r="J82" i="15" s="1"/>
  <c r="AA4" i="7"/>
  <c r="Y5" i="7"/>
  <c r="Y6" i="7"/>
  <c r="W7" i="7"/>
  <c r="W11" i="7" s="1"/>
  <c r="W37" i="7" s="1"/>
  <c r="U45" i="7"/>
  <c r="U49" i="7"/>
  <c r="S48" i="7"/>
  <c r="S47" i="7"/>
  <c r="S60" i="7"/>
  <c r="O70" i="7"/>
  <c r="O72" i="7" s="1"/>
  <c r="AE15" i="7"/>
  <c r="AC22" i="7"/>
  <c r="AC35" i="7" s="1"/>
  <c r="AC9" i="7"/>
  <c r="AE8" i="7"/>
  <c r="M27" i="3" l="1"/>
  <c r="BE20" i="3" s="1"/>
  <c r="I10" i="21"/>
  <c r="I11" i="21" s="1"/>
  <c r="AA5" i="7"/>
  <c r="AC4"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BDD5F1D-5597-4843-BC8C-AAAE079E5998}">
      <text>
        <r>
          <rPr>
            <sz val="9"/>
            <color indexed="81"/>
            <rFont val="Tahoma"/>
            <family val="2"/>
          </rPr>
          <t>Input tax-exempt bond amount.  This cell is linked to the tie breaker.  Do not include any taxable bond amount.</t>
        </r>
      </text>
    </comment>
    <comment ref="C555" authorId="0" shapeId="0" xr:uid="{C320E3D6-3EE6-4DEF-983F-1FDE804085E8}">
      <text>
        <r>
          <rPr>
            <sz val="9"/>
            <color indexed="81"/>
            <rFont val="Tahoma"/>
            <family val="2"/>
          </rPr>
          <t>Input tax-exempt bond amount.  This cell is linked to the tie breaker.  Do not include any taxable bond amount.</t>
        </r>
      </text>
    </comment>
    <comment ref="C627" authorId="0" shapeId="0" xr:uid="{97A858AC-7F30-4EC3-8BD3-955C0AF52FBA}">
      <text>
        <r>
          <rPr>
            <sz val="9"/>
            <color indexed="81"/>
            <rFont val="Tahoma"/>
            <family val="2"/>
          </rPr>
          <t>Input tax-exempt bond amount.  This cell is linked to the tie breaker.  Do not include any taxable bond amount.</t>
        </r>
      </text>
    </comment>
    <comment ref="C628" authorId="0" shapeId="0" xr:uid="{B953FB6E-CF39-4C6C-B9A6-2D8D9844B7E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<sst xmlns="http://schemas.openxmlformats.org/spreadsheetml/2006/main" count="5085" uniqueCount="2807">
  <si>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</si>
  <si>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</si>
  <si>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</si>
  <si>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</si>
  <si>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</si>
  <si>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</si>
  <si>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</si>
  <si>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</si>
  <si>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</si>
  <si>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</si>
  <si>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</si>
  <si>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</si>
  <si>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</si>
  <si>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</si>
  <si>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</si>
  <si>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</si>
  <si>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</si>
  <si>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</si>
  <si>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</si>
  <si>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</si>
  <si>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</si>
  <si>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</si>
  <si>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</si>
  <si>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</si>
  <si>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</si>
  <si>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</si>
  <si>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</si>
  <si>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</si>
  <si>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</si>
  <si>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</si>
  <si>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</si>
  <si>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</si>
  <si>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</si>
  <si>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</si>
  <si>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</si>
  <si>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</si>
  <si>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</si>
  <si>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</si>
  <si>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</si>
  <si>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</si>
  <si>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</si>
  <si>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</si>
  <si>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</si>
  <si>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</si>
  <si>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</si>
  <si>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</si>
  <si>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</si>
  <si>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</si>
  <si>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</si>
  <si>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</si>
  <si>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</si>
  <si>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</si>
  <si>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</si>
  <si>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</si>
  <si>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</si>
  <si>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</si>
  <si>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</si>
  <si>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</si>
  <si>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</si>
  <si>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</si>
  <si>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</si>
  <si>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</si>
  <si>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</si>
  <si>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</si>
  <si>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</si>
  <si>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</si>
  <si>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</si>
  <si>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</si>
  <si>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</si>
  <si>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</si>
  <si>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</si>
  <si>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</si>
  <si>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</si>
  <si>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</si>
  <si>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</si>
  <si>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</si>
  <si>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</si>
  <si>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</si>
  <si>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</si>
  <si>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</si>
  <si>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</si>
  <si>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</si>
  <si>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</si>
  <si>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</si>
  <si>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</si>
  <si>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</si>
  <si>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</si>
  <si>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</si>
  <si>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</si>
  <si>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</si>
  <si>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</si>
  <si>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</si>
  <si>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</si>
  <si>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</si>
  <si>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</si>
  <si>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</si>
  <si>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</si>
  <si>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</si>
  <si>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</si>
  <si>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</si>
  <si>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</si>
  <si>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</si>
  <si>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</si>
  <si>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</si>
  <si>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</si>
  <si>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</si>
  <si>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</si>
  <si>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</si>
  <si>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</si>
  <si>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</si>
  <si>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</si>
  <si>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</si>
  <si>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</si>
  <si>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</si>
  <si>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</si>
  <si>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</si>
  <si>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</si>
  <si>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</si>
  <si>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</si>
  <si>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</si>
  <si>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</si>
  <si>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</si>
  <si>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</si>
  <si>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</si>
  <si>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</si>
  <si>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</si>
  <si>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</si>
  <si>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</si>
  <si>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</si>
  <si>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</si>
  <si>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</si>
  <si>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</si>
  <si>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</si>
  <si>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</si>
  <si>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</si>
  <si>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</si>
  <si>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</si>
  <si>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</si>
  <si>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</si>
  <si>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</si>
  <si>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</si>
  <si>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</si>
  <si>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</si>
  <si>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</si>
  <si>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</si>
  <si>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</si>
  <si>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</si>
  <si>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</si>
  <si>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</si>
  <si>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</si>
  <si>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</si>
  <si>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</si>
  <si>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</si>
  <si>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</si>
  <si>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</si>
  <si>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</si>
  <si>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</si>
  <si>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</si>
  <si>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</si>
  <si>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</si>
  <si>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</si>
  <si>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</si>
  <si>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</si>
  <si>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</si>
  <si>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</si>
  <si>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</si>
  <si>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</si>
  <si>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</si>
  <si>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</si>
  <si>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</si>
  <si>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</si>
  <si>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</si>
  <si>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</si>
  <si>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</si>
  <si>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</si>
  <si>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</si>
  <si>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</si>
  <si>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</si>
  <si>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</si>
  <si>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</si>
  <si>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</si>
  <si>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</si>
  <si>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</si>
  <si>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</si>
  <si>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</si>
  <si>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</si>
  <si>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</si>
  <si>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</si>
  <si>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</si>
  <si>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</si>
  <si>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</si>
  <si>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</si>
  <si>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</si>
  <si>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</si>
  <si>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</si>
  <si>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</si>
  <si>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</si>
  <si>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</si>
  <si>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</si>
  <si>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</si>
  <si>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</si>
  <si>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</si>
  <si>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</si>
  <si>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</si>
  <si>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</si>
  <si>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</si>
  <si>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</si>
  <si>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</si>
  <si>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</si>
  <si>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</si>
  <si>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</si>
  <si>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</si>
  <si>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</si>
  <si>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</si>
  <si>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</si>
  <si>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</si>
  <si>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</si>
  <si>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</si>
  <si>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</si>
  <si>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</si>
  <si>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</si>
  <si>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</si>
  <si>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</si>
  <si>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</si>
  <si>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</si>
  <si>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</si>
  <si>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</si>
  <si>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</si>
  <si>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</si>
  <si>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</si>
  <si>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</si>
  <si>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</si>
  <si>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</si>
  <si>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</si>
  <si>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</si>
  <si>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</si>
  <si>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</si>
  <si>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</si>
  <si>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</si>
  <si>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</si>
  <si>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</si>
  <si>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</si>
  <si>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</si>
  <si>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</si>
  <si>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</si>
  <si>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</si>
  <si>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</si>
  <si>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</si>
  <si>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</si>
  <si>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</si>
  <si>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</si>
  <si>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</si>
  <si>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</si>
  <si>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</si>
  <si>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</si>
  <si>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</si>
  <si>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</si>
  <si>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</si>
  <si>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</si>
  <si>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</si>
  <si>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</si>
  <si>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</si>
  <si>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</si>
  <si>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</si>
  <si>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</si>
  <si>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</si>
  <si>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</si>
  <si>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</si>
  <si>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</si>
  <si>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</si>
  <si>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</si>
  <si>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</si>
  <si>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</si>
  <si>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</si>
  <si>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</si>
  <si>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</si>
  <si>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</si>
  <si>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</si>
  <si>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</si>
  <si>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</si>
  <si>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</si>
  <si>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</si>
  <si>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</si>
  <si>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</si>
  <si>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</si>
  <si>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</si>
  <si>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</si>
  <si>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</si>
  <si>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</si>
  <si>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</si>
  <si>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</si>
  <si>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</si>
  <si>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</si>
  <si>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</si>
  <si>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</si>
  <si>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</si>
  <si>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</si>
  <si>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</si>
  <si>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</si>
  <si>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</si>
  <si>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</si>
  <si>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</si>
  <si>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</si>
  <si>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</si>
  <si>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</si>
  <si>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</si>
  <si>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</si>
  <si>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</si>
  <si>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</si>
  <si>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</si>
  <si>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</si>
  <si>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</si>
  <si>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</si>
  <si>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</si>
  <si>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</si>
  <si>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</si>
  <si>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</si>
  <si>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</si>
  <si>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</si>
  <si>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</si>
  <si>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</si>
  <si>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</si>
  <si>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</si>
  <si>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</si>
  <si>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</si>
  <si>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</si>
  <si>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</si>
  <si>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</si>
  <si>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</si>
  <si>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</si>
  <si>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</si>
  <si>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</si>
  <si>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</si>
  <si>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</si>
  <si>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</si>
  <si>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</si>
  <si>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</si>
  <si>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</si>
  <si>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</si>
  <si>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</si>
  <si>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</si>
  <si>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</si>
  <si>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</si>
  <si>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</si>
  <si>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</si>
  <si>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</si>
  <si>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</si>
  <si>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</si>
  <si>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</si>
  <si>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</si>
  <si>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</si>
  <si>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</si>
  <si>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</si>
  <si>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</si>
  <si>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</si>
  <si>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</si>
  <si>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</si>
  <si>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</si>
  <si>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</si>
  <si>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</si>
  <si>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</si>
  <si>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</si>
  <si>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</si>
  <si>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</si>
  <si>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</si>
  <si>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</si>
  <si>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</si>
  <si>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</si>
  <si>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</si>
  <si>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</si>
  <si>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</si>
  <si>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</si>
  <si>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</si>
  <si>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</si>
  <si>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</si>
  <si>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</si>
  <si>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</si>
  <si>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</si>
  <si>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</si>
  <si>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</si>
  <si>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</si>
  <si>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</si>
  <si>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</si>
  <si>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</si>
  <si>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</si>
  <si>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</si>
  <si>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</si>
  <si>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</si>
  <si>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</si>
  <si>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</si>
  <si>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</si>
  <si>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</si>
  <si>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</si>
  <si>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</si>
  <si>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</si>
  <si>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</si>
  <si>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</si>
  <si>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</si>
  <si>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</si>
  <si>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</si>
  <si>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</si>
  <si>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</si>
  <si>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</si>
  <si>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</si>
  <si>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</si>
  <si>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</si>
  <si>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</si>
  <si>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</si>
  <si>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</si>
  <si>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</si>
  <si>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</si>
  <si>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</si>
  <si>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</si>
  <si>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</si>
  <si>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</si>
  <si>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</si>
  <si>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</si>
  <si>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</si>
  <si>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</si>
  <si>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</si>
  <si>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</si>
  <si>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</si>
  <si>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</si>
  <si>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</si>
  <si>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</si>
  <si>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</si>
  <si>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</si>
  <si>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</si>
  <si>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</si>
  <si>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</si>
  <si>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</si>
  <si>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</si>
  <si>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</si>
  <si>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</si>
  <si>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</si>
  <si>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</si>
  <si>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</si>
  <si>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</si>
  <si>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</si>
  <si>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</si>
  <si>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</si>
  <si>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</si>
  <si>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</si>
  <si>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</si>
  <si>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</si>
  <si>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</si>
  <si>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</si>
  <si>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</si>
  <si>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</si>
  <si>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</si>
  <si>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</si>
  <si>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</si>
  <si>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</si>
  <si>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</si>
  <si>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</si>
  <si>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</si>
  <si>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</si>
  <si>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</si>
  <si>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</si>
  <si>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</si>
  <si>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</si>
  <si>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</si>
  <si>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</si>
  <si>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</si>
  <si>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</si>
  <si>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</si>
  <si>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</si>
  <si>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</si>
  <si>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</si>
  <si>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</si>
  <si>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</si>
  <si>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</si>
  <si>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</si>
  <si>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</si>
  <si>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</si>
  <si>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</si>
  <si>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</si>
  <si>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</si>
  <si>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</si>
  <si>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</si>
  <si>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</si>
  <si>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</si>
  <si>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</si>
  <si>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</si>
  <si>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</si>
  <si>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</si>
  <si>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</si>
  <si>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</si>
  <si>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</si>
  <si>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</si>
  <si>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</si>
  <si>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</si>
  <si>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</si>
  <si>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</si>
  <si>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</si>
  <si>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</si>
  <si>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</si>
  <si>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</si>
  <si>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</si>
  <si>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</si>
  <si>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</si>
  <si>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</si>
  <si>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</si>
  <si>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</si>
  <si>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</si>
  <si>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</si>
  <si>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</si>
  <si>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</si>
  <si>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</si>
  <si>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</si>
  <si>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</si>
  <si>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</si>
  <si>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</si>
  <si>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</si>
  <si>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</si>
  <si>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</si>
  <si>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</si>
  <si>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</si>
  <si>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</si>
  <si>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</si>
  <si>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</si>
  <si>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</si>
  <si>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</si>
  <si>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</si>
  <si>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</si>
  <si>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</si>
  <si>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</si>
  <si>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</si>
  <si>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</si>
  <si>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</si>
  <si>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</si>
  <si>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</si>
  <si>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</si>
  <si>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</si>
  <si>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</si>
  <si>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</si>
  <si>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</si>
  <si>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</si>
  <si>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</si>
  <si>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</si>
  <si>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</si>
  <si>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</si>
  <si>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</si>
  <si>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</si>
  <si>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</si>
  <si>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</si>
  <si>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</si>
  <si>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</si>
  <si>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</si>
  <si>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</si>
  <si>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</si>
  <si>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</si>
  <si>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</si>
  <si>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</si>
  <si>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</si>
  <si>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</si>
  <si>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</si>
  <si>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</si>
  <si>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</si>
  <si>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</si>
  <si>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</si>
  <si>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</si>
  <si>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</si>
  <si>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</si>
  <si>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</si>
  <si>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</si>
  <si>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</si>
  <si>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</si>
  <si>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</si>
  <si>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</si>
  <si>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</si>
  <si>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</si>
  <si>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</si>
  <si>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</si>
  <si>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</si>
  <si>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</si>
  <si>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</si>
  <si>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</si>
  <si>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</si>
  <si>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</si>
  <si>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</si>
  <si>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</si>
  <si>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</si>
  <si>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</si>
  <si>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</si>
  <si>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</si>
  <si>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</si>
  <si>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</si>
  <si>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</si>
  <si>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</si>
  <si>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</si>
  <si>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</si>
  <si>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</si>
  <si>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</si>
  <si>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</si>
  <si>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</si>
  <si>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</si>
  <si>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</si>
  <si>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</si>
  <si>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</si>
  <si>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</si>
  <si>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</si>
  <si>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</si>
  <si>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</si>
  <si>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</si>
  <si>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</si>
  <si>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</si>
  <si>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</si>
  <si>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</si>
  <si>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</si>
  <si>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</si>
  <si>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</si>
  <si>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</si>
  <si>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</si>
  <si>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</si>
  <si>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</si>
  <si>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</si>
  <si>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</si>
  <si>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</si>
  <si>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</si>
  <si>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</si>
  <si>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</si>
  <si>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</si>
  <si>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</si>
  <si>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</si>
  <si>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</si>
  <si>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</si>
  <si>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</si>
  <si>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</si>
  <si>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</si>
  <si>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</si>
  <si>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</si>
  <si>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</si>
  <si>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</si>
  <si>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</si>
  <si>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</si>
  <si>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</si>
  <si>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</si>
  <si>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</si>
  <si>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</si>
  <si>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</si>
  <si>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</si>
  <si>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</si>
  <si>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</si>
  <si>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</si>
  <si>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</si>
  <si>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</si>
  <si>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</si>
  <si>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</si>
  <si>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</si>
  <si>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</si>
  <si>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</si>
  <si>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</si>
  <si>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</si>
  <si>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</si>
  <si>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</si>
  <si>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</si>
  <si>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</si>
  <si>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</si>
  <si>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</si>
  <si>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</si>
  <si>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</si>
  <si>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</si>
  <si>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</si>
  <si>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</si>
  <si>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</si>
  <si>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</si>
  <si>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</si>
  <si>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</si>
  <si>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</si>
  <si>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</si>
  <si>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</si>
  <si>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</si>
  <si>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</si>
  <si>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</si>
  <si>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</si>
  <si>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</si>
  <si>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</si>
  <si>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</si>
  <si>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</si>
  <si>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</si>
  <si>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</si>
  <si>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</si>
  <si>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</si>
  <si>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</si>
  <si>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</si>
  <si>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</si>
  <si>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</si>
  <si>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</si>
  <si>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</si>
  <si>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</si>
  <si>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</si>
  <si>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</si>
  <si>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</si>
  <si>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</si>
  <si>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</si>
  <si>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</si>
  <si>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</si>
  <si>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</si>
  <si>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</si>
  <si>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</si>
  <si>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</si>
  <si>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</si>
  <si>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</si>
  <si>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</si>
  <si>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</si>
  <si>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</si>
  <si>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</si>
  <si>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</si>
  <si>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</si>
  <si>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</si>
  <si>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</si>
  <si>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</si>
  <si>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</si>
  <si>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</si>
  <si>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</si>
  <si>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</si>
  <si>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</si>
  <si>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</si>
  <si>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</si>
  <si>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</si>
  <si>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</si>
  <si>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</si>
  <si>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</si>
  <si>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</si>
  <si>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</si>
  <si>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</si>
  <si>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</si>
  <si>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</si>
  <si>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</si>
  <si>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</si>
  <si>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</si>
  <si>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</si>
  <si>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</si>
  <si>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</si>
  <si>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</si>
  <si>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</si>
  <si>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</si>
  <si>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</si>
  <si>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</si>
  <si>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</si>
  <si>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</si>
  <si>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</si>
  <si>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</si>
  <si>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</si>
  <si>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</si>
  <si>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</si>
  <si>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</si>
  <si>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</si>
  <si>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</si>
  <si>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</si>
  <si>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</si>
  <si>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</si>
  <si>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</si>
  <si>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</si>
  <si>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</si>
  <si>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</si>
  <si>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</si>
  <si>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</si>
  <si>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</si>
  <si>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</si>
  <si>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</si>
  <si>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</si>
  <si>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</si>
  <si>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</si>
  <si>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</si>
  <si>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</si>
  <si>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</si>
  <si>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</si>
  <si>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</si>
  <si>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</si>
  <si>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</si>
  <si>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</si>
  <si>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</si>
  <si>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</si>
  <si>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</si>
  <si>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</si>
  <si>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</si>
  <si>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</si>
  <si>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</si>
  <si>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</si>
  <si>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</si>
  <si>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</si>
  <si>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</si>
  <si>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</si>
  <si>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</si>
  <si>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</si>
  <si>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</si>
  <si>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</si>
  <si>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</si>
  <si>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</si>
  <si>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</si>
  <si>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</si>
  <si>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</si>
  <si>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</si>
  <si>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</si>
  <si>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</si>
  <si>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</si>
  <si>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</si>
  <si>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</si>
  <si>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</si>
  <si>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</si>
  <si>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</si>
  <si>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</si>
  <si>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</si>
  <si>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</si>
  <si>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</si>
  <si>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</si>
  <si>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</si>
  <si>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</si>
  <si>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</si>
  <si>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</si>
  <si>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</si>
  <si>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</si>
  <si>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</si>
  <si>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</si>
  <si>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</si>
  <si>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</si>
  <si>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</si>
  <si>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</si>
  <si>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</si>
  <si>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</si>
  <si>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</si>
  <si>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</si>
  <si>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</si>
  <si>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</si>
  <si>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</si>
  <si>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</si>
  <si>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</si>
  <si>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</si>
  <si>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</si>
  <si>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</si>
  <si>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</si>
  <si>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</si>
  <si>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</si>
  <si>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</si>
  <si>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</si>
  <si>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</si>
  <si>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</si>
  <si>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</si>
  <si>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</si>
  <si>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</si>
  <si>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</si>
  <si>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</si>
  <si>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</si>
  <si>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</si>
  <si>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</si>
  <si>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</si>
  <si>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</si>
  <si>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</si>
  <si>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</si>
  <si>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</si>
  <si>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</si>
  <si>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</si>
  <si>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</si>
  <si>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</si>
  <si>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</si>
  <si>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</si>
  <si>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</si>
  <si>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</si>
  <si>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</si>
  <si>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</si>
  <si>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</si>
  <si>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</si>
  <si>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</si>
  <si>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</si>
  <si>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</si>
  <si>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</si>
  <si>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</si>
  <si>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</si>
  <si>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</si>
  <si>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</si>
  <si>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</si>
  <si>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</si>
  <si>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</si>
  <si>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</si>
  <si>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</si>
  <si>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</si>
  <si>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</si>
  <si>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</si>
  <si>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</si>
  <si>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</si>
  <si>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</si>
  <si>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</si>
  <si>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</si>
  <si>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</si>
  <si>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</si>
  <si>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</si>
  <si>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</si>
  <si>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</si>
  <si>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</si>
  <si>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</si>
  <si>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</si>
  <si>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</si>
  <si>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</si>
  <si>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</si>
  <si>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</si>
  <si>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</si>
  <si>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</si>
  <si>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</si>
  <si>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</si>
  <si>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</si>
  <si>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</si>
  <si>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</si>
  <si>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</si>
  <si>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</si>
  <si>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</si>
  <si>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</si>
  <si>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</si>
  <si>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</si>
  <si>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</si>
  <si>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</si>
  <si>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</si>
  <si>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</si>
  <si>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</si>
  <si>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</si>
  <si>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</si>
  <si>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</si>
  <si>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</si>
  <si>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</si>
  <si>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</si>
  <si>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</si>
  <si>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</si>
  <si>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</si>
  <si>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</si>
  <si>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</si>
  <si>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</si>
  <si>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</si>
  <si>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</si>
  <si>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</si>
  <si>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</si>
  <si>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</si>
  <si>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</si>
  <si>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</si>
  <si>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</si>
  <si>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</si>
  <si>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</si>
  <si>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</si>
  <si>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</si>
  <si>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</si>
  <si>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</si>
  <si>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</si>
  <si>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</si>
  <si>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</si>
  <si>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</si>
  <si>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</si>
  <si>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</si>
  <si>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</si>
  <si>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</si>
  <si>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</si>
  <si>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</si>
  <si>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</si>
  <si>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</si>
  <si>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</si>
  <si>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</si>
  <si>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</si>
  <si>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</si>
  <si>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</si>
  <si>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</si>
  <si>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</si>
  <si>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</si>
  <si>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</si>
  <si>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</si>
  <si>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</si>
  <si>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</si>
  <si>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</si>
  <si>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</si>
  <si>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</si>
  <si>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</si>
  <si>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</si>
  <si>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</si>
  <si>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</si>
  <si>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</si>
  <si>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</si>
  <si>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</si>
  <si>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</si>
  <si>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</si>
  <si>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</si>
  <si>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</si>
  <si>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</si>
  <si>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</si>
  <si>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</si>
  <si>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</si>
  <si>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</si>
  <si>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</si>
  <si>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</si>
  <si>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</si>
  <si>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</si>
  <si>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</si>
  <si>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</si>
  <si>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</si>
  <si>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</si>
  <si>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</si>
  <si>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</si>
  <si>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</si>
  <si>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</si>
  <si>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</si>
  <si>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</si>
  <si>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</si>
  <si>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</si>
  <si>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</si>
  <si>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</si>
  <si>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</si>
  <si>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</si>
  <si>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</si>
  <si>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</si>
  <si>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</si>
  <si>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</si>
  <si>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</si>
  <si>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</si>
  <si>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</si>
  <si>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</si>
  <si>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</si>
  <si>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</si>
  <si>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</si>
  <si>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</si>
  <si>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</si>
  <si>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</si>
  <si>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</si>
  <si>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</si>
  <si>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</si>
  <si>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</si>
  <si>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</si>
  <si>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</si>
  <si>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</si>
  <si>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</si>
  <si>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</si>
  <si>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</si>
  <si>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</si>
  <si>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</si>
  <si>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</si>
  <si>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</si>
  <si>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</si>
  <si>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</si>
  <si>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</si>
  <si>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</si>
  <si>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</si>
  <si>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</si>
  <si>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</si>
  <si>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</si>
  <si>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</si>
  <si>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</si>
  <si>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</si>
  <si>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</si>
  <si>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</si>
  <si>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</si>
  <si>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</si>
  <si>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</si>
  <si>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</si>
  <si>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</si>
  <si>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</si>
  <si>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</si>
  <si>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</si>
  <si>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</si>
  <si>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</si>
  <si>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</si>
  <si>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</si>
  <si>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</si>
  <si>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</si>
  <si>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</si>
  <si>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</si>
  <si>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</si>
  <si>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</si>
  <si>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</si>
  <si>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</si>
  <si>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</si>
  <si>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</si>
  <si>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</si>
  <si>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</si>
  <si>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</si>
  <si>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</si>
  <si>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</si>
  <si>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</si>
  <si>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</si>
  <si>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</si>
  <si>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</si>
  <si>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</si>
  <si>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</si>
  <si>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</si>
  <si>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</si>
  <si>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</si>
  <si>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</si>
  <si>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</si>
  <si>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</si>
  <si>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</si>
  <si>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</si>
  <si>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</si>
  <si>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</si>
  <si>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</si>
  <si>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</si>
  <si>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</si>
  <si>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</si>
  <si>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</si>
  <si>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</si>
  <si>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</si>
  <si>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</si>
  <si>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</si>
  <si>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</si>
  <si>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</si>
  <si>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</si>
  <si>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</si>
  <si>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</si>
  <si>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</si>
  <si>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</si>
  <si>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</si>
  <si>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</si>
  <si>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</si>
  <si>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</si>
  <si>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</si>
  <si>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</si>
  <si>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</si>
  <si>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</si>
  <si>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</si>
  <si>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</si>
  <si>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</si>
  <si>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</si>
  <si>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</si>
  <si>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</si>
  <si>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</si>
  <si>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</si>
  <si>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</si>
  <si>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</si>
  <si>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</si>
  <si>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</si>
  <si>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</si>
  <si>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</si>
  <si>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</si>
  <si>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</si>
  <si>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</si>
  <si>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</si>
  <si>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</si>
  <si>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</si>
  <si>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</si>
  <si>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</si>
  <si>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</si>
  <si>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</si>
  <si>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</si>
  <si>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</si>
  <si>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</si>
  <si>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</si>
  <si>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</si>
  <si>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</si>
  <si>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</si>
  <si>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</si>
  <si>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</si>
  <si>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</si>
  <si>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</si>
  <si>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</si>
  <si>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</si>
  <si>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</si>
  <si>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</si>
  <si>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</si>
  <si>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</si>
  <si>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</si>
  <si>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</si>
  <si>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</si>
  <si>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</si>
  <si>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</si>
  <si>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</si>
  <si>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</si>
  <si>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</si>
  <si>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</si>
  <si>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</si>
  <si>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</si>
  <si>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</si>
  <si>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</si>
  <si>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</si>
  <si>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</si>
  <si>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</si>
  <si>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</si>
  <si>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</si>
  <si>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</si>
  <si>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</si>
  <si>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</si>
  <si>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</si>
  <si>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</si>
  <si>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</si>
  <si>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</si>
  <si>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</si>
  <si>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</si>
  <si>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</si>
  <si>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</si>
  <si>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</si>
  <si>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</si>
  <si>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</si>
  <si>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</si>
  <si>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</si>
  <si>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</si>
  <si>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</si>
  <si>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</si>
  <si>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</si>
  <si>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</si>
  <si>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</si>
  <si>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</si>
  <si>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</si>
  <si>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</si>
  <si>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</si>
  <si>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</si>
  <si>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</si>
  <si>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</si>
  <si>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</si>
  <si>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</si>
  <si>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</si>
  <si>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</si>
  <si>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</si>
  <si>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</si>
  <si>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</si>
  <si>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</si>
  <si>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</si>
  <si>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</si>
  <si>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</si>
  <si>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</si>
  <si>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</si>
  <si>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</si>
  <si>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</si>
  <si>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</si>
  <si>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</si>
  <si>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</si>
  <si>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</si>
  <si>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</si>
  <si>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</si>
  <si>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</si>
  <si>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</si>
  <si>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</si>
  <si>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</si>
  <si>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</si>
  <si>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</si>
  <si>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</si>
  <si>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</si>
  <si>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</si>
  <si>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</si>
  <si>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</si>
  <si>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</si>
  <si>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</si>
  <si>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</si>
  <si>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</si>
  <si>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</si>
  <si>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</si>
  <si>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</si>
  <si>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</si>
  <si>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</si>
  <si>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</si>
  <si>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</si>
  <si>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</si>
  <si>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</si>
  <si>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</si>
  <si>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</si>
  <si>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</si>
  <si>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</si>
  <si>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</si>
  <si>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</si>
  <si>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</si>
  <si>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</si>
  <si>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</si>
  <si>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</si>
  <si>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</si>
  <si>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</si>
  <si>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</si>
  <si>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</si>
  <si>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</si>
  <si>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</si>
  <si>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</si>
  <si>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</si>
  <si>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</si>
  <si>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</si>
  <si>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</si>
  <si>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</si>
  <si>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</si>
  <si>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</si>
  <si>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</si>
  <si>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</si>
  <si>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</si>
  <si>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</si>
  <si>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</si>
  <si>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</si>
  <si>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</si>
  <si>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</si>
  <si>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</si>
  <si>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</si>
  <si>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</si>
  <si>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</si>
  <si>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</si>
  <si>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</si>
  <si>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</si>
  <si>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</si>
  <si>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</si>
  <si>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</si>
  <si>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</si>
  <si>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</si>
  <si>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</si>
  <si>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</si>
  <si>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</si>
  <si>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</si>
  <si>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</si>
  <si>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</si>
  <si>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</si>
  <si>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</si>
  <si>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</si>
  <si>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</si>
  <si>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</si>
  <si>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</si>
  <si>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</si>
  <si>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</si>
  <si>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</si>
  <si>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</si>
  <si>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</si>
  <si>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</si>
  <si>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</si>
  <si>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</si>
  <si>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</si>
  <si>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</si>
  <si>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</si>
  <si>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</si>
  <si>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</si>
  <si>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</si>
  <si>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</si>
  <si>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</si>
  <si>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</si>
  <si>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</si>
  <si>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</si>
  <si>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</si>
  <si>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</si>
  <si>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</si>
  <si>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</si>
  <si>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</si>
  <si>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</si>
  <si>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</si>
  <si>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</si>
  <si>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</si>
  <si>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</si>
  <si>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</si>
  <si>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</si>
  <si>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</si>
  <si>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</si>
  <si>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</si>
  <si>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</si>
  <si>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</si>
  <si>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</si>
  <si>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</si>
  <si>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</si>
  <si>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</si>
  <si>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</si>
  <si>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</si>
  <si>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</si>
  <si>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</si>
  <si>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</si>
  <si>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</si>
  <si>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</si>
  <si>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</si>
  <si>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</si>
  <si>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</si>
  <si>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</si>
  <si>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</si>
  <si>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</si>
  <si>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</si>
  <si>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</si>
  <si>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</si>
  <si>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</si>
  <si>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</si>
  <si>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</si>
  <si>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</si>
  <si>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</si>
  <si>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</si>
  <si>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</si>
  <si>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</si>
  <si>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</si>
  <si>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</si>
  <si>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</si>
  <si>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</si>
  <si>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</si>
  <si>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</si>
  <si>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</si>
  <si>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</si>
  <si>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</si>
  <si>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</si>
  <si>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</si>
  <si>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</si>
  <si>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</si>
  <si>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</si>
  <si>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</si>
  <si>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</si>
  <si>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</si>
  <si>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</si>
  <si>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</si>
  <si>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</si>
  <si>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</si>
  <si>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</si>
  <si>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</si>
  <si>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</si>
  <si>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</si>
  <si>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</si>
  <si>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</si>
  <si>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</si>
  <si>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</si>
  <si>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</si>
  <si>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</si>
  <si>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</si>
  <si>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</si>
  <si>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</si>
  <si>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</si>
  <si>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</si>
  <si>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</si>
  <si>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</si>
  <si>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</si>
  <si>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</si>
  <si>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</si>
  <si>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</si>
  <si>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</si>
  <si>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</si>
  <si>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</si>
  <si>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</si>
  <si>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</si>
  <si>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</si>
  <si>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</si>
  <si>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</si>
  <si>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</si>
  <si>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</si>
  <si>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</si>
  <si>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</si>
  <si>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</si>
  <si>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</si>
  <si>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</si>
  <si>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</si>
  <si>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</si>
  <si>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</si>
  <si>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</si>
  <si>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</si>
  <si>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</si>
  <si>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</si>
  <si>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</si>
  <si>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</si>
  <si>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</si>
  <si>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</si>
  <si>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</si>
  <si>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</si>
  <si>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</si>
  <si>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</si>
  <si>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</si>
  <si>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</si>
  <si>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</si>
  <si>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</si>
  <si>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</si>
  <si>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</si>
  <si>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</si>
  <si>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</si>
  <si>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</si>
  <si>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</si>
  <si>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</si>
  <si>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</si>
  <si>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</si>
  <si>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</si>
  <si>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</si>
  <si>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</si>
  <si>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</si>
  <si>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</si>
  <si>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</si>
  <si>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</si>
  <si>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</si>
  <si>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</si>
  <si>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</si>
  <si>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</si>
  <si>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</si>
  <si>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</si>
  <si>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</si>
  <si>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</si>
  <si>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</si>
  <si>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</si>
  <si>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</si>
  <si>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</si>
  <si>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</si>
  <si>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</si>
  <si>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</si>
  <si>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</si>
  <si>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</si>
  <si>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</si>
  <si>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</si>
  <si>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</si>
  <si>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</si>
  <si>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</si>
  <si>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</si>
  <si>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</si>
  <si>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</si>
  <si>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</si>
  <si>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</si>
  <si>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</si>
  <si>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</si>
  <si>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</si>
  <si>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</si>
  <si>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</si>
  <si>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</si>
  <si>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</si>
  <si>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</si>
  <si>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</si>
  <si>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</si>
  <si>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</si>
  <si>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</si>
  <si>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</si>
  <si>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</si>
  <si>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</si>
  <si>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</si>
  <si>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</si>
  <si>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</si>
  <si>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</si>
  <si>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</si>
  <si>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</si>
  <si>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</si>
  <si>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</si>
  <si>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</si>
  <si>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</si>
  <si>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</si>
  <si>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</si>
  <si>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</si>
  <si>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</si>
  <si>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</si>
  <si>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</si>
  <si>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</si>
  <si>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</si>
  <si>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</si>
  <si>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</si>
  <si>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</si>
  <si>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</si>
  <si>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</si>
  <si>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</si>
  <si>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</si>
  <si>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</si>
  <si>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</si>
  <si>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</si>
  <si>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</si>
  <si>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</si>
  <si>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</si>
  <si>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</si>
  <si>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</si>
  <si>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</si>
  <si>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</si>
  <si>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</si>
  <si>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</si>
  <si>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</si>
  <si>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</si>
  <si>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</si>
  <si>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</si>
  <si>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</si>
  <si>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</si>
  <si>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</si>
  <si>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</si>
  <si>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</si>
  <si>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</si>
  <si>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</si>
  <si>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</si>
  <si>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</si>
  <si>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</si>
  <si>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</si>
  <si>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</si>
  <si>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</si>
  <si>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</si>
  <si>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</si>
  <si>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</si>
  <si>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</si>
  <si>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</si>
  <si>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</si>
  <si>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</si>
  <si>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</si>
  <si>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</si>
  <si>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</si>
  <si>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</si>
  <si>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</si>
  <si>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</si>
  <si>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</si>
  <si>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</si>
  <si>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</si>
  <si>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</si>
  <si>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</si>
  <si>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</si>
  <si>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</si>
  <si>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</si>
  <si>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</si>
  <si>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</si>
  <si>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</si>
  <si>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</si>
  <si>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</si>
  <si>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</si>
  <si>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</si>
  <si>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</si>
  <si>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</si>
  <si>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</si>
  <si>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</si>
  <si>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</si>
  <si>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</si>
  <si>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</si>
  <si>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</si>
  <si>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</si>
  <si>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</si>
  <si>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</si>
  <si>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</si>
  <si>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</si>
  <si>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</si>
  <si>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</si>
  <si>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</si>
  <si>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</si>
  <si>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</si>
  <si>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</si>
  <si>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</si>
  <si>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</si>
  <si>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</si>
  <si>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</si>
  <si>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</si>
  <si>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</si>
  <si>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</si>
  <si>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</si>
  <si>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</si>
  <si>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</si>
  <si>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</si>
  <si>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</si>
  <si>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</si>
  <si>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</si>
  <si>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</si>
  <si>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</si>
  <si>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</si>
  <si>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</si>
  <si>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</si>
  <si>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</si>
  <si>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</si>
  <si>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</si>
  <si>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</si>
  <si>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</si>
  <si>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</si>
  <si>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</si>
  <si>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</si>
  <si>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</si>
  <si>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</si>
  <si>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</si>
  <si>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</si>
  <si>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</si>
  <si>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</si>
  <si>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</si>
  <si>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</si>
  <si>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</si>
  <si>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</si>
  <si>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</si>
  <si>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</si>
  <si>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</si>
  <si>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</si>
  <si>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</si>
  <si>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</si>
  <si>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</si>
  <si>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</si>
  <si>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</si>
  <si>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</si>
  <si>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</si>
  <si>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</si>
  <si>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</si>
  <si>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</si>
  <si>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</si>
  <si>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</si>
  <si>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</si>
  <si>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</si>
  <si>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</si>
  <si>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</si>
  <si>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</si>
  <si>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</si>
  <si>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</si>
  <si>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</si>
  <si>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</si>
  <si>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</si>
  <si>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</si>
  <si>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</si>
  <si>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</si>
  <si>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</si>
  <si>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</si>
  <si>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</si>
  <si>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</si>
  <si>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</si>
  <si>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</si>
  <si>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</si>
  <si>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</si>
  <si>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</si>
  <si>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</si>
  <si>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</si>
  <si>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</si>
  <si>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</si>
  <si>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</si>
  <si>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</si>
  <si>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</si>
  <si>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</si>
  <si>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</si>
  <si>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</si>
  <si>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</si>
  <si>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</si>
  <si>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</si>
  <si>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</si>
  <si>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</si>
  <si>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</si>
  <si>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</si>
  <si>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</si>
  <si>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</si>
  <si>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</si>
  <si>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</si>
  <si>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</si>
  <si>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</si>
  <si>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</si>
  <si>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</si>
  <si>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</si>
  <si>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</si>
  <si>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</si>
  <si>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</si>
  <si>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</si>
  <si>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</si>
  <si>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</si>
  <si>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</si>
  <si>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</si>
  <si>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</si>
  <si>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</si>
  <si>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</si>
  <si>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</si>
  <si>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</si>
  <si>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</si>
  <si>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</si>
  <si>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</si>
  <si>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</si>
  <si>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</si>
  <si>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</si>
  <si>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</si>
  <si>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</si>
  <si>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</si>
  <si>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</si>
  <si>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</si>
  <si>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</si>
  <si>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</si>
  <si>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</si>
  <si>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</si>
  <si>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</si>
  <si>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</si>
  <si>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</si>
  <si>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</si>
  <si>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</si>
  <si>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</si>
  <si>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</si>
  <si>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</si>
  <si>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</si>
  <si>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</si>
  <si>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</si>
  <si>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</si>
  <si>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</si>
  <si>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</si>
  <si>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</si>
  <si>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</si>
  <si>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</si>
  <si>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</si>
  <si>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</si>
  <si>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</si>
  <si>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</si>
  <si>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</si>
  <si>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</si>
  <si>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</si>
  <si>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</si>
  <si>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</si>
  <si>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</si>
  <si>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</si>
  <si>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</si>
  <si>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</si>
  <si>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</si>
  <si>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</si>
  <si>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</si>
  <si>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</si>
  <si>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</si>
  <si>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</si>
  <si>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</si>
  <si>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</si>
  <si>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</si>
  <si>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</si>
  <si>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</si>
  <si>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</si>
  <si>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</si>
  <si>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</si>
  <si>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</si>
  <si>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</si>
  <si>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</si>
  <si>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</si>
  <si>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</si>
  <si>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</si>
  <si>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</si>
  <si>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</si>
  <si>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</si>
  <si>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</si>
  <si>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</si>
  <si>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</si>
  <si>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</si>
  <si>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</si>
  <si>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</si>
  <si>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</si>
  <si>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</si>
  <si>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</si>
  <si>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</si>
  <si>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</si>
  <si>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</si>
  <si>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</si>
  <si>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</si>
  <si>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</si>
  <si>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</si>
  <si>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</si>
  <si>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</si>
  <si>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</si>
  <si>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</si>
  <si>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</si>
  <si>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</si>
  <si>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</si>
  <si>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</si>
  <si>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</si>
  <si>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</si>
  <si>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</si>
  <si>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</si>
  <si>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</si>
  <si>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</si>
  <si>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</si>
  <si>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</si>
  <si>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</si>
  <si>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</si>
  <si>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</si>
  <si>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</si>
  <si>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</si>
  <si>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</si>
  <si>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</si>
  <si>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</si>
  <si>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</si>
  <si>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</si>
  <si>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</si>
  <si>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</si>
  <si>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</si>
  <si>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</si>
  <si>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</si>
  <si>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</si>
  <si>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</si>
  <si>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</si>
  <si>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</si>
  <si>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</si>
  <si>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</si>
  <si>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</si>
  <si>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</si>
  <si>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</si>
  <si>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</si>
  <si>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</si>
  <si>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</si>
  <si>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</si>
  <si>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</si>
  <si>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</si>
  <si>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</si>
  <si>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</si>
  <si>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</si>
  <si>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</si>
  <si>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</si>
  <si>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</si>
  <si>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</si>
  <si>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</si>
  <si>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</si>
  <si>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</si>
  <si>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</si>
  <si>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</si>
  <si>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</si>
  <si>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</si>
  <si>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</si>
  <si>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</si>
  <si>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</si>
  <si>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</si>
  <si>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</si>
  <si>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</si>
  <si>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</si>
  <si>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</si>
  <si>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</si>
  <si>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</si>
  <si>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</si>
  <si>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</si>
  <si>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</si>
  <si>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</si>
  <si>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</si>
  <si>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</si>
  <si>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</si>
  <si>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</si>
  <si>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</si>
  <si>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</si>
  <si>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</si>
  <si>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</si>
  <si>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</si>
  <si>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</si>
  <si>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</si>
  <si>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</si>
  <si>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</si>
  <si>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</si>
  <si>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</si>
  <si>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</si>
  <si>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</si>
  <si>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</si>
  <si>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</si>
  <si>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</si>
  <si>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</si>
  <si>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</si>
  <si>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</si>
  <si>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</si>
  <si>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</si>
  <si>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</si>
  <si>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</si>
  <si>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</si>
  <si>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</si>
  <si>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</si>
  <si>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</si>
  <si>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</si>
  <si>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</si>
  <si>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</si>
  <si>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</si>
  <si>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</si>
  <si>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</si>
  <si>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</si>
  <si>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</si>
  <si>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</si>
  <si>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</si>
  <si>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</si>
  <si>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</si>
  <si>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</si>
  <si>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</si>
  <si>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</si>
  <si>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</si>
  <si>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</si>
  <si>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</si>
  <si>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</si>
  <si>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</si>
  <si>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</si>
  <si>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</si>
  <si>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</si>
  <si>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</si>
  <si>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</si>
  <si>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</si>
  <si>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</si>
  <si>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</si>
  <si>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</si>
  <si>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</si>
  <si>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</si>
  <si>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</si>
  <si>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</si>
  <si>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</si>
  <si>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</si>
  <si>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</si>
  <si>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</si>
  <si>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</si>
  <si>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</si>
  <si>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</si>
  <si>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</si>
  <si>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</si>
  <si>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</si>
  <si>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</si>
  <si>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</si>
  <si>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</si>
  <si>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</si>
  <si>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</si>
  <si>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</si>
  <si>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</si>
  <si>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</si>
  <si>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</si>
  <si>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</si>
  <si>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</si>
  <si>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</si>
  <si>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</si>
  <si>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</si>
  <si>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</si>
  <si>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</si>
  <si>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</si>
  <si>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</si>
  <si>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</si>
  <si>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</si>
  <si>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</si>
  <si>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</si>
  <si>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</si>
  <si>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</si>
  <si>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</si>
  <si>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</si>
  <si>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</si>
  <si>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</si>
  <si>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</si>
  <si>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</si>
  <si>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</si>
  <si>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</si>
  <si>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</si>
  <si>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</si>
  <si>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</si>
  <si>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</si>
  <si>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</si>
  <si>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</si>
  <si>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</si>
  <si>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</si>
  <si>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</si>
  <si>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</si>
  <si>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</si>
  <si>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</si>
  <si>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</si>
  <si>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</si>
  <si>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</si>
  <si>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</si>
  <si>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</si>
  <si>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</si>
  <si>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</si>
  <si>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</si>
  <si>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</si>
  <si>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</si>
  <si>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</si>
  <si>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</si>
  <si>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</si>
  <si>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</si>
  <si>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</si>
  <si>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</si>
  <si>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</si>
  <si>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</si>
  <si>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</si>
  <si>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</si>
  <si>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</si>
  <si>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</si>
  <si>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</si>
  <si>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</si>
  <si>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</si>
  <si>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</si>
  <si>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</si>
  <si>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</si>
  <si>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</si>
  <si>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</si>
  <si>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</si>
  <si>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</si>
  <si>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</si>
  <si>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</si>
  <si>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</si>
  <si>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</si>
  <si>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</si>
  <si>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</si>
  <si>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</si>
  <si>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</si>
  <si>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</si>
  <si>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</si>
  <si>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</si>
  <si>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</si>
  <si>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</si>
  <si>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</si>
  <si>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</si>
  <si>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</si>
  <si>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</si>
  <si>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</si>
  <si>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</si>
  <si>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</si>
  <si>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</si>
  <si>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</si>
  <si>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</si>
  <si>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</si>
  <si>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</si>
  <si>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</si>
  <si>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</si>
  <si>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</si>
  <si>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</si>
  <si>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</si>
  <si>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</si>
  <si>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</si>
  <si>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</si>
  <si>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</si>
  <si>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</si>
  <si>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</si>
  <si>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</si>
  <si>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</si>
  <si>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</si>
  <si>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</si>
  <si>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</si>
  <si>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</si>
  <si>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</si>
  <si>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</si>
  <si>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</si>
  <si>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</si>
  <si>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</si>
  <si>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</si>
  <si>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</si>
  <si>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</si>
  <si>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</si>
  <si>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</si>
  <si>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</si>
  <si>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</si>
  <si>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</si>
  <si>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</si>
  <si>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</si>
  <si>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</si>
  <si>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</si>
  <si>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</si>
  <si>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</si>
  <si>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</si>
  <si>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</si>
  <si>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</si>
  <si>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</si>
  <si>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</si>
  <si>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</si>
  <si>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</si>
  <si>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</si>
  <si>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</si>
  <si>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</si>
  <si>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</si>
  <si>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</si>
  <si>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</si>
  <si>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</si>
  <si>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</si>
  <si>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</si>
  <si>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</si>
  <si>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</si>
  <si>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</si>
  <si>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</si>
  <si>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</si>
  <si>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</si>
  <si>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</si>
  <si>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</si>
  <si>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</si>
  <si>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</si>
  <si>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</si>
  <si>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</si>
  <si>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</si>
  <si>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</si>
  <si>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</si>
  <si>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</si>
  <si>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</si>
  <si>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</si>
  <si>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</si>
  <si>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</si>
  <si>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</si>
  <si>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</si>
  <si>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</si>
  <si>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</si>
  <si>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</si>
  <si>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</si>
  <si>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</si>
  <si>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</si>
  <si>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</si>
  <si>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</si>
  <si>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</si>
  <si>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</si>
  <si>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</si>
  <si>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</si>
  <si>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</si>
  <si>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</si>
  <si>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</si>
  <si>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</si>
  <si>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</si>
  <si>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</si>
  <si>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</si>
  <si>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</si>
  <si>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</si>
  <si>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</si>
  <si>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</si>
  <si>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</si>
  <si>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</si>
  <si>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</si>
  <si>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</si>
  <si>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</si>
  <si>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</si>
  <si>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</si>
  <si>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</si>
  <si>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</si>
  <si>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</si>
  <si>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</si>
  <si>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</si>
  <si>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</si>
  <si>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</si>
  <si>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</si>
  <si>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</si>
  <si>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</si>
  <si>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</si>
  <si>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</si>
  <si>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</si>
  <si>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</si>
  <si>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</si>
  <si>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</si>
  <si>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</si>
  <si>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</si>
  <si>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</si>
  <si>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</si>
  <si>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</si>
  <si>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</si>
  <si>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</si>
  <si>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</si>
  <si>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</si>
  <si>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</si>
  <si>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</si>
  <si>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</si>
  <si>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</si>
  <si>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</si>
  <si>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</si>
  <si>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</si>
  <si>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</si>
  <si>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</si>
  <si>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</si>
  <si>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</si>
  <si>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</si>
  <si>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</si>
  <si>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</si>
  <si>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</si>
  <si>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</si>
  <si>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</si>
  <si>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</si>
  <si>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</si>
  <si>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</si>
  <si>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</si>
  <si>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</si>
  <si>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</si>
  <si>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</si>
  <si>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</si>
  <si>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</si>
  <si>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</si>
  <si>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</si>
  <si>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</si>
  <si>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</si>
  <si>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</si>
  <si>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</si>
  <si>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</si>
  <si>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</si>
  <si>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</si>
  <si>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</si>
  <si>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</si>
  <si>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</si>
  <si>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</si>
  <si>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</si>
  <si>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</si>
  <si>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</si>
  <si>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</si>
  <si>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</si>
  <si>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</si>
  <si>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</si>
  <si>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</si>
  <si>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</si>
  <si>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</si>
  <si>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</si>
  <si>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</si>
  <si>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</si>
  <si>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</si>
  <si>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</si>
  <si>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</si>
  <si>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</si>
  <si>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</si>
  <si>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</si>
  <si>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</si>
  <si>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</si>
  <si>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</si>
  <si>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</si>
  <si>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</si>
  <si>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</si>
  <si>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</si>
  <si>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</si>
  <si>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</si>
  <si>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</si>
  <si>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</si>
  <si>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</si>
  <si>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</si>
  <si>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</si>
  <si>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</si>
  <si>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</si>
  <si>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</si>
  <si>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</si>
  <si>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</si>
  <si>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</si>
  <si>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</si>
  <si>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</si>
  <si>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</si>
  <si>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</si>
  <si>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</si>
  <si>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</si>
  <si>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</si>
  <si>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</si>
  <si>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</si>
  <si>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</si>
  <si>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</si>
  <si>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</si>
  <si>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</si>
  <si>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</si>
  <si>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</si>
  <si>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</si>
  <si>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</si>
  <si>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</si>
  <si>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</si>
  <si>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</si>
  <si>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</si>
  <si>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</si>
  <si>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</si>
  <si>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</si>
  <si>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</si>
  <si>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</si>
  <si>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</si>
  <si>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</si>
  <si>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</si>
  <si>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</si>
  <si>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</si>
  <si>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</si>
  <si>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</si>
  <si>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</si>
  <si>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</si>
  <si>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</si>
  <si>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</si>
  <si>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</si>
  <si>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</si>
  <si>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</si>
  <si>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</si>
  <si>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</si>
  <si>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</si>
  <si>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</si>
  <si>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</si>
  <si>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</si>
  <si>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</si>
  <si>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</si>
  <si>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</si>
  <si>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</si>
  <si>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</si>
  <si>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</si>
  <si>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</si>
  <si>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</si>
  <si>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</si>
  <si>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</si>
  <si>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</si>
  <si>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</si>
  <si>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</si>
  <si>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</si>
  <si>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</si>
  <si>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</si>
  <si>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</si>
  <si>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</si>
  <si>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</si>
  <si>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</si>
  <si>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</si>
  <si>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</si>
  <si>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</si>
  <si>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</si>
  <si>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</si>
  <si>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</si>
  <si>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</si>
  <si>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</si>
  <si>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</si>
  <si>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</si>
  <si>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</si>
  <si>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</si>
  <si>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</si>
  <si>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</si>
  <si>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</si>
  <si>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</si>
  <si>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</si>
  <si>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</si>
  <si>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</si>
  <si>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</si>
  <si>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</si>
  <si>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</si>
  <si>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</si>
  <si>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</si>
  <si>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</si>
  <si>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</si>
  <si>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</si>
  <si>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</si>
  <si>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</si>
  <si>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</si>
  <si>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</si>
  <si>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</si>
  <si>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</si>
  <si>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</si>
  <si>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</si>
  <si>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</si>
  <si>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</si>
  <si>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</si>
  <si>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</si>
  <si>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</si>
  <si>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</si>
  <si>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</si>
  <si>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</si>
  <si>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</si>
  <si>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</si>
  <si>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</si>
  <si>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</si>
  <si>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</si>
  <si>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</si>
  <si>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</si>
  <si>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</si>
  <si>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</si>
  <si>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</si>
  <si>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</si>
  <si>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</si>
  <si>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</si>
  <si>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</si>
  <si>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</si>
  <si>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</si>
  <si>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</si>
  <si>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</si>
  <si>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</si>
  <si>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</si>
  <si>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</si>
  <si>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</si>
  <si>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</si>
  <si>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</si>
  <si>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</si>
  <si>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</si>
  <si>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</si>
  <si>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</si>
  <si>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</si>
  <si>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</si>
  <si>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</si>
  <si>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</si>
  <si>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</si>
  <si>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</si>
  <si>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</si>
  <si>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</si>
  <si>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</si>
  <si>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</si>
  <si>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</si>
  <si>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</si>
  <si>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</si>
  <si>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</si>
  <si>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</si>
  <si>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</si>
  <si>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</si>
  <si>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</si>
  <si>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</si>
  <si>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</si>
  <si>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</si>
  <si>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</si>
  <si>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</si>
  <si>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</si>
  <si>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</si>
  <si>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</si>
  <si>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</si>
  <si>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</si>
  <si>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</si>
  <si>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</si>
  <si>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</si>
  <si>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</si>
  <si>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</si>
  <si>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</si>
  <si>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</si>
  <si>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</si>
  <si>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</si>
  <si>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</si>
  <si>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</si>
  <si>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</si>
  <si>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</si>
  <si>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</si>
  <si>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</si>
  <si>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</si>
  <si>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</si>
  <si>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</si>
  <si>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</si>
  <si>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</si>
  <si>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</si>
  <si>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</si>
  <si>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</si>
  <si>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</si>
  <si>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</si>
  <si>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</si>
  <si>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</si>
  <si>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</si>
  <si>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</si>
  <si>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</si>
  <si>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</si>
  <si>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</si>
  <si>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</si>
  <si>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</si>
  <si>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</si>
  <si>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</si>
  <si>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</si>
  <si>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</si>
  <si>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</si>
  <si>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</si>
  <si>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</si>
  <si>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</si>
  <si>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</si>
  <si>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</si>
  <si>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</si>
  <si>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</si>
  <si>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</si>
  <si>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</si>
  <si>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</si>
  <si>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</si>
  <si>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</si>
  <si>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</si>
  <si>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</si>
  <si>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</si>
  <si>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</si>
  <si>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</si>
  <si>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</si>
  <si>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</si>
  <si>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</si>
  <si>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</si>
  <si>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</si>
  <si>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</si>
  <si>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</si>
  <si>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</si>
  <si>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</si>
  <si>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</si>
  <si>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</si>
  <si>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</si>
  <si>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</si>
  <si>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</si>
  <si>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</si>
  <si>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</si>
  <si>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</si>
  <si>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</si>
  <si>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</si>
  <si>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</si>
  <si>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</si>
  <si>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</si>
  <si>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</si>
  <si>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</si>
  <si>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</si>
  <si>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</si>
  <si>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</si>
  <si>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</si>
  <si>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</si>
  <si>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</si>
  <si>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</si>
  <si>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</si>
  <si>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</si>
  <si>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</si>
  <si>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</si>
  <si>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</si>
  <si>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</si>
  <si>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</si>
  <si>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</si>
  <si>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</si>
  <si>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</si>
  <si>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</si>
  <si>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</si>
  <si>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</si>
  <si>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</si>
  <si>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</si>
  <si>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</si>
  <si>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</si>
  <si>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</si>
  <si>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</si>
  <si>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</si>
  <si>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</si>
  <si>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</si>
  <si>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</si>
  <si>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</si>
  <si>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</si>
  <si>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</si>
  <si>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</si>
  <si>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</si>
  <si>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</si>
  <si>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</si>
  <si>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</si>
  <si>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</si>
  <si>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</si>
  <si>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</si>
  <si>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</si>
  <si>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</si>
  <si>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</si>
  <si>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</si>
  <si>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</si>
  <si>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</si>
  <si>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</si>
  <si>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</si>
  <si>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</si>
  <si>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</si>
  <si>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</si>
  <si>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</si>
  <si>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</si>
  <si>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</si>
  <si>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</si>
  <si>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</si>
  <si>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</si>
  <si>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</si>
  <si>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</si>
  <si>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</si>
  <si>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</si>
  <si>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</si>
  <si>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</si>
  <si>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</si>
  <si>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</si>
  <si>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</si>
  <si>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</si>
  <si>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</si>
  <si>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</si>
  <si>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</si>
  <si>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</si>
  <si>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</si>
  <si>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</si>
  <si>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</si>
  <si>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</si>
  <si>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</si>
  <si>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</si>
  <si>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</si>
  <si>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</si>
  <si>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</si>
  <si>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</si>
  <si>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</si>
  <si>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</si>
  <si>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</si>
  <si>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</si>
  <si>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</si>
  <si>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</si>
  <si>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</si>
  <si>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</si>
  <si>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</si>
  <si>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</si>
  <si>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</si>
  <si>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</si>
  <si>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</si>
  <si>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</si>
  <si>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</si>
  <si>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</si>
  <si>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</si>
  <si>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</si>
  <si>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</si>
  <si>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</si>
  <si>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</si>
  <si>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</si>
  <si>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</si>
  <si>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</si>
  <si>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</si>
  <si>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</si>
  <si>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</si>
  <si>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</si>
  <si>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Mandela Station Affordable LP, a California Limited Partnership</t>
  </si>
  <si>
    <t>Mandela Station Affordable</t>
  </si>
  <si>
    <t>24th</t>
  </si>
  <si>
    <t>January</t>
  </si>
  <si>
    <t>Eagle</t>
  </si>
  <si>
    <t>, Idaho.</t>
  </si>
  <si>
    <t>Pres. &amp; CEO of PWC Inc., Mgr of AGP</t>
  </si>
  <si>
    <t>Caleb Roope</t>
  </si>
  <si>
    <t>City of Oakland</t>
  </si>
  <si>
    <t>Jestin D. Johnson</t>
  </si>
  <si>
    <t>1 Frank H Ogawa Plaza</t>
  </si>
  <si>
    <t>Oakland</t>
  </si>
  <si>
    <t>510.238.2223</t>
  </si>
  <si>
    <t>cityadministratorsoffice@oaklandca.gov</t>
  </si>
  <si>
    <t>510.238.3301</t>
  </si>
  <si>
    <t>1451 7th Street</t>
  </si>
  <si>
    <t>004-0077-003 and 004-0071-003</t>
  </si>
  <si>
    <t>40%/60%</t>
  </si>
  <si>
    <t>430 E State St, Suite 100</t>
  </si>
  <si>
    <t>CA</t>
  </si>
  <si>
    <t>208.461.0022</t>
  </si>
  <si>
    <t>calebr@tpchousing.com</t>
  </si>
  <si>
    <t>TPC Holdings IX, LLC</t>
  </si>
  <si>
    <t>ID</t>
  </si>
  <si>
    <t>The Pacific Companies</t>
  </si>
  <si>
    <t>208.461.3267</t>
  </si>
  <si>
    <t>IHO-Mandela Station LLC</t>
  </si>
  <si>
    <t>501 N Golden Cricle Drive</t>
  </si>
  <si>
    <t>Strategic Urban Development Alliance, LLC</t>
  </si>
  <si>
    <t>1210 Excelsior Avenue</t>
  </si>
  <si>
    <t>Administrative GP</t>
  </si>
  <si>
    <t>Managing GP</t>
  </si>
  <si>
    <t>Santa Ana</t>
  </si>
  <si>
    <t>Rochelle Mills</t>
  </si>
  <si>
    <t>949.863.9740</t>
  </si>
  <si>
    <t>949.863.9746</t>
  </si>
  <si>
    <t>rmills@InnovativeHousing.com</t>
  </si>
  <si>
    <t>Innovative Housing Opportunities, Inc.</t>
  </si>
  <si>
    <t>Alan E. Dones</t>
  </si>
  <si>
    <t>510.482.7020</t>
  </si>
  <si>
    <t>510.482.7021</t>
  </si>
  <si>
    <t>alandones@aol.com</t>
  </si>
  <si>
    <t>Pacific West Communities, Inc.</t>
  </si>
  <si>
    <t>Claire Casazza</t>
  </si>
  <si>
    <t>208.577.2247</t>
  </si>
  <si>
    <t>clairec@tpchousing.com</t>
  </si>
  <si>
    <t>Developer</t>
  </si>
  <si>
    <t>430 E. State Street, Suite 100</t>
  </si>
  <si>
    <t>Eagle, ID 83616</t>
  </si>
  <si>
    <t>Pacific West Builders, Inc.</t>
  </si>
  <si>
    <t>Architects Orange</t>
  </si>
  <si>
    <t>144 N. Orange</t>
  </si>
  <si>
    <t>Orange, CA 92866</t>
  </si>
  <si>
    <t>RC Alley</t>
  </si>
  <si>
    <t>714.639.9860</t>
  </si>
  <si>
    <t>714.221.4584</t>
  </si>
  <si>
    <t>rca@architectsorange.com</t>
  </si>
  <si>
    <t>SMF Legal, PLLC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</si>
  <si>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</si>
  <si>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</si>
  <si>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</si>
  <si>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</si>
  <si>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</si>
  <si>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</si>
  <si>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</si>
  <si>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</si>
  <si>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</si>
  <si>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</si>
  <si>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</si>
  <si>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Redwood Energy</t>
  </si>
  <si>
    <t>1887 Q Street</t>
  </si>
  <si>
    <t>Arcata, CA 95521</t>
  </si>
  <si>
    <t>Sean Armstrong</t>
  </si>
  <si>
    <t>707.826.1450</t>
  </si>
  <si>
    <t>seanarmstrongpm@gmail.com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</si>
  <si>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</si>
  <si>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</si>
  <si>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</si>
  <si>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</si>
  <si>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</si>
  <si>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</si>
  <si>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</si>
  <si>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</si>
  <si>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</si>
  <si>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</si>
  <si>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</si>
  <si>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</si>
  <si>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</si>
  <si>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Valbridge Property Advisors</t>
  </si>
  <si>
    <t>3160 Crow Canyon Place, Ste 245</t>
  </si>
  <si>
    <t>San Ramon, CA 94583</t>
  </si>
  <si>
    <t>Josh Fronen</t>
  </si>
  <si>
    <t>Not Applicable</t>
  </si>
  <si>
    <t>925.327.1660</t>
  </si>
  <si>
    <t>408.279.3428</t>
  </si>
  <si>
    <t>jfronen@valbridge.com</t>
  </si>
  <si>
    <t>California Municipal Finance Authority (CMFA)</t>
  </si>
  <si>
    <t>2111 Palomar Airport Road, Ste. 320</t>
  </si>
  <si>
    <t>Carlsbad, CA 92011</t>
  </si>
  <si>
    <t>Ben Barker</t>
  </si>
  <si>
    <t>760.930.1266</t>
  </si>
  <si>
    <t>760.683.3390</t>
  </si>
  <si>
    <t>bbarker@cmfa-ca.com</t>
  </si>
  <si>
    <t>John Stewart Company</t>
  </si>
  <si>
    <t>1388 Sutter Street, 11th Floor</t>
  </si>
  <si>
    <t>San Francisco, CA 94109</t>
  </si>
  <si>
    <t>415.345.4400</t>
  </si>
  <si>
    <t>415.614.9175</t>
  </si>
  <si>
    <t>Jennifer Wood</t>
  </si>
  <si>
    <t>jwood@jsco.net</t>
  </si>
  <si>
    <t>San Francisco Bay Area Rapid Transit District (BART)</t>
  </si>
  <si>
    <t>N/A (Public Entity)</t>
  </si>
  <si>
    <t>Principal Property Development Officer</t>
  </si>
  <si>
    <t>2150 Webster Street, 9th Floor</t>
  </si>
  <si>
    <t>Yvette McCoy</t>
  </si>
  <si>
    <t>510.464.6888</t>
  </si>
  <si>
    <t>San Francisco Bay Area Rapid Transit (BART)</t>
  </si>
  <si>
    <t>Secured by Leasehold Interest</t>
  </si>
  <si>
    <t>Inner City Infill Site</t>
  </si>
  <si>
    <t xml:space="preserve">6-story residential building (5 residential floors (Type III-A construction) over one level of commercial/retail space and Type I-A parking podium. </t>
  </si>
  <si>
    <t xml:space="preserve">16,115+/- sq. feet of retail and daycare space on the ground floor level. Common/areas / community space is also included within the residential building. </t>
  </si>
  <si>
    <t>Community Commercial</t>
  </si>
  <si>
    <t>Transit-Oriented Development Commercial Zone</t>
  </si>
  <si>
    <t>240 units allowed with PDP bonus</t>
  </si>
  <si>
    <t>Concession approved to go from 60' to 80'</t>
  </si>
  <si>
    <t>0.5 spaces per unit - waiver approved for reduction from 120 to 50 spaces</t>
  </si>
  <si>
    <t>Fixed</t>
  </si>
  <si>
    <t>Oakland Housing Authority</t>
  </si>
  <si>
    <t>HCD - TOD</t>
  </si>
  <si>
    <t>HCD - IIGC</t>
  </si>
  <si>
    <t>Deferred Costs</t>
  </si>
  <si>
    <t>HCD - AHSC</t>
  </si>
  <si>
    <t>Alameda County LHSP</t>
  </si>
  <si>
    <t>Oakland Housing Authority/No water heating allowance because of central electric boiler</t>
  </si>
  <si>
    <t>BART Lease Option Agreement, City of Oakland Loan Agreement, OHA DLA</t>
  </si>
  <si>
    <t>City of Oakland and OHA</t>
  </si>
  <si>
    <t>Citibank</t>
  </si>
  <si>
    <t>HCD - REAP</t>
  </si>
  <si>
    <t>Pacific West Communities</t>
  </si>
  <si>
    <t>HCD - REAP Priority Sites</t>
  </si>
  <si>
    <t>HCD - REAP 2.0</t>
  </si>
  <si>
    <t>HCD- AHSC</t>
  </si>
  <si>
    <t>Telephone, Office expense, Misc.</t>
  </si>
  <si>
    <t>Payroll taxes, work comp, benefits</t>
  </si>
  <si>
    <t>Cleaning and building supplies</t>
  </si>
  <si>
    <t>Ground lease</t>
  </si>
  <si>
    <t>Issuer / trustee fees:</t>
  </si>
  <si>
    <t>IIGC, TOD, REAP 2.0, REAP Priority Sites</t>
  </si>
  <si>
    <t>Project-based vouchers (PBVs)</t>
  </si>
  <si>
    <t>Post-Construction Interest Reserve</t>
  </si>
  <si>
    <t>Construction Lender Costs (Legal, etc.)</t>
  </si>
  <si>
    <t>Bond Counsel / Financial Advisor</t>
  </si>
  <si>
    <t>City Loan Fees</t>
  </si>
  <si>
    <t>Tax Credit Fees</t>
  </si>
  <si>
    <t>HCD - AHSC Annual Hard Payment</t>
  </si>
  <si>
    <t>Above residual receipts line for cash flow</t>
  </si>
  <si>
    <t>AHSC Loan</t>
  </si>
  <si>
    <t>HCD REAP &amp; IIGC &amp; TOD</t>
  </si>
  <si>
    <t>325 E Hillcrest Drive, Suite 160</t>
  </si>
  <si>
    <t>Thousand Oaks, CA 91360</t>
  </si>
  <si>
    <t>Mike Hemmens</t>
  </si>
  <si>
    <t>805.557.0933</t>
  </si>
  <si>
    <t>Construction Loan (T.E. Bonds)</t>
  </si>
  <si>
    <t>250 Frank H. Ogawa Plaza, Ste 5313</t>
  </si>
  <si>
    <t>Oakland, CA 94612-2034</t>
  </si>
  <si>
    <t>Christia Katz Mulvey</t>
  </si>
  <si>
    <t>510.238.3502</t>
  </si>
  <si>
    <t>Construction to Perm Loan</t>
  </si>
  <si>
    <t>1619 Harrison Street</t>
  </si>
  <si>
    <t>Oakland, CA 94612</t>
  </si>
  <si>
    <t>Jonathan Young</t>
  </si>
  <si>
    <t>510.587.2175</t>
  </si>
  <si>
    <t>2020 W. El Camino Avenue, Ste. 500</t>
  </si>
  <si>
    <t>Sacramento, CA 95833</t>
  </si>
  <si>
    <t>LIHTC Equity</t>
  </si>
  <si>
    <t>Alex Goelzer</t>
  </si>
  <si>
    <t>916.841.7973</t>
  </si>
  <si>
    <t>Predev &amp; Infrastructure Funding</t>
  </si>
  <si>
    <t>Hector Leyva</t>
  </si>
  <si>
    <t>916.490.9313</t>
  </si>
  <si>
    <t>Infill Infrastructure Grant (Catalytic)</t>
  </si>
  <si>
    <t>Andre Holcomb</t>
  </si>
  <si>
    <t>Infrastructure Funding</t>
  </si>
  <si>
    <t>325 E. Hillcrest Drive, Suite 160</t>
  </si>
  <si>
    <t>Permanent Loan (T.E. Bonds)</t>
  </si>
  <si>
    <t>2020 W. El Camino Ave., Ste. 670</t>
  </si>
  <si>
    <t>Craig Shields</t>
  </si>
  <si>
    <t>916.263.7495</t>
  </si>
  <si>
    <t>Permanent Loan</t>
  </si>
  <si>
    <t>2020 W. El Camino Ave. Ste. 670</t>
  </si>
  <si>
    <t>Infill Infrastructure Grant</t>
  </si>
  <si>
    <t>Pre-dev and Infrastructure funding</t>
  </si>
  <si>
    <t>Kate Hartley</t>
  </si>
  <si>
    <t>415.778.6679</t>
  </si>
  <si>
    <t>Sensory impaired pursuant to CBC Chapter 11B</t>
  </si>
  <si>
    <t>Contributed Developer Fee</t>
  </si>
  <si>
    <t>Developer Fee Contribution</t>
  </si>
  <si>
    <t>Mandela Station Affordable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</si>
</sst>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2" fontId="16" fillId="5" borderId="0" xfId="8721" applyNumberFormat="1" applyFont="1" applyFill="1"/>
    <xf numFmtId="182" fontId="16" fillId="5" borderId="6" xfId="8721" applyNumberFormat="1" applyFont="1" applyFill="1" applyBorder="1"/>
    <xf numFmtId="172" fontId="16" fillId="0" borderId="0" xfId="0" applyNumberFormat="1" applyFont="1" applyAlignment="1">
      <alignment horizontal="center"/>
    </xf>
    <xf numFmtId="182" fontId="16" fillId="0" borderId="11" xfId="8721" applyNumberFormat="1" applyFont="1" applyBorder="1" applyAlignment="1">
      <alignment horizontal="center"/>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4" t="s">
        <v>551</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6"/>
    </row>
    <row r="8" spans="1:38" ht="13">
      <c r="A8" s="205"/>
      <c r="B8" s="205"/>
      <c r="C8" s="206"/>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6"/>
    </row>
    <row r="9" spans="1:38" ht="13">
      <c r="A9" s="205"/>
      <c r="B9" s="205"/>
      <c r="C9" s="206"/>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6"/>
    </row>
    <row r="12" spans="1:38" ht="13">
      <c r="A12" s="205"/>
      <c r="B12" s="205"/>
      <c r="C12" s="206"/>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6"/>
    </row>
    <row r="13" spans="1:38" ht="13">
      <c r="A13" s="205"/>
      <c r="B13" s="205"/>
      <c r="C13" s="206"/>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4" t="s">
        <v>2606</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6"/>
    </row>
    <row r="16" spans="1:38" ht="13.15" customHeight="1">
      <c r="A16" s="205"/>
      <c r="B16" s="205"/>
      <c r="C16" s="206"/>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6"/>
    </row>
    <row r="17" spans="1:38" ht="13">
      <c r="A17" s="205"/>
      <c r="B17" s="205"/>
      <c r="C17" s="206"/>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6"/>
    </row>
    <row r="18" spans="1:38" ht="13">
      <c r="A18" s="205"/>
      <c r="B18" s="205"/>
      <c r="C18" s="206"/>
      <c r="D18" s="520" t="s">
        <v>2605</v>
      </c>
      <c r="E18" s="442"/>
      <c r="G18" s="442"/>
      <c r="H18" s="442"/>
      <c r="I18" s="442"/>
      <c r="J18" s="1277" t="s">
        <v>2604</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5"/>
    </row>
    <row r="21" spans="1:38" ht="13">
      <c r="A21" s="205"/>
      <c r="B21" s="205"/>
      <c r="C21" s="206"/>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5"/>
    </row>
    <row r="22" spans="1:38" ht="13">
      <c r="A22" s="205"/>
      <c r="B22" s="205"/>
      <c r="C22" s="206"/>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5"/>
    </row>
    <row r="23" spans="1:38" ht="13.15" customHeight="1">
      <c r="A23" s="205"/>
      <c r="B23" s="205"/>
      <c r="C23" s="206"/>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5"/>
    </row>
    <row r="24" spans="1:38" ht="13">
      <c r="A24" s="205"/>
      <c r="B24" s="205"/>
      <c r="C24" s="206"/>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5"/>
    </row>
    <row r="25" spans="1:38" ht="13">
      <c r="A25" s="205"/>
      <c r="B25" s="205"/>
      <c r="C25" s="206"/>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5"/>
    </row>
    <row r="26" spans="1:38" ht="13">
      <c r="A26" s="205"/>
      <c r="B26" s="205"/>
      <c r="C26" s="206"/>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5"/>
    </row>
    <row r="27" spans="1:38" ht="13">
      <c r="A27" s="205"/>
      <c r="B27" s="205"/>
      <c r="C27" s="206"/>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5"/>
    </row>
    <row r="28" spans="1:38" ht="13">
      <c r="A28" s="205"/>
      <c r="B28" s="205"/>
      <c r="C28" s="206"/>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5"/>
    </row>
    <row r="31" spans="1:38" ht="13">
      <c r="A31" s="205"/>
      <c r="B31" s="205"/>
      <c r="C31" s="206"/>
      <c r="D31" s="456"/>
      <c r="E31" s="1265" t="s">
        <v>2520</v>
      </c>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205"/>
    </row>
    <row r="32" spans="1:38" ht="13">
      <c r="A32" s="4"/>
      <c r="C32" s="2"/>
    </row>
    <row r="33" spans="1:38">
      <c r="A33" s="4"/>
      <c r="D33" s="1276" t="s">
        <v>2142</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ht="13">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ht="13">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653</v>
      </c>
      <c r="F40" s="1264" t="s">
        <v>1163</v>
      </c>
    </row>
    <row r="41" spans="1:38" s="1264" customFormat="1" ht="13.15"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70" t="s">
        <v>1245</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ht="13">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1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ht="13">
      <c r="A46" s="4"/>
      <c r="C46" s="2"/>
      <c r="D46" s="4"/>
      <c r="E46" s="4"/>
      <c r="F46" s="118" t="s">
        <v>687</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ht="13">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ht="13">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9" t="s">
        <v>1190</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9" t="s">
        <v>576</v>
      </c>
      <c r="H56" s="1269"/>
      <c r="I56" s="1269"/>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9" t="s">
        <v>2041</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ht="13">
      <c r="A58" s="205"/>
      <c r="B58" s="205"/>
      <c r="C58" s="206"/>
      <c r="D58" s="206"/>
      <c r="E58" s="205"/>
      <c r="F58" s="207"/>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ht="13">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4" t="s">
        <v>1165</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ht="13">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ht="13">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510</v>
      </c>
      <c r="G67" s="1264" t="s">
        <v>1166</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4" t="s">
        <v>1167</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ht="13">
      <c r="A72" s="4"/>
      <c r="C72" s="2"/>
      <c r="D72" s="4"/>
      <c r="E72" s="4"/>
      <c r="F72" s="8" t="s">
        <v>510</v>
      </c>
      <c r="G72" s="1264" t="s">
        <v>1168</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4" t="s">
        <v>1169</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ht="13">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ht="13">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4" t="s">
        <v>1170</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ht="13">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7" t="s">
        <v>1171</v>
      </c>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ht="13">
      <c r="A89" s="4"/>
      <c r="C89" s="2"/>
      <c r="D89" s="4"/>
      <c r="E89" s="4"/>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row>
    <row r="90" spans="1:37" ht="13">
      <c r="A90" s="4"/>
      <c r="C90" s="2"/>
      <c r="D90" s="4"/>
      <c r="E90" s="4"/>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4" t="s">
        <v>1172</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4" t="s">
        <v>1173</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ht="13">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D98" s="99"/>
      <c r="E98" s="1268" t="s">
        <v>1174</v>
      </c>
      <c r="F98" s="1268"/>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
      <c r="A99" s="4"/>
      <c r="D99" s="99"/>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578</v>
      </c>
    </row>
    <row r="128" spans="2:10">
      <c r="E128" s="4" t="s">
        <v>923</v>
      </c>
      <c r="F128" s="4"/>
    </row>
    <row r="129" spans="4:37"/>
    <row r="130" spans="4:37" ht="13">
      <c r="D130" s="2" t="s">
        <v>575</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1212</v>
      </c>
      <c r="F136" s="4"/>
    </row>
    <row r="137" spans="4:37">
      <c r="F137" s="4"/>
    </row>
    <row r="138" spans="4:37" ht="13">
      <c r="D138" s="2" t="s">
        <v>303</v>
      </c>
      <c r="E138" s="2" t="s">
        <v>2042</v>
      </c>
      <c r="F138" s="2"/>
      <c r="G138" s="2"/>
      <c r="H138" s="2"/>
    </row>
    <row r="139" spans="4:37">
      <c r="E139" t="s">
        <v>112</v>
      </c>
      <c r="F139" t="s">
        <v>52</v>
      </c>
    </row>
    <row r="140" spans="4:37">
      <c r="E140" t="s">
        <v>113</v>
      </c>
      <c r="F140" t="s">
        <v>467</v>
      </c>
    </row>
    <row r="141" spans="4:37"/>
    <row r="142" spans="4:37" ht="13">
      <c r="D142" s="2" t="s">
        <v>429</v>
      </c>
      <c r="E142" s="2" t="s">
        <v>2043</v>
      </c>
    </row>
    <row r="143" spans="4:37">
      <c r="E143" s="205" t="s">
        <v>2044</v>
      </c>
      <c r="F143" s="205"/>
    </row>
    <row r="144" spans="4:37"/>
    <row r="145" spans="3:7" ht="13">
      <c r="C145" s="2" t="s">
        <v>6</v>
      </c>
      <c r="G145" s="2" t="s">
        <v>380</v>
      </c>
    </row>
    <row r="146" spans="3:7" ht="13">
      <c r="D146" s="2" t="s">
        <v>207</v>
      </c>
      <c r="E146" s="2" t="s">
        <v>135</v>
      </c>
    </row>
    <row r="147" spans="3:7">
      <c r="E147" t="s">
        <v>797</v>
      </c>
    </row>
    <row r="148" spans="3:7"/>
    <row r="149" spans="3:7" ht="13">
      <c r="D149" s="2" t="s">
        <v>341</v>
      </c>
      <c r="E149" s="2" t="s">
        <v>525</v>
      </c>
      <c r="F149" s="2"/>
    </row>
    <row r="150" spans="3:7">
      <c r="E150" s="4" t="s">
        <v>925</v>
      </c>
      <c r="F150" s="4"/>
    </row>
    <row r="151" spans="3:7"/>
    <row r="152" spans="3:7" ht="13">
      <c r="D152" s="2" t="s">
        <v>575</v>
      </c>
      <c r="E152" s="2" t="s">
        <v>554</v>
      </c>
    </row>
    <row r="153" spans="3:7">
      <c r="E153" s="4" t="s">
        <v>926</v>
      </c>
    </row>
    <row r="154" spans="3:7">
      <c r="E154" s="4" t="s">
        <v>924</v>
      </c>
      <c r="G154" s="4"/>
    </row>
    <row r="155" spans="3:7"/>
    <row r="156" spans="3:7" ht="13">
      <c r="D156" s="2" t="s">
        <v>515</v>
      </c>
      <c r="E156" s="2" t="s">
        <v>534</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558</v>
      </c>
      <c r="E168" s="2" t="s">
        <v>623</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932</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582</v>
      </c>
      <c r="F204" s="4" t="s">
        <v>937</v>
      </c>
      <c r="M204" s="4"/>
      <c r="N204" s="4"/>
      <c r="O204" s="4"/>
      <c r="P204" s="4"/>
      <c r="Q204" s="4"/>
      <c r="R204" s="4"/>
      <c r="S204" s="4"/>
    </row>
    <row r="205" spans="2:37" ht="13">
      <c r="B205" s="4"/>
      <c r="C205" s="4"/>
      <c r="D205" s="2"/>
      <c r="F205" t="s">
        <v>653</v>
      </c>
      <c r="G205" s="1264" t="s">
        <v>1175</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ht="13">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ht="13">
      <c r="B207" s="4"/>
      <c r="C207" s="4"/>
      <c r="D207" s="2"/>
      <c r="M207" s="4"/>
      <c r="N207" s="4"/>
      <c r="O207" s="4"/>
      <c r="P207" s="4"/>
      <c r="Q207" s="4"/>
      <c r="R207" s="4"/>
      <c r="S207" s="4"/>
    </row>
    <row r="208" spans="2:37" ht="13">
      <c r="B208" s="4"/>
      <c r="C208" s="4"/>
      <c r="D208" s="2" t="s">
        <v>558</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582</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4" t="s">
        <v>1154</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ht="13">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ht="13">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15" customHeight="1">
      <c r="B341" s="2"/>
      <c r="E341" s="1269" t="s">
        <v>1234</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ht="13">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ht="13">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
      <c r="B346" s="2"/>
      <c r="E346" s="3" t="s">
        <v>112</v>
      </c>
      <c r="F346" s="1264" t="s">
        <v>1236</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t="s">
        <v>113</v>
      </c>
      <c r="F350" s="1264" t="s">
        <v>1235</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4"/>
      <c r="H353" s="4"/>
      <c r="I353" s="4"/>
      <c r="J353" s="4"/>
      <c r="K353" s="4"/>
      <c r="L353" s="4"/>
      <c r="M353" s="4"/>
      <c r="N353" s="4"/>
      <c r="O353" s="4"/>
      <c r="P353" s="4"/>
      <c r="Q353" s="4"/>
      <c r="R353" s="4"/>
      <c r="S353" s="4"/>
    </row>
    <row r="354" spans="1:38" ht="13">
      <c r="A354" s="5"/>
      <c r="B354" s="11" t="s">
        <v>752</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3" customFormat="1" ht="13">
      <c r="A367"/>
      <c r="B367" s="2"/>
      <c r="C367"/>
      <c r="D367"/>
      <c r="E367" s="1270" t="s">
        <v>1257</v>
      </c>
    </row>
    <row r="368" spans="1:38" s="1273"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4" t="s">
        <v>1268</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ht="13">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ht="13">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44"/>
  <sheetViews>
    <sheetView showGridLines="0" topLeftCell="A2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1" t="s">
        <v>1584</v>
      </c>
      <c r="B1" s="2671"/>
      <c r="C1" s="2671"/>
      <c r="D1" s="2671"/>
      <c r="E1" s="2671"/>
      <c r="F1" s="2671"/>
      <c r="G1" s="2671"/>
      <c r="H1" s="2671"/>
      <c r="I1" s="2671"/>
      <c r="J1" s="2671"/>
    </row>
    <row r="2" spans="1:13" ht="15" customHeight="1" thickBot="1">
      <c r="A2" s="1047"/>
      <c r="B2" s="1047"/>
      <c r="I2" s="1048"/>
      <c r="K2" s="1049"/>
    </row>
    <row r="3" spans="1:13" s="1052" customFormat="1" ht="20.149999999999999" customHeight="1">
      <c r="A3" s="1102"/>
      <c r="B3" s="1103"/>
      <c r="C3" s="1104"/>
      <c r="D3" s="1109"/>
      <c r="E3" s="1104"/>
      <c r="F3" s="1105" t="s">
        <v>1990</v>
      </c>
      <c r="G3" s="1104"/>
      <c r="H3" s="1106">
        <f>E18</f>
        <v>76654692</v>
      </c>
      <c r="I3" s="1107"/>
    </row>
    <row r="4" spans="1:13" s="1052" customFormat="1" ht="20.149999999999999" customHeight="1">
      <c r="B4" s="1096"/>
      <c r="D4" s="1110"/>
      <c r="F4" s="1094" t="s">
        <v>1992</v>
      </c>
      <c r="G4" s="1093" t="s">
        <v>1991</v>
      </c>
      <c r="H4" s="1095">
        <f>I18</f>
        <v>69596200.980392158</v>
      </c>
      <c r="I4" s="1097"/>
      <c r="K4" s="1056"/>
    </row>
    <row r="5" spans="1:13" s="1052" customFormat="1" ht="20.149999999999999" customHeight="1" thickBot="1">
      <c r="B5" s="1098"/>
      <c r="C5" s="1099"/>
      <c r="D5" s="1111"/>
      <c r="E5" s="1100"/>
      <c r="F5" s="1111" t="s">
        <v>1941</v>
      </c>
      <c r="G5" s="1112"/>
      <c r="H5" s="1108">
        <f>IFERROR(H3/H4,0)</f>
        <v>1.1014206367614301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4" t="s">
        <v>1939</v>
      </c>
      <c r="C8" s="2675"/>
      <c r="D8" s="2675"/>
      <c r="E8" s="2676"/>
      <c r="G8" s="2651" t="s">
        <v>1940</v>
      </c>
      <c r="H8" s="2652"/>
      <c r="I8" s="2653"/>
      <c r="K8" s="1058"/>
    </row>
    <row r="9" spans="1:13" ht="15" customHeight="1">
      <c r="A9" s="1047"/>
      <c r="B9" s="2672" t="s">
        <v>1973</v>
      </c>
      <c r="C9" s="2672"/>
      <c r="D9" s="2672"/>
      <c r="E9" s="1060">
        <f>G33</f>
        <v>12280000</v>
      </c>
      <c r="G9" s="2664" t="s">
        <v>1971</v>
      </c>
      <c r="H9" s="2664"/>
      <c r="I9" s="1061">
        <f>Application!AM554</f>
        <v>97500000</v>
      </c>
      <c r="K9" s="1062"/>
      <c r="M9" s="1063"/>
    </row>
    <row r="10" spans="1:13" ht="15" customHeight="1" thickBot="1">
      <c r="A10" s="1047"/>
      <c r="B10" s="2672" t="s">
        <v>1974</v>
      </c>
      <c r="C10" s="2672"/>
      <c r="D10" s="2672"/>
      <c r="E10" s="1061">
        <f>G47</f>
        <v>38062692</v>
      </c>
      <c r="G10" s="2678" t="s">
        <v>1942</v>
      </c>
      <c r="H10" s="2678"/>
      <c r="I10" s="1142">
        <f>'Basis &amp; Credits'!AB78</f>
        <v>0</v>
      </c>
      <c r="M10" s="1063"/>
    </row>
    <row r="11" spans="1:13" ht="15" customHeight="1">
      <c r="A11" s="1047"/>
      <c r="B11" s="2665" t="s">
        <v>2265</v>
      </c>
      <c r="C11" s="2666"/>
      <c r="D11" s="2667"/>
      <c r="E11" s="1061">
        <f>SUM(E12,E13)</f>
        <v>2980000</v>
      </c>
      <c r="G11" s="2663" t="s">
        <v>1982</v>
      </c>
      <c r="H11" s="2663"/>
      <c r="I11" s="1141">
        <f>I9+I10</f>
        <v>97500000</v>
      </c>
      <c r="M11" s="1063"/>
    </row>
    <row r="12" spans="1:13" ht="15" customHeight="1">
      <c r="A12" s="1064"/>
      <c r="B12" s="2673" t="s">
        <v>2267</v>
      </c>
      <c r="C12" s="2673"/>
      <c r="D12" s="2673"/>
      <c r="E12" s="1167">
        <f>G56</f>
        <v>600000</v>
      </c>
      <c r="M12" s="1063"/>
    </row>
    <row r="13" spans="1:13" ht="15" customHeight="1">
      <c r="A13" s="1050"/>
      <c r="B13" s="2673" t="s">
        <v>2268</v>
      </c>
      <c r="C13" s="2673"/>
      <c r="D13" s="2673"/>
      <c r="E13" s="1167">
        <f>G65</f>
        <v>2380000</v>
      </c>
      <c r="G13" s="2651" t="s">
        <v>2006</v>
      </c>
      <c r="H13" s="2652"/>
      <c r="I13" s="2653"/>
      <c r="M13" s="1063"/>
    </row>
    <row r="14" spans="1:13" ht="15" customHeight="1">
      <c r="A14" s="1050"/>
      <c r="B14" s="2665" t="s">
        <v>2266</v>
      </c>
      <c r="C14" s="2666"/>
      <c r="D14" s="2667"/>
      <c r="E14" s="1169">
        <f>MAX(E15,E16)+E17</f>
        <v>23332000</v>
      </c>
      <c r="G14" s="2664" t="s">
        <v>139</v>
      </c>
      <c r="H14" s="2664"/>
      <c r="I14" s="1065">
        <f>15%*(AND(G120="Yes",G122&lt;&gt;""))</f>
        <v>0.15</v>
      </c>
      <c r="M14" s="1063"/>
    </row>
    <row r="15" spans="1:13" ht="15" customHeight="1">
      <c r="A15" s="1050"/>
      <c r="B15" s="2648" t="s">
        <v>2272</v>
      </c>
      <c r="C15" s="2649"/>
      <c r="D15" s="2650"/>
      <c r="E15" s="1167">
        <f>G80</f>
        <v>7368000</v>
      </c>
      <c r="G15" s="1139" t="s">
        <v>1983</v>
      </c>
      <c r="H15" s="1139"/>
      <c r="I15" s="1065">
        <f>IF(Application!AJ1032&gt;0,10%,IF(Application!AJ1036&gt;0,5%,0))</f>
        <v>0.05</v>
      </c>
      <c r="M15" s="1063"/>
    </row>
    <row r="16" spans="1:13" ht="15" customHeight="1">
      <c r="A16" s="1050"/>
      <c r="B16" s="2648" t="s">
        <v>2271</v>
      </c>
      <c r="C16" s="2649"/>
      <c r="D16" s="2650"/>
      <c r="E16" s="1167">
        <f>G90</f>
        <v>0</v>
      </c>
      <c r="G16" s="2664" t="s">
        <v>1984</v>
      </c>
      <c r="H16" s="2664"/>
      <c r="I16" s="1065">
        <f>G132</f>
        <v>8.6192810457516339E-2</v>
      </c>
    </row>
    <row r="17" spans="1:21" ht="15" customHeight="1" thickBot="1">
      <c r="A17" s="1050"/>
      <c r="B17" s="2648" t="s">
        <v>2270</v>
      </c>
      <c r="C17" s="2649"/>
      <c r="D17" s="2650"/>
      <c r="E17" s="1167">
        <f>G115</f>
        <v>15964000</v>
      </c>
      <c r="G17" s="2664" t="s">
        <v>2280</v>
      </c>
      <c r="H17" s="2664"/>
      <c r="I17" s="1065">
        <f>IF(AND(G139="Yes",OR(G136,G137)),IF(G143&gt;15%,15%,G143),0)</f>
        <v>0</v>
      </c>
    </row>
    <row r="18" spans="1:21" ht="15" customHeight="1">
      <c r="A18" s="1047"/>
      <c r="B18" s="2677" t="s">
        <v>1938</v>
      </c>
      <c r="C18" s="2677"/>
      <c r="D18" s="2677"/>
      <c r="E18" s="1113">
        <f>SUM(E9:E11,E14)</f>
        <v>76654692</v>
      </c>
      <c r="G18" s="1140" t="s">
        <v>1972</v>
      </c>
      <c r="H18" s="1140"/>
      <c r="I18" s="1114">
        <f>I11-((I11*I14)+(I11*I15)+(I11*I16)+(I11*I17))</f>
        <v>69596200.980392158</v>
      </c>
      <c r="M18" s="1066">
        <f>SUM(Cdlac[Quantity])</f>
        <v>238</v>
      </c>
      <c r="O18" s="1086" t="s">
        <v>583</v>
      </c>
      <c r="P18" s="1045">
        <f>MATCH(Application!T189,Application!CB160:CB217,0)</f>
        <v>1</v>
      </c>
      <c r="T18" s="1066">
        <f>SUM(Cdlac[Population])</f>
        <v>60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50</v>
      </c>
      <c r="N20" s="1072">
        <f>Application!AC718</f>
        <v>0.3</v>
      </c>
      <c r="O20" s="1072">
        <f>IF(Cdlac[[#This Row],[Quantity]]&gt;0,IF(Cdlac[[#This Row],[Federal]],30%,IF(AND(OR(NOT($G$38),$G$38=""),$G$43),40%,Cdlac[[#This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9</v>
      </c>
      <c r="N21" s="1072">
        <f>Application!AC719</f>
        <v>0.3</v>
      </c>
      <c r="O21" s="1072">
        <f>IF(Cdlac[[#This Row],[Quantity]]&gt;0,IF(Cdlac[[#This Row],[Federal]],30%,IF(AND(OR(NOT($G$38),$G$38=""),$G$43),40%,Cdlac[[#This Row],[iAMI]])),"")</f>
        <v>0.3</v>
      </c>
      <c r="P21" s="1066" cm="1">
        <f t="array" ref="P21">IF(Cdlac[[#This Row],[Quantity]]&gt;0,INDEX(TcacRents,$P$18,Cdlac[[#This Row],[Bedrooms]]+1)*Cdlac[[#This Row],[AMI]],"")</f>
        <v>817.19999999999993</v>
      </c>
      <c r="Q21" s="1166"/>
      <c r="R21" s="1066" cm="1">
        <f t="array" ref="R21">IF(Cdlac[[#This Row],[Quantity]]&gt;0,INDEX(HudFmrs,$P$18,Cdlac[[#This Row],[Bedrooms]]+1),"")</f>
        <v>1825</v>
      </c>
      <c r="S21" s="1066">
        <f>IF(Cdlac[[#This Row],[Quantity]]&gt;0,MAX(0,Cdlac[[#This Row],[Fair Market Rent]]-IF(AND($G$37,$G$38,$G$38&lt;&gt;"",NOT(Cdlac[[#This Row],[Federal]]),Cdlac[[#This Row],[Preservation Rent]]&lt;&gt;""),Cdlac[[#This Row],[Preservation Rent]],Cdlac[[#This Row],[Restricted Rent]])),"")</f>
        <v>1007.8000000000001</v>
      </c>
      <c r="T21" s="1045">
        <f>IF(Cdlac[[#This Row],[Quantity]]&gt;0,AND(Application!AK719&lt;&gt;"N/A",Application!AK719&lt;&gt;"")*Cdlac[[#This Row],[Quantity]],"")</f>
        <v>9</v>
      </c>
      <c r="U21" s="1045" t="b">
        <f>AND('Subsidy Contract Calculation'!F5&gt;0,OR('Subsidy Contract Calculation'!C5="Federal",'Subsidy Contract Calculation'!C5="Local - Approved by ED"),Cdlac[[#This Row],[Quantity]]&gt;0)</f>
        <v>1</v>
      </c>
    </row>
    <row r="22" spans="1:21" ht="15" customHeight="1">
      <c r="A22" s="1050"/>
      <c r="C22" s="2655" t="s">
        <v>1986</v>
      </c>
      <c r="D22" s="2655" t="s">
        <v>1987</v>
      </c>
      <c r="E22" s="2655" t="s">
        <v>1988</v>
      </c>
      <c r="F22" s="2655" t="s">
        <v>1989</v>
      </c>
      <c r="G22" s="2655" t="s">
        <v>1985</v>
      </c>
      <c r="H22" s="1071"/>
      <c r="I22" s="1070"/>
      <c r="L22" s="1045">
        <f>IFERROR(MIN(4,MATCH(Application!B720,UnitSizes,0)-1),"")</f>
        <v>1</v>
      </c>
      <c r="M22" s="1066">
        <f>Application!G720</f>
        <v>10</v>
      </c>
      <c r="N22" s="1072">
        <f>Application!AC720</f>
        <v>0.3</v>
      </c>
      <c r="O22" s="1072">
        <f>IF(Cdlac[[#This Row],[Quantity]]&gt;0,IF(Cdlac[[#This Row],[Federal]],30%,IF(AND(OR(NOT($G$38),$G$38=""),$G$43),40%,Cdlac[[#This Row],[iAMI]])),"")</f>
        <v>0.3</v>
      </c>
      <c r="P22" s="1066" cm="1">
        <f t="array" ref="P22">IF(Cdlac[[#This Row],[Quantity]]&gt;0,INDEX(TcacRents,$P$18,Cdlac[[#This Row],[Bedrooms]]+1)*Cdlac[[#This Row],[AMI]],"")</f>
        <v>876</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1255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6"/>
      <c r="D23" s="2656"/>
      <c r="E23" s="2656"/>
      <c r="F23" s="2656"/>
      <c r="G23" s="2656"/>
      <c r="H23" s="1071"/>
      <c r="I23" s="1070"/>
      <c r="L23" s="1045">
        <f>IFERROR(MIN(4,MATCH(Application!B721,UnitSizes,0)-1),"")</f>
        <v>1</v>
      </c>
      <c r="M23" s="1066">
        <f>Application!G721</f>
        <v>37</v>
      </c>
      <c r="N23" s="1072">
        <f>Application!AC721</f>
        <v>0.3</v>
      </c>
      <c r="O23" s="1072">
        <f>IF(Cdlac[[#This Row],[Quantity]]&gt;0,IF(Cdlac[[#This Row],[Federal]],30%,IF(AND(OR(NOT($G$38),$G$38=""),$G$43),40%,Cdlac[[#This Row],[iAMI]])),"")</f>
        <v>0.3</v>
      </c>
      <c r="P23" s="1066" cm="1">
        <f t="array" ref="P23">IF(Cdlac[[#This Row],[Quantity]]&gt;0,INDEX(TcacRents,$P$18,Cdlac[[#This Row],[Bedrooms]]+1)*Cdlac[[#This Row],[AMI]],"")</f>
        <v>876</v>
      </c>
      <c r="Q23" s="1166"/>
      <c r="R23" s="1066" cm="1">
        <f t="array" ref="R23">IF(Cdlac[[#This Row],[Quantity]]&gt;0,INDEX(HudFmrs,$P$18,Cdlac[[#This Row],[Bedrooms]]+1),"")</f>
        <v>2131</v>
      </c>
      <c r="S23" s="1066">
        <f>IF(Cdlac[[#This Row],[Quantity]]&gt;0,MAX(0,Cdlac[[#This Row],[Fair Market Rent]]-IF(AND($G$37,$G$38,$G$38&lt;&gt;"",NOT(Cdlac[[#This Row],[Federal]]),Cdlac[[#This Row],[Preservation Rent]]&lt;&gt;""),Cdlac[[#This Row],[Preservation Rent]],Cdlac[[#This Row],[Restricted Rent]])),"")</f>
        <v>1255</v>
      </c>
      <c r="T23" s="1045">
        <f>IF(Cdlac[[#This Row],[Quantity]]&gt;0,AND(Application!AK721&lt;&gt;"N/A",Application!AK721&lt;&gt;"")*Cdlac[[#This Row],[Quantity]],"")</f>
        <v>37</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59</v>
      </c>
      <c r="F24" s="1073">
        <f>E24</f>
        <v>59</v>
      </c>
      <c r="G24" s="1073">
        <f>D24*F24</f>
        <v>53.1</v>
      </c>
      <c r="L24" s="1045">
        <f>IFERROR(MIN(4,MATCH(Application!B722,UnitSizes,0)-1),"")</f>
        <v>1</v>
      </c>
      <c r="M24" s="1066">
        <f>Application!G722</f>
        <v>89</v>
      </c>
      <c r="N24" s="1072">
        <f>Application!AC722</f>
        <v>0.55000000000000004</v>
      </c>
      <c r="O24" s="1072">
        <f>IF(Cdlac[[#This Row],[Quantity]]&gt;0,IF(Cdlac[[#This Row],[Federal]],30%,IF(AND(OR(NOT($G$38),$G$38=""),$G$43),40%,Cdlac[[#This Row],[iAMI]])),"")</f>
        <v>0.55000000000000004</v>
      </c>
      <c r="P24" s="1066" cm="1">
        <f t="array" ref="P24">IF(Cdlac[[#This Row],[Quantity]]&gt;0,INDEX(TcacRents,$P$18,Cdlac[[#This Row],[Bedrooms]]+1)*Cdlac[[#This Row],[AMI]],"")</f>
        <v>1606.0000000000002</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524.99999999999977</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136</v>
      </c>
      <c r="F25" s="1073">
        <f>E25</f>
        <v>136</v>
      </c>
      <c r="G25" s="1073">
        <f>D25*F25</f>
        <v>136</v>
      </c>
      <c r="L25" s="1045">
        <f>IFERROR(MIN(4,MATCH(Application!B723,UnitSizes,0)-1),"")</f>
        <v>2</v>
      </c>
      <c r="M25" s="1066">
        <f>Application!G723</f>
        <v>10</v>
      </c>
      <c r="N25" s="1072">
        <f>Application!AC723</f>
        <v>0.3</v>
      </c>
      <c r="O25" s="1072">
        <f>IF(Cdlac[[#This Row],[Quantity]]&gt;0,IF(Cdlac[[#This Row],[Federal]],30%,IF(AND(OR(NOT($G$38),$G$38=""),$G$43),40%,Cdlac[[#This Row],[iAMI]])),"")</f>
        <v>0.3</v>
      </c>
      <c r="P25" s="1066" cm="1">
        <f t="array" ref="P25">IF(Cdlac[[#This Row],[Quantity]]&gt;0,INDEX(TcacRents,$P$18,Cdlac[[#This Row],[Bedrooms]]+1)*Cdlac[[#This Row],[AMI]],"")</f>
        <v>1051.2</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1538.8</v>
      </c>
      <c r="T25" s="1045">
        <f>IF(Cdlac[[#This Row],[Quantity]]&gt;0,AND(Application!AK723&lt;&gt;"N/A",Application!AK723&lt;&gt;"")*Cdlac[[#This Row],[Quantity]],"")</f>
        <v>10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32</v>
      </c>
      <c r="F26" s="1076">
        <f>SUM(E26:E28)-SUM(F27:F28)</f>
        <v>32</v>
      </c>
      <c r="G26" s="1073">
        <f>D26*F26</f>
        <v>40</v>
      </c>
      <c r="H26" s="1075"/>
      <c r="I26" s="1075"/>
      <c r="L26" s="1045">
        <f>IFERROR(MIN(4,MATCH(Application!B724,UnitSizes,0)-1),"")</f>
        <v>2</v>
      </c>
      <c r="M26" s="1066">
        <f>Application!G724</f>
        <v>22</v>
      </c>
      <c r="N26" s="1072">
        <f>Application!AC724</f>
        <v>0.55000000000000004</v>
      </c>
      <c r="O26" s="1072">
        <f>IF(Cdlac[[#This Row],[Quantity]]&gt;0,IF(Cdlac[[#This Row],[Federal]],30%,IF(AND(OR(NOT($G$38),$G$38=""),$G$43),40%,Cdlac[[#This Row],[iAMI]])),"")</f>
        <v>0.55000000000000004</v>
      </c>
      <c r="P26" s="1066" cm="1">
        <f t="array" ref="P26">IF(Cdlac[[#This Row],[Quantity]]&gt;0,INDEX(TcacRents,$P$18,Cdlac[[#This Row],[Bedrooms]]+1)*Cdlac[[#This Row],[AMI]],"")</f>
        <v>1927.2</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662.8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11</v>
      </c>
      <c r="F27" s="1076">
        <f>MIN(E27,ROUNDDOWN(E29*30%,0))</f>
        <v>11</v>
      </c>
      <c r="G27" s="1073">
        <f>D27*F27</f>
        <v>16.5</v>
      </c>
      <c r="H27" s="1075"/>
      <c r="I27" s="1075"/>
      <c r="L27" s="1045">
        <f>IFERROR(MIN(4,MATCH(Application!B725,UnitSizes,0)-1),"")</f>
        <v>3</v>
      </c>
      <c r="M27" s="1066">
        <f>Application!G725</f>
        <v>4</v>
      </c>
      <c r="N27" s="1072">
        <f>Application!AC725</f>
        <v>0.3</v>
      </c>
      <c r="O27" s="1072">
        <f>IF(Cdlac[[#This Row],[Quantity]]&gt;0,IF(Cdlac[[#This Row],[Federal]],30%,IF(AND(OR(NOT($G$38),$G$38=""),$G$43),40%,Cdlac[[#This Row],[iAMI]])),"")</f>
        <v>0.3</v>
      </c>
      <c r="P27" s="1066" cm="1">
        <f t="array" ref="P27">IF(Cdlac[[#This Row],[Quantity]]&gt;0,INDEX(TcacRents,$P$18,Cdlac[[#This Row],[Bedrooms]]+1)*Cdlac[[#This Row],[AMI]],"")</f>
        <v>1214.3999999999999</v>
      </c>
      <c r="Q27" s="1166"/>
      <c r="R27" s="1066" cm="1">
        <f t="array" ref="R27">IF(Cdlac[[#This Row],[Quantity]]&gt;0,INDEX(HudFmrs,$P$18,Cdlac[[#This Row],[Bedrooms]]+1),"")</f>
        <v>3342</v>
      </c>
      <c r="S27" s="1066">
        <f>IF(Cdlac[[#This Row],[Quantity]]&gt;0,MAX(0,Cdlac[[#This Row],[Fair Market Rent]]-IF(AND($G$37,$G$38,$G$38&lt;&gt;"",NOT(Cdlac[[#This Row],[Federal]]),Cdlac[[#This Row],[Preservation Rent]]&lt;&gt;""),Cdlac[[#This Row],[Preservation Rent]],Cdlac[[#This Row],[Restricted Rent]])),"")</f>
        <v>2127.6000000000004</v>
      </c>
      <c r="T27" s="1045">
        <f>IF(Cdlac[[#This Row],[Quantity]]&gt;0,AND(Application!AK725&lt;&gt;"N/A",Application!AK725&lt;&gt;"")*Cdlac[[#This Row],[Quantity]],"")</f>
        <v>4</v>
      </c>
      <c r="U27" s="1045" t="b">
        <f>AND('Subsidy Contract Calculation'!F11&gt;0,OR('Subsidy Contract Calculation'!C11="Federal",'Subsidy Contract Calculation'!C11="Local - Approved by ED"),Cdlac[[#This Row],[Quantity]]&gt;0)</f>
        <v>1</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7</v>
      </c>
      <c r="N28" s="1072">
        <f>Application!AC726</f>
        <v>0.55000000000000004</v>
      </c>
      <c r="O28" s="1072">
        <f>IF(Cdlac[[#This Row],[Quantity]]&gt;0,IF(Cdlac[[#This Row],[Federal]],30%,IF(AND(OR(NOT($G$38),$G$38=""),$G$43),40%,Cdlac[[#This Row],[iAMI]])),"")</f>
        <v>0.55000000000000004</v>
      </c>
      <c r="P28" s="1066" cm="1">
        <f t="array" ref="P28">IF(Cdlac[[#This Row],[Quantity]]&gt;0,INDEX(TcacRents,$P$18,Cdlac[[#This Row],[Bedrooms]]+1)*Cdlac[[#This Row],[AMI]],"")</f>
        <v>2226.4</v>
      </c>
      <c r="Q28" s="1166"/>
      <c r="R28" s="1066" cm="1">
        <f t="array" ref="R28">IF(Cdlac[[#This Row],[Quantity]]&gt;0,INDEX(HudFmrs,$P$18,Cdlac[[#This Row],[Bedrooms]]+1),"")</f>
        <v>3342</v>
      </c>
      <c r="S28" s="1066">
        <f>IF(Cdlac[[#This Row],[Quantity]]&gt;0,MAX(0,Cdlac[[#This Row],[Fair Market Rent]]-IF(AND($G$37,$G$38,$G$38&lt;&gt;"",NOT(Cdlac[[#This Row],[Federal]]),Cdlac[[#This Row],[Preservation Rent]]&lt;&gt;""),Cdlac[[#This Row],[Preservation Rent]],Cdlac[[#This Row],[Restricted Rent]])),"")</f>
        <v>1115.5999999999999</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7" t="s">
        <v>1585</v>
      </c>
      <c r="D29" s="2658"/>
      <c r="E29" s="1091">
        <f>SUM(E24:E28)</f>
        <v>238</v>
      </c>
      <c r="F29" s="1091">
        <f>SUM(F24:F28)</f>
        <v>238</v>
      </c>
      <c r="G29" s="1092">
        <f>SUMPRODUCT(D24:D28,F24:F28)</f>
        <v>245.6</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245.6</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12280000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0.46573033707865169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211459.4</v>
      </c>
    </row>
    <row r="46" spans="1:21" ht="15" customHeight="1">
      <c r="E46" s="1119" t="s">
        <v>2005</v>
      </c>
      <c r="F46" s="1115" t="s">
        <v>1993</v>
      </c>
      <c r="G46" s="1123">
        <f>12*15</f>
        <v>180</v>
      </c>
    </row>
    <row r="47" spans="1:21" ht="15" customHeight="1">
      <c r="E47" s="1124" t="s">
        <v>1943</v>
      </c>
      <c r="F47" s="1047"/>
      <c r="G47" s="1125">
        <f>G45*G46</f>
        <v>38062692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60</v>
      </c>
    </row>
    <row r="52" spans="2:9" ht="15" customHeight="1">
      <c r="E52" s="1119" t="s">
        <v>1995</v>
      </c>
      <c r="G52" s="1116">
        <f>ROUNDDOWN(E29*50%,0)</f>
        <v>119</v>
      </c>
    </row>
    <row r="53" spans="2:9" ht="15" customHeight="1">
      <c r="E53" s="1119"/>
      <c r="G53" s="1127"/>
    </row>
    <row r="54" spans="2:9" ht="15" customHeight="1">
      <c r="E54" s="1119" t="s">
        <v>1954</v>
      </c>
      <c r="G54" s="1116">
        <f>MIN(G51:G52)</f>
        <v>60</v>
      </c>
    </row>
    <row r="55" spans="2:9" ht="15" customHeight="1">
      <c r="E55" s="1119" t="s">
        <v>1944</v>
      </c>
      <c r="F55" s="1115" t="s">
        <v>1993</v>
      </c>
      <c r="G55" s="1126">
        <v>10000</v>
      </c>
    </row>
    <row r="56" spans="2:9" ht="15" customHeight="1">
      <c r="E56" s="1120" t="s">
        <v>1977</v>
      </c>
      <c r="F56" s="1047"/>
      <c r="G56" s="1125">
        <f>G54*G55</f>
        <v>600000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120</v>
      </c>
    </row>
    <row r="61" spans="2:9" ht="15" customHeight="1">
      <c r="E61" s="1119" t="s">
        <v>1995</v>
      </c>
      <c r="G61" s="1080">
        <f>ROUNDDOWN(E29*50%,0)</f>
        <v>119</v>
      </c>
    </row>
    <row r="62" spans="2:9" ht="15" customHeight="1">
      <c r="E62" s="1119"/>
      <c r="G62" s="1080"/>
    </row>
    <row r="63" spans="2:9" ht="15" customHeight="1">
      <c r="E63" s="1119" t="s">
        <v>1954</v>
      </c>
      <c r="G63" s="1116">
        <f>MIN(G60:G61)</f>
        <v>119</v>
      </c>
    </row>
    <row r="64" spans="2:9" ht="15" customHeight="1">
      <c r="E64" s="1119" t="s">
        <v>1944</v>
      </c>
      <c r="F64" s="1115" t="s">
        <v>1993</v>
      </c>
      <c r="G64" s="1126">
        <v>20000</v>
      </c>
    </row>
    <row r="65" spans="2:14" ht="15" customHeight="1">
      <c r="E65" s="1120" t="s">
        <v>1976</v>
      </c>
      <c r="F65" s="1047"/>
      <c r="G65" s="1125">
        <f>G63*G64</f>
        <v>2380000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546</v>
      </c>
    </row>
    <row r="70" spans="2:14" ht="15" customHeight="1">
      <c r="C70" s="1078" t="s">
        <v>1981</v>
      </c>
      <c r="G70" s="1082" t="str">
        <f>IF(Application!D211="Large Family","Yes","No")</f>
        <v>No</v>
      </c>
    </row>
    <row r="71" spans="2:14" ht="15" customHeight="1" thickBot="1">
      <c r="C71" s="1078" t="s">
        <v>1967</v>
      </c>
      <c r="G71" s="1044" t="s">
        <v>669</v>
      </c>
    </row>
    <row r="72" spans="2:14" ht="15" customHeight="1">
      <c r="C72" s="1078" t="s">
        <v>1968</v>
      </c>
      <c r="G72" s="1045" t="str">
        <f>Application!T193</f>
        <v>Low Resource</v>
      </c>
      <c r="L72" s="2668" t="s">
        <v>1969</v>
      </c>
      <c r="M72" s="2669"/>
      <c r="N72" s="1133">
        <v>30000</v>
      </c>
    </row>
    <row r="73" spans="2:14" ht="15" customHeight="1">
      <c r="C73" s="2670" t="s">
        <v>2264</v>
      </c>
      <c r="D73" s="2670"/>
      <c r="E73" s="2670"/>
      <c r="F73" s="2670"/>
      <c r="G73" s="1044" t="s">
        <v>546</v>
      </c>
      <c r="L73" s="2679" t="s">
        <v>1937</v>
      </c>
      <c r="M73" s="2680"/>
      <c r="N73" s="1134">
        <v>20000</v>
      </c>
    </row>
    <row r="74" spans="2:14" ht="15" customHeight="1" thickBot="1">
      <c r="C74" s="2670"/>
      <c r="D74" s="2670"/>
      <c r="E74" s="2670"/>
      <c r="F74" s="2670"/>
      <c r="L74" s="2681" t="s">
        <v>1970</v>
      </c>
      <c r="M74" s="2682"/>
      <c r="N74" s="1135">
        <v>10000</v>
      </c>
    </row>
    <row r="75" spans="2:14" ht="15" customHeight="1">
      <c r="C75" s="1078"/>
    </row>
    <row r="76" spans="2:14" ht="15" customHeight="1">
      <c r="E76" s="1086" t="s">
        <v>2000</v>
      </c>
      <c r="G76" s="1080" t="b">
        <f>OR(AND(COUNTIFS(G70:G71,"Yes")&gt;=1,G69="Yes"),G73="Yes")</f>
        <v>1</v>
      </c>
    </row>
    <row r="77" spans="2:14" ht="15" customHeight="1">
      <c r="E77" s="1086"/>
      <c r="G77" s="1080"/>
    </row>
    <row r="78" spans="2:14" ht="15" customHeight="1">
      <c r="E78" s="1086" t="s">
        <v>1944</v>
      </c>
      <c r="G78" s="1079">
        <f>IFERROR(IF($G$73="Yes",30000,INDEX(N72:N74,MATCH(LEFT(G72,17),L72:L74,0))),0)</f>
        <v>30000</v>
      </c>
    </row>
    <row r="79" spans="2:14" ht="15" customHeight="1">
      <c r="E79" s="1086" t="str">
        <f>E96</f>
        <v>Bedroom-Adjusted Low-Income Units</v>
      </c>
      <c r="F79" s="1115" t="s">
        <v>1993</v>
      </c>
      <c r="G79" s="1116">
        <f>G29</f>
        <v>245.6</v>
      </c>
    </row>
    <row r="80" spans="2:14" ht="15" customHeight="1">
      <c r="D80" s="1047"/>
      <c r="E80" s="1120" t="s">
        <v>2269</v>
      </c>
      <c r="F80" s="1047"/>
      <c r="G80" s="1125">
        <f>G79*G78*G76</f>
        <v>7368000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669</v>
      </c>
    </row>
    <row r="85" spans="2:9" ht="15" customHeight="1">
      <c r="F85" s="1118"/>
    </row>
    <row r="86" spans="2:9" ht="15" customHeight="1">
      <c r="E86" s="1086" t="s">
        <v>2000</v>
      </c>
      <c r="G86" s="1080" t="b">
        <f>G84="Yes"</f>
        <v>0</v>
      </c>
    </row>
    <row r="87" spans="2:9" ht="15" customHeight="1"/>
    <row r="88" spans="2:9" ht="15" customHeight="1">
      <c r="E88" s="1086" t="str">
        <f>E96</f>
        <v>Bedroom-Adjusted Low-Income Units</v>
      </c>
      <c r="G88" s="1116">
        <f>G29</f>
        <v>245.6</v>
      </c>
    </row>
    <row r="89" spans="2:9" ht="15" customHeight="1">
      <c r="E89" s="1086" t="s">
        <v>1944</v>
      </c>
      <c r="F89" s="1115" t="s">
        <v>1993</v>
      </c>
      <c r="G89" s="1051">
        <v>20000</v>
      </c>
    </row>
    <row r="90" spans="2:9" ht="15" customHeight="1">
      <c r="E90" s="1120" t="s">
        <v>2273</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245.6</v>
      </c>
    </row>
    <row r="97" spans="2:14" ht="15" customHeight="1">
      <c r="E97" s="1120" t="s">
        <v>1961</v>
      </c>
      <c r="F97" s="1047"/>
      <c r="G97" s="1125">
        <f>G94*G95*G96</f>
        <v>6876800</v>
      </c>
      <c r="L97" s="1129" t="str">
        <f>'Points System'!H638</f>
        <v>(i)</v>
      </c>
      <c r="M97" s="2687" t="s">
        <v>1404</v>
      </c>
      <c r="N97" s="2688"/>
    </row>
    <row r="98" spans="2:14" ht="15" customHeight="1">
      <c r="C98" s="1078"/>
      <c r="G98" s="1116"/>
      <c r="L98" s="1130" t="str">
        <f>'Points System'!H650</f>
        <v>(ii)</v>
      </c>
      <c r="M98" s="2683" t="s">
        <v>1956</v>
      </c>
      <c r="N98" s="2684"/>
    </row>
    <row r="99" spans="2:14" ht="15" customHeight="1">
      <c r="E99" s="1086" t="s">
        <v>1998</v>
      </c>
      <c r="G99" s="1128">
        <f>COUNTIFS(L97:L104,"(i)")</f>
        <v>3</v>
      </c>
      <c r="L99" s="1130" t="str">
        <f>'Points System'!H685</f>
        <v>(vii)</v>
      </c>
      <c r="M99" s="2683" t="s">
        <v>1957</v>
      </c>
      <c r="N99" s="2684"/>
    </row>
    <row r="100" spans="2:14" ht="15" customHeight="1">
      <c r="E100" s="1086" t="s">
        <v>1944</v>
      </c>
      <c r="F100" s="1115" t="s">
        <v>1993</v>
      </c>
      <c r="G100" s="1126">
        <v>4000</v>
      </c>
      <c r="L100" s="1130" t="str">
        <f>IF(OR('Points System'!H709="(ii)",'Points System'!H709="(i)"),"(i)","N/A")</f>
        <v>N/A</v>
      </c>
      <c r="M100" s="2683" t="s">
        <v>1958</v>
      </c>
      <c r="N100" s="2684"/>
    </row>
    <row r="101" spans="2:14" ht="15" customHeight="1">
      <c r="E101" s="1120" t="s">
        <v>1962</v>
      </c>
      <c r="F101" s="1047"/>
      <c r="G101" s="1125">
        <f>G96*G99*G100</f>
        <v>2947200</v>
      </c>
      <c r="L101" s="1131" t="str">
        <f>'Points System'!H723</f>
        <v>N/A</v>
      </c>
      <c r="M101" s="2683" t="s">
        <v>1430</v>
      </c>
      <c r="N101" s="2684"/>
    </row>
    <row r="102" spans="2:14" ht="15" customHeight="1">
      <c r="L102" s="1130" t="str">
        <f>'Points System'!H735</f>
        <v>N/A</v>
      </c>
      <c r="M102" s="2683" t="s">
        <v>1959</v>
      </c>
      <c r="N102" s="2684"/>
    </row>
    <row r="103" spans="2:14" ht="15" customHeight="1">
      <c r="C103" s="1081" t="s">
        <v>1964</v>
      </c>
      <c r="L103" s="1130" t="str">
        <f>'Points System'!H751</f>
        <v>(i)</v>
      </c>
      <c r="M103" s="2683" t="s">
        <v>1960</v>
      </c>
      <c r="N103" s="2684"/>
    </row>
    <row r="104" spans="2:14" ht="15" customHeight="1" thickBot="1">
      <c r="C104" s="1078" t="s">
        <v>1965</v>
      </c>
      <c r="G104" s="1044" t="s">
        <v>546</v>
      </c>
      <c r="L104" s="1132" t="str">
        <f>'Points System'!H763</f>
        <v>(i)</v>
      </c>
      <c r="M104" s="2685" t="s">
        <v>1433</v>
      </c>
      <c r="N104" s="2686"/>
    </row>
    <row r="105" spans="2:14" ht="15" customHeight="1">
      <c r="C105" s="1078" t="s">
        <v>1966</v>
      </c>
      <c r="G105" s="1044" t="s">
        <v>546</v>
      </c>
    </row>
    <row r="106" spans="2:14" ht="15" customHeight="1">
      <c r="C106" s="1078" t="s">
        <v>2140</v>
      </c>
      <c r="G106" s="1044" t="s">
        <v>546</v>
      </c>
    </row>
    <row r="107" spans="2:14" ht="15" customHeight="1">
      <c r="C107" s="1078" t="s">
        <v>2141</v>
      </c>
      <c r="G107" s="1044"/>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245.6</v>
      </c>
    </row>
    <row r="112" spans="2:14" ht="15" customHeight="1">
      <c r="E112" s="1086" t="s">
        <v>1944</v>
      </c>
      <c r="F112" s="1115" t="s">
        <v>1993</v>
      </c>
      <c r="G112" s="1126">
        <v>25000</v>
      </c>
    </row>
    <row r="113" spans="2:9" ht="15" customHeight="1">
      <c r="E113" s="1120" t="s">
        <v>1963</v>
      </c>
      <c r="F113" s="1047"/>
      <c r="G113" s="1125">
        <f>G109*G112*G96</f>
        <v>6140000</v>
      </c>
    </row>
    <row r="114" spans="2:9" ht="15" customHeight="1">
      <c r="C114" s="1078"/>
      <c r="E114" s="1078"/>
    </row>
    <row r="115" spans="2:9" ht="15" customHeight="1">
      <c r="E115" s="1120" t="s">
        <v>2274</v>
      </c>
      <c r="G115" s="1125">
        <f>G113+G101+G97</f>
        <v>15964000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9" t="s">
        <v>2229</v>
      </c>
      <c r="D119" s="2659"/>
      <c r="E119" s="2659"/>
      <c r="F119" s="2659"/>
    </row>
    <row r="120" spans="2:9" ht="15" customHeight="1">
      <c r="C120" s="2659"/>
      <c r="D120" s="2659"/>
      <c r="E120" s="2659"/>
      <c r="F120" s="2659"/>
      <c r="G120" s="1044" t="s">
        <v>546</v>
      </c>
    </row>
    <row r="121" spans="2:9" ht="15" customHeight="1"/>
    <row r="122" spans="2:9" ht="15" customHeight="1">
      <c r="C122" s="1045" t="s">
        <v>2231</v>
      </c>
      <c r="G122" s="2661" t="s">
        <v>2744</v>
      </c>
      <c r="H122" s="2661"/>
    </row>
    <row r="123" spans="2:9" ht="15" customHeight="1">
      <c r="G123" s="2661"/>
      <c r="H123" s="2661"/>
    </row>
    <row r="124" spans="2:9" ht="15" customHeight="1">
      <c r="G124" s="2662"/>
      <c r="H124" s="2662"/>
    </row>
    <row r="125" spans="2:9" ht="15" customHeight="1">
      <c r="G125" s="1162"/>
      <c r="H125" s="1162"/>
    </row>
    <row r="126" spans="2:9" ht="15" customHeight="1">
      <c r="B126" s="1067" t="s">
        <v>2002</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2001</v>
      </c>
      <c r="G131" s="1079">
        <f>MEDIAN((Application!CU160:CU217))</f>
        <v>489600</v>
      </c>
    </row>
    <row r="132" spans="2:9">
      <c r="D132" s="1047"/>
      <c r="E132" s="1120" t="s">
        <v>2003</v>
      </c>
      <c r="F132" s="1136"/>
      <c r="G132" s="1137">
        <f>((G130-G131)/G131)*0.25</f>
        <v>8.6192810457516339E-2</v>
      </c>
      <c r="H132" s="1043"/>
      <c r="I132" s="1043"/>
    </row>
    <row r="133" spans="2:9">
      <c r="D133" s="1046"/>
      <c r="E133" s="1046"/>
    </row>
    <row r="134" spans="2:9">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654" t="s">
        <v>2277</v>
      </c>
      <c r="D138" s="2654"/>
      <c r="E138" s="2654"/>
      <c r="F138" s="2654"/>
    </row>
    <row r="139" spans="2:9">
      <c r="B139" s="1046"/>
      <c r="C139" s="2654"/>
      <c r="D139" s="2654"/>
      <c r="E139" s="2654"/>
      <c r="F139" s="2654"/>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14625000</v>
      </c>
    </row>
  </sheetData>
  <sheetProtection algorithmName="SHA-512" hashValue="k6aLIDJWPSj9aV9GBDCmYbfas6AC66OmntUk69DEqIIRW6EIm9AwLZR9RxlmjTz8CqUQ5jHBkp+fLc0X3jge9w==" saltValue="alC0vOR+azuz49qVnsmxs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F12" sqref="F12"/>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9" t="s">
        <v>909</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4.5">
      <c r="A3" s="427" t="s">
        <v>910</v>
      </c>
      <c r="B3" s="427" t="s">
        <v>2256</v>
      </c>
      <c r="C3" s="427" t="s">
        <v>2257</v>
      </c>
      <c r="D3" s="1148" t="s">
        <v>2258</v>
      </c>
      <c r="E3" s="205"/>
      <c r="F3" s="1148" t="s">
        <v>911</v>
      </c>
      <c r="G3" s="427" t="s">
        <v>912</v>
      </c>
      <c r="H3" s="428"/>
      <c r="I3" s="427" t="s">
        <v>913</v>
      </c>
      <c r="J3" s="427" t="s">
        <v>914</v>
      </c>
      <c r="K3" s="205"/>
      <c r="L3" s="306"/>
    </row>
    <row r="4" spans="1:12">
      <c r="A4" s="429" t="str">
        <f>Application!B718</f>
        <v>SRO/Studio</v>
      </c>
      <c r="B4" s="1084">
        <f>Application!G718</f>
        <v>50</v>
      </c>
      <c r="C4" s="1164"/>
      <c r="D4" s="429">
        <f>Application!O718</f>
        <v>743</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9</v>
      </c>
      <c r="C5" s="1164" t="s">
        <v>385</v>
      </c>
      <c r="D5" s="429">
        <f>Application!O719</f>
        <v>743</v>
      </c>
      <c r="E5" s="430"/>
      <c r="F5" s="1085">
        <v>1937</v>
      </c>
      <c r="G5" s="429">
        <f t="shared" ref="G5:G38" si="2">F5*B5</f>
        <v>17433</v>
      </c>
      <c r="H5" s="430"/>
      <c r="I5" s="429">
        <f t="shared" si="0"/>
        <v>1194</v>
      </c>
      <c r="J5" s="429">
        <f t="shared" si="1"/>
        <v>10746</v>
      </c>
      <c r="K5" s="205"/>
      <c r="L5" s="306"/>
    </row>
    <row r="6" spans="1:12">
      <c r="A6" s="429" t="str">
        <f>Application!B720</f>
        <v>1 Bedroom</v>
      </c>
      <c r="B6" s="1084">
        <f>Application!G720</f>
        <v>10</v>
      </c>
      <c r="C6" s="1164"/>
      <c r="D6" s="429">
        <f>Application!O720</f>
        <v>788</v>
      </c>
      <c r="E6" s="430"/>
      <c r="F6" s="1085"/>
      <c r="G6" s="429">
        <f t="shared" si="2"/>
        <v>0</v>
      </c>
      <c r="H6" s="430"/>
      <c r="I6" s="429" t="str">
        <f t="shared" si="0"/>
        <v/>
      </c>
      <c r="J6" s="429" t="str">
        <f t="shared" si="1"/>
        <v/>
      </c>
      <c r="K6" s="205"/>
      <c r="L6" s="306"/>
    </row>
    <row r="7" spans="1:12">
      <c r="A7" s="429" t="str">
        <f>Application!B721</f>
        <v>1 Bedroom</v>
      </c>
      <c r="B7" s="1084">
        <f>Application!G721</f>
        <v>37</v>
      </c>
      <c r="C7" s="1164" t="s">
        <v>385</v>
      </c>
      <c r="D7" s="429">
        <f>Application!O721</f>
        <v>788</v>
      </c>
      <c r="E7" s="430"/>
      <c r="F7" s="1085">
        <v>2201</v>
      </c>
      <c r="G7" s="429">
        <f t="shared" si="2"/>
        <v>81437</v>
      </c>
      <c r="H7" s="430"/>
      <c r="I7" s="429">
        <f t="shared" si="0"/>
        <v>1413</v>
      </c>
      <c r="J7" s="429">
        <f t="shared" si="1"/>
        <v>52281</v>
      </c>
      <c r="K7" s="205"/>
      <c r="L7" s="306"/>
    </row>
    <row r="8" spans="1:12">
      <c r="A8" s="429" t="str">
        <f>Application!B722</f>
        <v>1 Bedroom</v>
      </c>
      <c r="B8" s="1084">
        <f>Application!G722</f>
        <v>89</v>
      </c>
      <c r="C8" s="1164"/>
      <c r="D8" s="429">
        <f>Application!O722</f>
        <v>1518</v>
      </c>
      <c r="E8" s="430"/>
      <c r="F8" s="1085"/>
      <c r="G8" s="429">
        <f t="shared" si="2"/>
        <v>0</v>
      </c>
      <c r="H8" s="430"/>
      <c r="I8" s="429" t="str">
        <f t="shared" si="0"/>
        <v/>
      </c>
      <c r="J8" s="429" t="str">
        <f t="shared" si="1"/>
        <v/>
      </c>
      <c r="K8" s="205"/>
      <c r="L8" s="306"/>
    </row>
    <row r="9" spans="1:12">
      <c r="A9" s="429" t="str">
        <f>Application!B723</f>
        <v>2 Bedrooms</v>
      </c>
      <c r="B9" s="1084">
        <f>Application!G723</f>
        <v>10</v>
      </c>
      <c r="C9" s="1164" t="s">
        <v>385</v>
      </c>
      <c r="D9" s="429">
        <f>Application!O723</f>
        <v>927</v>
      </c>
      <c r="E9" s="430"/>
      <c r="F9" s="1085">
        <v>2682</v>
      </c>
      <c r="G9" s="429">
        <f t="shared" si="2"/>
        <v>26820</v>
      </c>
      <c r="H9" s="430"/>
      <c r="I9" s="429">
        <f t="shared" si="0"/>
        <v>1755</v>
      </c>
      <c r="J9" s="429">
        <f t="shared" si="1"/>
        <v>17550</v>
      </c>
      <c r="K9" s="205"/>
      <c r="L9" s="306"/>
    </row>
    <row r="10" spans="1:12">
      <c r="A10" s="429" t="str">
        <f>Application!B724</f>
        <v>2 Bedrooms</v>
      </c>
      <c r="B10" s="1084">
        <f>Application!G724</f>
        <v>22</v>
      </c>
      <c r="C10" s="1164"/>
      <c r="D10" s="429">
        <f>Application!O724</f>
        <v>1803</v>
      </c>
      <c r="E10" s="430"/>
      <c r="F10" s="1085"/>
      <c r="G10" s="429">
        <f t="shared" si="2"/>
        <v>0</v>
      </c>
      <c r="H10" s="430"/>
      <c r="I10" s="429" t="str">
        <f t="shared" si="0"/>
        <v/>
      </c>
      <c r="J10" s="429" t="str">
        <f t="shared" si="1"/>
        <v/>
      </c>
      <c r="K10" s="205"/>
      <c r="L10" s="306"/>
    </row>
    <row r="11" spans="1:12">
      <c r="A11" s="429" t="str">
        <f>Application!B725</f>
        <v>3 Bedrooms</v>
      </c>
      <c r="B11" s="1084">
        <f>Application!G725</f>
        <v>4</v>
      </c>
      <c r="C11" s="1164" t="s">
        <v>385</v>
      </c>
      <c r="D11" s="429">
        <f>Application!O725</f>
        <v>1054</v>
      </c>
      <c r="E11" s="430"/>
      <c r="F11" s="1085">
        <v>3432</v>
      </c>
      <c r="G11" s="429">
        <f t="shared" si="2"/>
        <v>13728</v>
      </c>
      <c r="H11" s="430"/>
      <c r="I11" s="429">
        <f t="shared" si="0"/>
        <v>2378</v>
      </c>
      <c r="J11" s="429">
        <f t="shared" si="1"/>
        <v>9512</v>
      </c>
      <c r="K11" s="205"/>
      <c r="L11" s="306"/>
    </row>
    <row r="12" spans="1:12">
      <c r="A12" s="429" t="str">
        <f>Application!B726</f>
        <v>3 Bedrooms</v>
      </c>
      <c r="B12" s="1084">
        <f>Application!G726</f>
        <v>7</v>
      </c>
      <c r="C12" s="1164"/>
      <c r="D12" s="429">
        <f>Application!O726</f>
        <v>2066</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283589</v>
      </c>
      <c r="E40" s="430"/>
      <c r="F40" s="430"/>
      <c r="G40" s="433">
        <f>SUM(G4:G38)*12</f>
        <v>1673016</v>
      </c>
      <c r="H40" s="434"/>
      <c r="I40" s="432"/>
      <c r="J40" s="433">
        <f>SUM(J4:J38)*12</f>
        <v>1081068</v>
      </c>
      <c r="K40" s="205"/>
      <c r="L40" s="307"/>
    </row>
    <row r="41" spans="1:12">
      <c r="A41" s="431"/>
      <c r="B41" s="432"/>
      <c r="C41" s="432"/>
      <c r="D41" s="434"/>
      <c r="E41" s="430"/>
      <c r="F41" s="430"/>
      <c r="G41" s="434"/>
      <c r="H41" s="434"/>
      <c r="I41" s="432"/>
      <c r="J41" s="434"/>
      <c r="K41" s="205"/>
      <c r="L41" s="307"/>
    </row>
    <row r="42" spans="1:12">
      <c r="A42" s="305" t="s">
        <v>2259</v>
      </c>
    </row>
    <row r="43" spans="1:12">
      <c r="A43" s="2690" t="s">
        <v>2498</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2260</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27" workbookViewId="0">
      <selection activeCell="M75" sqref="M75"/>
    </sheetView>
  </sheetViews>
  <sheetFormatPr defaultColWidth="0" defaultRowHeight="12.5" zeroHeight="1"/>
  <cols>
    <col min="1" max="1" width="3.7265625" customWidth="1"/>
    <col min="2" max="2" width="30.54296875" customWidth="1"/>
    <col min="3" max="3" width="11"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2094</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3403068</v>
      </c>
      <c r="G4" s="220">
        <f>E4*$C$4</f>
        <v>3488144.6999999997</v>
      </c>
      <c r="I4" s="220">
        <f>G4*$C$4</f>
        <v>3575348.3174999994</v>
      </c>
      <c r="K4" s="220">
        <f>I4*$C$4</f>
        <v>3664732.0254374989</v>
      </c>
      <c r="M4" s="220">
        <f>K4*$C$4</f>
        <v>3756350.3260734361</v>
      </c>
      <c r="O4" s="220">
        <f>M4*$C$4</f>
        <v>3850259.0842252718</v>
      </c>
      <c r="Q4" s="220">
        <f>O4*$C$4</f>
        <v>3946515.5613309033</v>
      </c>
      <c r="S4" s="220">
        <f>Q4*$C$4</f>
        <v>4045178.4503641757</v>
      </c>
      <c r="U4" s="220">
        <f>S4*$C$4</f>
        <v>4146307.9116232796</v>
      </c>
      <c r="W4" s="220">
        <f>U4*$C$4</f>
        <v>4249965.6094138613</v>
      </c>
      <c r="Y4" s="220">
        <f>W4*$C$4</f>
        <v>4356214.7496492071</v>
      </c>
      <c r="AA4" s="220">
        <f>Y4*$C$4</f>
        <v>4465120.1183904372</v>
      </c>
      <c r="AC4" s="220">
        <f>AA4*$C$4</f>
        <v>4576748.1213501981</v>
      </c>
      <c r="AE4" s="220">
        <f>AC4*$C$4</f>
        <v>4691166.8243839527</v>
      </c>
      <c r="AG4" s="220">
        <f>AE4*$C$4</f>
        <v>4808445.9949935507</v>
      </c>
    </row>
    <row r="5" spans="1:34" s="211" customFormat="1" ht="14">
      <c r="B5" s="211" t="s">
        <v>838</v>
      </c>
      <c r="C5" s="239">
        <f>IF(Application!$D$211="Special Needs",(((0.1*Application!$T$212)+(0.05*(1-Application!$T$212)))),0.05)</f>
        <v>0.05</v>
      </c>
      <c r="E5" s="222">
        <f>-E4*$C$5</f>
        <v>-170153.40000000002</v>
      </c>
      <c r="F5" s="222"/>
      <c r="G5" s="222">
        <f>-G4*$C$5</f>
        <v>-174407.23499999999</v>
      </c>
      <c r="H5" s="222"/>
      <c r="I5" s="222">
        <f>-I4*$C$5</f>
        <v>-178767.41587499998</v>
      </c>
      <c r="J5" s="222"/>
      <c r="K5" s="222">
        <f>-K4*$C$5</f>
        <v>-183236.60127187497</v>
      </c>
      <c r="L5" s="222"/>
      <c r="M5" s="222">
        <f>-M4*$C$5</f>
        <v>-187817.51630367181</v>
      </c>
      <c r="N5" s="222"/>
      <c r="O5" s="222">
        <f>-O4*$C$5</f>
        <v>-192512.9542112636</v>
      </c>
      <c r="P5" s="222"/>
      <c r="Q5" s="222">
        <f>-Q4*$C$5</f>
        <v>-197325.77806654517</v>
      </c>
      <c r="R5" s="222"/>
      <c r="S5" s="222">
        <f>-S4*$C$5</f>
        <v>-202258.9225182088</v>
      </c>
      <c r="T5" s="222"/>
      <c r="U5" s="222">
        <f>-U4*$C$5</f>
        <v>-207315.39558116399</v>
      </c>
      <c r="V5" s="222"/>
      <c r="W5" s="222">
        <f>-W4*$C$5</f>
        <v>-212498.28047069308</v>
      </c>
      <c r="X5" s="222"/>
      <c r="Y5" s="222">
        <f>-Y4*$C$5</f>
        <v>-217810.73748246036</v>
      </c>
      <c r="Z5" s="222"/>
      <c r="AA5" s="222">
        <f>-AA4*$C$5</f>
        <v>-223256.00591952188</v>
      </c>
      <c r="AB5" s="222"/>
      <c r="AC5" s="222">
        <f>-AC4*$C$5</f>
        <v>-228837.4060675099</v>
      </c>
      <c r="AD5" s="222"/>
      <c r="AE5" s="222">
        <f>-AE4*$C$5</f>
        <v>-234558.34121919764</v>
      </c>
      <c r="AF5" s="222"/>
      <c r="AG5" s="222">
        <f>-AG4*$C$5</f>
        <v>-240422.29974967754</v>
      </c>
    </row>
    <row r="6" spans="1:34" s="211" customFormat="1" ht="14">
      <c r="A6" s="211" t="s">
        <v>836</v>
      </c>
      <c r="C6" s="238">
        <v>1.0249999999999999</v>
      </c>
      <c r="E6" s="223">
        <f>Application!Z809</f>
        <v>1081068</v>
      </c>
      <c r="F6" s="223"/>
      <c r="G6" s="223">
        <f>E6*$C$6</f>
        <v>1108094.7</v>
      </c>
      <c r="H6" s="223"/>
      <c r="I6" s="223">
        <f>G6*$C$6</f>
        <v>1135797.0674999999</v>
      </c>
      <c r="J6" s="223"/>
      <c r="K6" s="223">
        <f>I6*$C$6</f>
        <v>1164191.9941874999</v>
      </c>
      <c r="L6" s="223"/>
      <c r="M6" s="223">
        <f>K6*$C$6</f>
        <v>1193296.7940421873</v>
      </c>
      <c r="N6" s="223"/>
      <c r="O6" s="223">
        <f>M6*$C$6</f>
        <v>1223129.2138932419</v>
      </c>
      <c r="P6" s="223"/>
      <c r="Q6" s="223">
        <f>O6*$C$6</f>
        <v>1253707.4442405729</v>
      </c>
      <c r="R6" s="223"/>
      <c r="S6" s="223">
        <f>Q6*$C$6</f>
        <v>1285050.1303465872</v>
      </c>
      <c r="T6" s="223"/>
      <c r="U6" s="223">
        <f>S6*$C$6</f>
        <v>1317176.3836052518</v>
      </c>
      <c r="V6" s="223"/>
      <c r="W6" s="223">
        <f>U6*$C$6</f>
        <v>1350105.7931953829</v>
      </c>
      <c r="X6" s="223"/>
      <c r="Y6" s="223">
        <f>W6*$C$6</f>
        <v>1383858.4380252673</v>
      </c>
      <c r="Z6" s="223"/>
      <c r="AA6" s="223">
        <f>Y6*$C$6</f>
        <v>1418454.898975899</v>
      </c>
      <c r="AB6" s="223"/>
      <c r="AC6" s="223">
        <f>AA6*$C$6</f>
        <v>1453916.2714502963</v>
      </c>
      <c r="AD6" s="223"/>
      <c r="AE6" s="223">
        <f>AC6*$C$6</f>
        <v>1490264.1782365534</v>
      </c>
      <c r="AF6" s="223"/>
      <c r="AG6" s="223">
        <f>AE6*$C$6</f>
        <v>1527520.7826924671</v>
      </c>
    </row>
    <row r="7" spans="1:34" s="211" customFormat="1" ht="14">
      <c r="B7" s="211" t="s">
        <v>838</v>
      </c>
      <c r="C7" s="239">
        <f>IF(Application!$D$211="Special Needs",(((0.1*Application!$T$212)+(0.05*(1-Application!$T$212)))),0.05)</f>
        <v>0.05</v>
      </c>
      <c r="E7" s="222">
        <f>-E6*$C$7</f>
        <v>-54053.4</v>
      </c>
      <c r="F7" s="222"/>
      <c r="G7" s="222">
        <f>-G6*$C$7</f>
        <v>-55404.735000000001</v>
      </c>
      <c r="H7" s="222"/>
      <c r="I7" s="222">
        <f>-I6*$C$7</f>
        <v>-56789.853374999999</v>
      </c>
      <c r="J7" s="222"/>
      <c r="K7" s="222">
        <f>-K6*$C$7</f>
        <v>-58209.599709374997</v>
      </c>
      <c r="L7" s="222"/>
      <c r="M7" s="222">
        <f>-M6*$C$7</f>
        <v>-59664.83970210937</v>
      </c>
      <c r="N7" s="222"/>
      <c r="O7" s="222">
        <f>-O6*$C$7</f>
        <v>-61156.460694662099</v>
      </c>
      <c r="P7" s="222"/>
      <c r="Q7" s="222">
        <f>-Q6*$C$7</f>
        <v>-62685.372212028647</v>
      </c>
      <c r="R7" s="222"/>
      <c r="S7" s="222">
        <f>-S6*$C$7</f>
        <v>-64252.506517329362</v>
      </c>
      <c r="T7" s="222"/>
      <c r="U7" s="222">
        <f>-U6*$C$7</f>
        <v>-65858.819180262595</v>
      </c>
      <c r="V7" s="222"/>
      <c r="W7" s="222">
        <f>-W6*$C$7</f>
        <v>-67505.289659769143</v>
      </c>
      <c r="X7" s="222"/>
      <c r="Y7" s="222">
        <f>-Y6*$C$7</f>
        <v>-69192.921901263369</v>
      </c>
      <c r="Z7" s="222"/>
      <c r="AA7" s="222">
        <f>-AA6*$C$7</f>
        <v>-70922.744948794949</v>
      </c>
      <c r="AB7" s="222"/>
      <c r="AC7" s="222">
        <f>-AC6*$C$7</f>
        <v>-72695.813572514817</v>
      </c>
      <c r="AD7" s="222"/>
      <c r="AE7" s="222">
        <f>-AE6*$C$7</f>
        <v>-74513.208911827678</v>
      </c>
      <c r="AF7" s="222"/>
      <c r="AG7" s="222">
        <f>-AG6*$C$7</f>
        <v>-76376.039134623352</v>
      </c>
    </row>
    <row r="8" spans="1:34" s="211" customFormat="1" ht="14">
      <c r="A8" s="211" t="s">
        <v>288</v>
      </c>
      <c r="C8" s="238">
        <v>1.0249999999999999</v>
      </c>
      <c r="E8" s="223">
        <f>Application!Z817</f>
        <v>438000</v>
      </c>
      <c r="F8" s="223"/>
      <c r="G8" s="223">
        <f>E8*$C$8</f>
        <v>448949.99999999994</v>
      </c>
      <c r="H8" s="223"/>
      <c r="I8" s="223">
        <f>G8*$C$8</f>
        <v>460173.74999999988</v>
      </c>
      <c r="J8" s="223"/>
      <c r="K8" s="223">
        <f>I8*$C$8</f>
        <v>471678.09374999983</v>
      </c>
      <c r="L8" s="223"/>
      <c r="M8" s="223">
        <f>K8*$C$8</f>
        <v>483470.04609374976</v>
      </c>
      <c r="N8" s="223"/>
      <c r="O8" s="223">
        <f>M8*$C$8</f>
        <v>495556.79724609345</v>
      </c>
      <c r="P8" s="223"/>
      <c r="Q8" s="223">
        <f>O8*$C$8</f>
        <v>507945.71717724577</v>
      </c>
      <c r="R8" s="223"/>
      <c r="S8" s="223">
        <f>Q8*$C$8</f>
        <v>520644.36010667688</v>
      </c>
      <c r="T8" s="223"/>
      <c r="U8" s="223">
        <f>S8*$C$8</f>
        <v>533660.46910934371</v>
      </c>
      <c r="V8" s="223"/>
      <c r="W8" s="223">
        <f>U8*$C$8</f>
        <v>547001.98083707725</v>
      </c>
      <c r="X8" s="223"/>
      <c r="Y8" s="223">
        <f>W8*$C$8</f>
        <v>560677.03035800415</v>
      </c>
      <c r="Z8" s="223"/>
      <c r="AA8" s="223">
        <f>Y8*$C$8</f>
        <v>574693.95611695421</v>
      </c>
      <c r="AB8" s="223"/>
      <c r="AC8" s="223">
        <f>AA8*$C$8</f>
        <v>589061.30501987797</v>
      </c>
      <c r="AD8" s="223"/>
      <c r="AE8" s="223">
        <f>AC8*$C$8</f>
        <v>603787.83764537482</v>
      </c>
      <c r="AF8" s="223"/>
      <c r="AG8" s="223">
        <f>AE8*$C$8</f>
        <v>618882.53358650918</v>
      </c>
    </row>
    <row r="9" spans="1:34" s="211" customFormat="1" ht="14">
      <c r="B9" s="211" t="s">
        <v>838</v>
      </c>
      <c r="C9" s="239">
        <f>IF(Application!$D$211="Special Needs",(((0.1*Application!$T$212)+(0.05*(1-Application!$T$212)))),0.05)</f>
        <v>0.05</v>
      </c>
      <c r="E9" s="222">
        <f>-E8*$C$9</f>
        <v>-21900</v>
      </c>
      <c r="F9" s="222"/>
      <c r="G9" s="222">
        <f>-G8*$C$9</f>
        <v>-22447.5</v>
      </c>
      <c r="H9" s="222"/>
      <c r="I9" s="222">
        <f>-I8*$C$9</f>
        <v>-23008.687499999996</v>
      </c>
      <c r="J9" s="222"/>
      <c r="K9" s="222">
        <f>-K8*$C$9</f>
        <v>-23583.904687499991</v>
      </c>
      <c r="L9" s="222"/>
      <c r="M9" s="222">
        <f>-M8*$C$9</f>
        <v>-24173.502304687489</v>
      </c>
      <c r="N9" s="222"/>
      <c r="O9" s="222">
        <f>-O8*$C$9</f>
        <v>-24777.839862304674</v>
      </c>
      <c r="P9" s="222"/>
      <c r="Q9" s="222">
        <f>-Q8*$C$9</f>
        <v>-25397.285858862291</v>
      </c>
      <c r="R9" s="222"/>
      <c r="S9" s="222">
        <f>-S8*$C$9</f>
        <v>-26032.218005333845</v>
      </c>
      <c r="T9" s="222"/>
      <c r="U9" s="222">
        <f>-U8*$C$9</f>
        <v>-26683.023455467188</v>
      </c>
      <c r="V9" s="222"/>
      <c r="W9" s="222">
        <f>-W8*$C$9</f>
        <v>-27350.099041853864</v>
      </c>
      <c r="X9" s="222"/>
      <c r="Y9" s="222">
        <f>-Y8*$C$9</f>
        <v>-28033.85151790021</v>
      </c>
      <c r="Z9" s="222"/>
      <c r="AA9" s="222">
        <f>-AA8*$C$9</f>
        <v>-28734.697805847711</v>
      </c>
      <c r="AB9" s="222"/>
      <c r="AC9" s="222">
        <f>-AC8*$C$9</f>
        <v>-29453.065250993899</v>
      </c>
      <c r="AD9" s="222"/>
      <c r="AE9" s="222">
        <f>-AE8*$C$9</f>
        <v>-30189.391882268741</v>
      </c>
      <c r="AF9" s="222"/>
      <c r="AG9" s="222">
        <f>-AG8*$C$9</f>
        <v>-30944.126679325462</v>
      </c>
    </row>
    <row r="10" spans="1:34" s="211" customFormat="1" ht="14">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4676029.1999999993</v>
      </c>
      <c r="G11" s="224">
        <f>SUM(G4:G10)</f>
        <v>4792929.93</v>
      </c>
      <c r="I11" s="224">
        <f>SUM(I4:I10)</f>
        <v>4912753.1782499989</v>
      </c>
      <c r="K11" s="224">
        <f>SUM(K4:K10)</f>
        <v>5035572.0077062491</v>
      </c>
      <c r="M11" s="224">
        <f>SUM(M4:M10)</f>
        <v>5161461.3078989042</v>
      </c>
      <c r="O11" s="224">
        <f>SUM(O4:O10)</f>
        <v>5290497.8405963769</v>
      </c>
      <c r="Q11" s="224">
        <f>SUM(Q4:Q10)</f>
        <v>5422760.286611286</v>
      </c>
      <c r="S11" s="224">
        <f>SUM(S4:S10)</f>
        <v>5558329.293776568</v>
      </c>
      <c r="U11" s="224">
        <f>SUM(U4:U10)</f>
        <v>5697287.5261209812</v>
      </c>
      <c r="W11" s="224">
        <f>SUM(W4:W10)</f>
        <v>5839719.714274005</v>
      </c>
      <c r="Y11" s="224">
        <f>SUM(Y4:Y10)</f>
        <v>5985712.7071308549</v>
      </c>
      <c r="AA11" s="224">
        <f>SUM(AA4:AA10)</f>
        <v>6135355.5248091258</v>
      </c>
      <c r="AC11" s="224">
        <f>SUM(AC4:AC10)</f>
        <v>6288739.4129293533</v>
      </c>
      <c r="AE11" s="224">
        <f>SUM(AE4:AE10)</f>
        <v>6445957.8982525868</v>
      </c>
      <c r="AG11" s="224">
        <f>SUM(AG4:AG10)</f>
        <v>6607106.8457089001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48380</v>
      </c>
      <c r="G15" s="220">
        <f>E15*$C$14</f>
        <v>50073.299999999996</v>
      </c>
      <c r="I15" s="220">
        <f>G15*$C$14</f>
        <v>51825.865499999993</v>
      </c>
      <c r="K15" s="220">
        <f>I15*$C$14</f>
        <v>53639.770792499985</v>
      </c>
      <c r="M15" s="220">
        <f>K15*$C$14</f>
        <v>55517.162770237483</v>
      </c>
      <c r="O15" s="220">
        <f>M15*$C$14</f>
        <v>57460.263467195793</v>
      </c>
      <c r="Q15" s="220">
        <f>O15*$C$14</f>
        <v>59471.372688547643</v>
      </c>
      <c r="S15" s="220">
        <f>Q15*$C$14</f>
        <v>61552.870732646807</v>
      </c>
      <c r="U15" s="220">
        <f>S15*$C$14</f>
        <v>63707.22120828944</v>
      </c>
      <c r="W15" s="220">
        <f>U15*$C$14</f>
        <v>65936.973950579559</v>
      </c>
      <c r="Y15" s="220">
        <f>W15*$C$14</f>
        <v>68244.768038849841</v>
      </c>
      <c r="AA15" s="220">
        <f>Y15*$C$14</f>
        <v>70633.334920209585</v>
      </c>
      <c r="AC15" s="220">
        <f>AA15*$C$14</f>
        <v>73105.501642416915</v>
      </c>
      <c r="AE15" s="220">
        <f>AC15*$C$14</f>
        <v>75664.194199901496</v>
      </c>
      <c r="AG15" s="220">
        <f>AE15*$C$14</f>
        <v>78312.440996898047</v>
      </c>
    </row>
    <row r="16" spans="1:34" s="211" customFormat="1" ht="14">
      <c r="A16" s="211" t="s">
        <v>344</v>
      </c>
      <c r="C16" s="234"/>
      <c r="E16" s="223">
        <f>Application!W849</f>
        <v>157800</v>
      </c>
      <c r="F16" s="223"/>
      <c r="G16" s="223">
        <f t="shared" ref="G16:AG21" si="0">E16*$C$14</f>
        <v>163323</v>
      </c>
      <c r="H16" s="223"/>
      <c r="I16" s="223">
        <f t="shared" si="0"/>
        <v>169039.30499999999</v>
      </c>
      <c r="J16" s="223"/>
      <c r="K16" s="223">
        <f t="shared" si="0"/>
        <v>174955.68067499998</v>
      </c>
      <c r="L16" s="223"/>
      <c r="M16" s="223">
        <f t="shared" si="0"/>
        <v>181079.12949862497</v>
      </c>
      <c r="N16" s="223"/>
      <c r="O16" s="223">
        <f t="shared" si="0"/>
        <v>187416.89903107684</v>
      </c>
      <c r="P16" s="223"/>
      <c r="Q16" s="223">
        <f t="shared" si="0"/>
        <v>193976.49049716452</v>
      </c>
      <c r="R16" s="223"/>
      <c r="S16" s="223">
        <f t="shared" si="0"/>
        <v>200765.66766456526</v>
      </c>
      <c r="T16" s="223"/>
      <c r="U16" s="223">
        <f t="shared" si="0"/>
        <v>207792.46603282503</v>
      </c>
      <c r="V16" s="223"/>
      <c r="W16" s="223">
        <f t="shared" si="0"/>
        <v>215065.20234397388</v>
      </c>
      <c r="X16" s="223"/>
      <c r="Y16" s="223">
        <f t="shared" si="0"/>
        <v>222592.48442601296</v>
      </c>
      <c r="Z16" s="223"/>
      <c r="AA16" s="223">
        <f t="shared" si="0"/>
        <v>230383.22138092341</v>
      </c>
      <c r="AB16" s="223"/>
      <c r="AC16" s="223">
        <f t="shared" si="0"/>
        <v>238446.63412925572</v>
      </c>
      <c r="AD16" s="223"/>
      <c r="AE16" s="223">
        <f t="shared" si="0"/>
        <v>246792.26632377965</v>
      </c>
      <c r="AF16" s="223"/>
      <c r="AG16" s="223">
        <f t="shared" si="0"/>
        <v>255429.99564511192</v>
      </c>
    </row>
    <row r="17" spans="1:33" s="211" customFormat="1" ht="14">
      <c r="A17" s="211" t="s">
        <v>562</v>
      </c>
      <c r="C17" s="234"/>
      <c r="E17" s="223">
        <f>Application!W855</f>
        <v>443700</v>
      </c>
      <c r="F17" s="223"/>
      <c r="G17" s="223">
        <f t="shared" si="0"/>
        <v>459229.49999999994</v>
      </c>
      <c r="H17" s="223"/>
      <c r="I17" s="223">
        <f t="shared" si="0"/>
        <v>475302.53249999991</v>
      </c>
      <c r="J17" s="223"/>
      <c r="K17" s="223">
        <f t="shared" si="0"/>
        <v>491938.12113749987</v>
      </c>
      <c r="L17" s="223"/>
      <c r="M17" s="223">
        <f t="shared" si="0"/>
        <v>509155.95537731232</v>
      </c>
      <c r="N17" s="223"/>
      <c r="O17" s="223">
        <f t="shared" si="0"/>
        <v>526976.41381551826</v>
      </c>
      <c r="P17" s="223"/>
      <c r="Q17" s="223">
        <f t="shared" si="0"/>
        <v>545420.5882990614</v>
      </c>
      <c r="R17" s="223"/>
      <c r="S17" s="223">
        <f t="shared" si="0"/>
        <v>564510.3088895285</v>
      </c>
      <c r="T17" s="223"/>
      <c r="U17" s="223">
        <f t="shared" si="0"/>
        <v>584268.16970066191</v>
      </c>
      <c r="V17" s="223"/>
      <c r="W17" s="223">
        <f t="shared" si="0"/>
        <v>604717.55564018502</v>
      </c>
      <c r="X17" s="223"/>
      <c r="Y17" s="223">
        <f t="shared" si="0"/>
        <v>625882.6700875914</v>
      </c>
      <c r="Z17" s="223"/>
      <c r="AA17" s="223">
        <f t="shared" si="0"/>
        <v>647788.56354065705</v>
      </c>
      <c r="AB17" s="223"/>
      <c r="AC17" s="223">
        <f t="shared" si="0"/>
        <v>670461.16326457995</v>
      </c>
      <c r="AD17" s="223"/>
      <c r="AE17" s="223">
        <f t="shared" si="0"/>
        <v>693927.30397884024</v>
      </c>
      <c r="AF17" s="223"/>
      <c r="AG17" s="223">
        <f t="shared" si="0"/>
        <v>718214.75961809955</v>
      </c>
    </row>
    <row r="18" spans="1:33" s="211" customFormat="1" ht="14">
      <c r="A18" s="211" t="s">
        <v>842</v>
      </c>
      <c r="C18" s="234"/>
      <c r="E18" s="223">
        <f>Application!W862</f>
        <v>538400</v>
      </c>
      <c r="F18" s="223"/>
      <c r="G18" s="223">
        <f t="shared" si="0"/>
        <v>557244</v>
      </c>
      <c r="H18" s="223"/>
      <c r="I18" s="223">
        <f t="shared" si="0"/>
        <v>576747.53999999992</v>
      </c>
      <c r="J18" s="223"/>
      <c r="K18" s="223">
        <f t="shared" si="0"/>
        <v>596933.70389999985</v>
      </c>
      <c r="L18" s="223"/>
      <c r="M18" s="223">
        <f t="shared" si="0"/>
        <v>617826.38353649981</v>
      </c>
      <c r="N18" s="223"/>
      <c r="O18" s="223">
        <f t="shared" si="0"/>
        <v>639450.30696027726</v>
      </c>
      <c r="P18" s="223"/>
      <c r="Q18" s="223">
        <f t="shared" si="0"/>
        <v>661831.06770388689</v>
      </c>
      <c r="R18" s="223"/>
      <c r="S18" s="223">
        <f t="shared" si="0"/>
        <v>684995.15507352282</v>
      </c>
      <c r="T18" s="223"/>
      <c r="U18" s="223">
        <f t="shared" si="0"/>
        <v>708969.98550109612</v>
      </c>
      <c r="V18" s="223"/>
      <c r="W18" s="223">
        <f t="shared" si="0"/>
        <v>733783.93499363447</v>
      </c>
      <c r="X18" s="223"/>
      <c r="Y18" s="223">
        <f t="shared" si="0"/>
        <v>759466.37271841161</v>
      </c>
      <c r="Z18" s="223"/>
      <c r="AA18" s="223">
        <f t="shared" si="0"/>
        <v>786047.69576355594</v>
      </c>
      <c r="AB18" s="223"/>
      <c r="AC18" s="223">
        <f t="shared" si="0"/>
        <v>813559.36511528038</v>
      </c>
      <c r="AD18" s="223"/>
      <c r="AE18" s="223">
        <f t="shared" si="0"/>
        <v>842033.94289431511</v>
      </c>
      <c r="AF18" s="223"/>
      <c r="AG18" s="223">
        <f t="shared" si="0"/>
        <v>871505.13089561602</v>
      </c>
    </row>
    <row r="19" spans="1:33" s="211" customFormat="1" ht="14">
      <c r="A19" s="211" t="s">
        <v>155</v>
      </c>
      <c r="C19" s="234"/>
      <c r="E19" s="223">
        <f>Application!W863</f>
        <v>156000</v>
      </c>
      <c r="F19" s="223"/>
      <c r="G19" s="223">
        <f t="shared" si="0"/>
        <v>161460</v>
      </c>
      <c r="H19" s="223"/>
      <c r="I19" s="223">
        <f t="shared" si="0"/>
        <v>167111.09999999998</v>
      </c>
      <c r="J19" s="223"/>
      <c r="K19" s="223">
        <f t="shared" si="0"/>
        <v>172959.98849999995</v>
      </c>
      <c r="L19" s="223"/>
      <c r="M19" s="223">
        <f t="shared" si="0"/>
        <v>179013.58809749995</v>
      </c>
      <c r="N19" s="223"/>
      <c r="O19" s="223">
        <f t="shared" si="0"/>
        <v>185279.06368091243</v>
      </c>
      <c r="P19" s="223"/>
      <c r="Q19" s="223">
        <f t="shared" si="0"/>
        <v>191763.83090974434</v>
      </c>
      <c r="R19" s="223"/>
      <c r="S19" s="223">
        <f t="shared" si="0"/>
        <v>198475.56499158539</v>
      </c>
      <c r="T19" s="223"/>
      <c r="U19" s="223">
        <f t="shared" si="0"/>
        <v>205422.20976629085</v>
      </c>
      <c r="V19" s="223"/>
      <c r="W19" s="223">
        <f t="shared" si="0"/>
        <v>212611.987108111</v>
      </c>
      <c r="X19" s="223"/>
      <c r="Y19" s="223">
        <f t="shared" si="0"/>
        <v>220053.40665689486</v>
      </c>
      <c r="Z19" s="223"/>
      <c r="AA19" s="223">
        <f t="shared" si="0"/>
        <v>227755.27588988616</v>
      </c>
      <c r="AB19" s="223"/>
      <c r="AC19" s="223">
        <f t="shared" si="0"/>
        <v>235726.71054603218</v>
      </c>
      <c r="AD19" s="223"/>
      <c r="AE19" s="223">
        <f t="shared" si="0"/>
        <v>243977.14541514328</v>
      </c>
      <c r="AF19" s="223"/>
      <c r="AG19" s="223">
        <f t="shared" si="0"/>
        <v>252516.34550467329</v>
      </c>
    </row>
    <row r="20" spans="1:33" s="211" customFormat="1" ht="14">
      <c r="A20" s="211" t="s">
        <v>390</v>
      </c>
      <c r="C20" s="234"/>
      <c r="E20" s="223">
        <f>Application!W872</f>
        <v>622300</v>
      </c>
      <c r="F20" s="223"/>
      <c r="G20" s="223">
        <f t="shared" si="0"/>
        <v>644080.5</v>
      </c>
      <c r="H20" s="223"/>
      <c r="I20" s="223">
        <f t="shared" si="0"/>
        <v>666623.3175</v>
      </c>
      <c r="J20" s="223"/>
      <c r="K20" s="223">
        <f t="shared" si="0"/>
        <v>689955.13361249992</v>
      </c>
      <c r="L20" s="223"/>
      <c r="M20" s="223">
        <f t="shared" si="0"/>
        <v>714103.56328893732</v>
      </c>
      <c r="N20" s="223"/>
      <c r="O20" s="223">
        <f t="shared" si="0"/>
        <v>739097.18800405005</v>
      </c>
      <c r="P20" s="223"/>
      <c r="Q20" s="223">
        <f t="shared" si="0"/>
        <v>764965.5895841918</v>
      </c>
      <c r="R20" s="223"/>
      <c r="S20" s="223">
        <f t="shared" si="0"/>
        <v>791739.38521963847</v>
      </c>
      <c r="T20" s="223"/>
      <c r="U20" s="223">
        <f t="shared" si="0"/>
        <v>819450.26370232576</v>
      </c>
      <c r="V20" s="223"/>
      <c r="W20" s="223">
        <f t="shared" si="0"/>
        <v>848131.02293190709</v>
      </c>
      <c r="X20" s="223"/>
      <c r="Y20" s="223">
        <f t="shared" si="0"/>
        <v>877815.60873452376</v>
      </c>
      <c r="Z20" s="223"/>
      <c r="AA20" s="223">
        <f t="shared" si="0"/>
        <v>908539.155040232</v>
      </c>
      <c r="AB20" s="223"/>
      <c r="AC20" s="223">
        <f t="shared" si="0"/>
        <v>940338.02546664001</v>
      </c>
      <c r="AD20" s="223"/>
      <c r="AE20" s="223">
        <f t="shared" si="0"/>
        <v>973249.85635797237</v>
      </c>
      <c r="AF20" s="223"/>
      <c r="AG20" s="223">
        <f t="shared" si="0"/>
        <v>1007313.6013305014</v>
      </c>
    </row>
    <row r="21" spans="1:33" s="211" customFormat="1" ht="14">
      <c r="A21" s="227" t="s">
        <v>961</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1966580</v>
      </c>
      <c r="G22" s="224">
        <f>SUM(G15:G21)</f>
        <v>2035410.2999999998</v>
      </c>
      <c r="I22" s="224">
        <f>SUM(I15:I21)</f>
        <v>2106649.6604999998</v>
      </c>
      <c r="K22" s="224">
        <f>SUM(K15:K21)</f>
        <v>2180382.3986174995</v>
      </c>
      <c r="M22" s="224">
        <f>SUM(M15:M21)</f>
        <v>2256695.7825691118</v>
      </c>
      <c r="O22" s="224">
        <f>SUM(O15:O21)</f>
        <v>2335680.1349590304</v>
      </c>
      <c r="Q22" s="224">
        <f>SUM(Q15:Q21)</f>
        <v>2417428.9396825964</v>
      </c>
      <c r="S22" s="224">
        <f>SUM(S15:S21)</f>
        <v>2502038.9525714871</v>
      </c>
      <c r="U22" s="224">
        <f>SUM(U15:U21)</f>
        <v>2589610.3159114891</v>
      </c>
      <c r="W22" s="224">
        <f>SUM(W15:W21)</f>
        <v>2680246.6769683911</v>
      </c>
      <c r="Y22" s="224">
        <f>SUM(Y15:Y21)</f>
        <v>2774055.3106622845</v>
      </c>
      <c r="AA22" s="224">
        <f>SUM(AA15:AA21)</f>
        <v>2871147.2465354642</v>
      </c>
      <c r="AC22" s="224">
        <f>SUM(AC15:AC21)</f>
        <v>2971637.4001642051</v>
      </c>
      <c r="AE22" s="224">
        <f>SUM(AE15:AE21)</f>
        <v>3075644.7091699522</v>
      </c>
      <c r="AG22" s="224">
        <f>SUM(AG15:AG21)</f>
        <v>3183292.2739909003</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1681</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20000</v>
      </c>
      <c r="F27" s="223"/>
      <c r="G27" s="223">
        <f>E27*$C$27</f>
        <v>20700</v>
      </c>
      <c r="H27" s="223"/>
      <c r="I27" s="223">
        <f>G27*$C$27</f>
        <v>21424.5</v>
      </c>
      <c r="J27" s="223"/>
      <c r="K27" s="223">
        <f>I27*$C$27</f>
        <v>22174.357499999998</v>
      </c>
      <c r="L27" s="223"/>
      <c r="M27" s="223">
        <f>K27*$C$27</f>
        <v>22950.460012499996</v>
      </c>
      <c r="N27" s="223"/>
      <c r="O27" s="223">
        <f>M27*$C$27</f>
        <v>23753.726112937493</v>
      </c>
      <c r="P27" s="223"/>
      <c r="Q27" s="223">
        <f>O27*$C$27</f>
        <v>24585.106526890304</v>
      </c>
      <c r="R27" s="223"/>
      <c r="S27" s="223">
        <f>Q27*$C$27</f>
        <v>25445.585255331462</v>
      </c>
      <c r="T27" s="223"/>
      <c r="U27" s="223">
        <f>S27*$C$27</f>
        <v>26336.18073926806</v>
      </c>
      <c r="V27" s="223"/>
      <c r="W27" s="223">
        <f>U27*$C$27</f>
        <v>27257.947065142442</v>
      </c>
      <c r="X27" s="223"/>
      <c r="Y27" s="223">
        <f>W27*$C$27</f>
        <v>28211.975212422425</v>
      </c>
      <c r="Z27" s="223"/>
      <c r="AA27" s="223">
        <f>Y27*$C$27</f>
        <v>29199.394344857206</v>
      </c>
      <c r="AB27" s="223"/>
      <c r="AC27" s="223">
        <f>AA27*$C$27</f>
        <v>30221.373146927206</v>
      </c>
      <c r="AD27" s="223"/>
      <c r="AE27" s="223">
        <f>AC27*$C$27</f>
        <v>31279.121207069657</v>
      </c>
      <c r="AF27" s="223"/>
      <c r="AG27" s="223">
        <f>AE27*$C$27</f>
        <v>32373.890449317092</v>
      </c>
    </row>
    <row r="28" spans="1:33" s="211" customFormat="1" ht="14">
      <c r="A28" s="211" t="s">
        <v>846</v>
      </c>
      <c r="C28" s="238"/>
      <c r="E28" s="223">
        <f>Application!AC889</f>
        <v>120000</v>
      </c>
      <c r="F28" s="223"/>
      <c r="G28" s="223">
        <f>$E$28</f>
        <v>120000</v>
      </c>
      <c r="H28" s="223"/>
      <c r="I28" s="223">
        <f>$E$28</f>
        <v>120000</v>
      </c>
      <c r="J28" s="223"/>
      <c r="K28" s="223">
        <f>$E$28</f>
        <v>120000</v>
      </c>
      <c r="L28" s="223"/>
      <c r="M28" s="223">
        <f>$E$28</f>
        <v>120000</v>
      </c>
      <c r="N28" s="223"/>
      <c r="O28" s="223">
        <f>$E$28</f>
        <v>120000</v>
      </c>
      <c r="P28" s="223"/>
      <c r="Q28" s="223">
        <f>$E$28</f>
        <v>120000</v>
      </c>
      <c r="R28" s="223"/>
      <c r="S28" s="223">
        <f>$E$28</f>
        <v>120000</v>
      </c>
      <c r="T28" s="223"/>
      <c r="U28" s="223">
        <f>$E$28</f>
        <v>120000</v>
      </c>
      <c r="V28" s="223"/>
      <c r="W28" s="223">
        <f>$E$28</f>
        <v>120000</v>
      </c>
      <c r="X28" s="223"/>
      <c r="Y28" s="223">
        <f>$E$28</f>
        <v>120000</v>
      </c>
      <c r="Z28" s="223"/>
      <c r="AA28" s="223">
        <f>$E$28</f>
        <v>120000</v>
      </c>
      <c r="AB28" s="223"/>
      <c r="AC28" s="223">
        <f>$E$28</f>
        <v>120000</v>
      </c>
      <c r="AD28" s="223"/>
      <c r="AE28" s="223">
        <f>$E$28</f>
        <v>120000</v>
      </c>
      <c r="AF28" s="223"/>
      <c r="AG28" s="223">
        <f>$E$28</f>
        <v>120000</v>
      </c>
    </row>
    <row r="29" spans="1:33" s="211" customFormat="1" ht="14">
      <c r="A29" s="211" t="s">
        <v>1679</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88689</v>
      </c>
      <c r="F30" s="223"/>
      <c r="G30" s="223">
        <f>E30*$C$30</f>
        <v>90462.78</v>
      </c>
      <c r="H30" s="223"/>
      <c r="I30" s="223">
        <f>G30*$C$30</f>
        <v>92272.035600000003</v>
      </c>
      <c r="J30" s="223"/>
      <c r="K30" s="223">
        <f>I30*$C$30</f>
        <v>94117.476311999999</v>
      </c>
      <c r="L30" s="223"/>
      <c r="M30" s="223">
        <f>K30*$C$30</f>
        <v>95999.825838239994</v>
      </c>
      <c r="N30" s="223"/>
      <c r="O30" s="223">
        <f>M30*$C$30</f>
        <v>97919.822355004799</v>
      </c>
      <c r="P30" s="223"/>
      <c r="Q30" s="223">
        <f>O30*$C$30</f>
        <v>99878.218802104893</v>
      </c>
      <c r="R30" s="223"/>
      <c r="S30" s="223">
        <f>Q30*$C$30</f>
        <v>101875.78317814699</v>
      </c>
      <c r="T30" s="223"/>
      <c r="U30" s="223">
        <f>S30*$C$30</f>
        <v>103913.29884170993</v>
      </c>
      <c r="V30" s="223"/>
      <c r="W30" s="223">
        <f>U30*$C$30</f>
        <v>105991.56481854412</v>
      </c>
      <c r="X30" s="223"/>
      <c r="Y30" s="223">
        <f>W30*$C$30</f>
        <v>108111.39611491501</v>
      </c>
      <c r="Z30" s="223"/>
      <c r="AA30" s="223">
        <f>Y30*$C$30</f>
        <v>110273.62403721332</v>
      </c>
      <c r="AB30" s="223"/>
      <c r="AC30" s="223">
        <f>AA30*$C$30</f>
        <v>112479.09651795759</v>
      </c>
      <c r="AD30" s="223"/>
      <c r="AE30" s="223">
        <f>AC30*$C$30</f>
        <v>114728.67844831674</v>
      </c>
      <c r="AF30" s="223"/>
      <c r="AG30" s="223">
        <f>AE30*$C$30</f>
        <v>117023.25201728308</v>
      </c>
    </row>
    <row r="31" spans="1:33" s="211" customFormat="1" ht="14">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Issuer / trustee fees:</v>
      </c>
      <c r="C32" s="317">
        <v>1</v>
      </c>
      <c r="E32" s="223">
        <f>Application!AC894</f>
        <v>17530</v>
      </c>
      <c r="F32" s="223"/>
      <c r="G32" s="223">
        <f>E32*$C$32</f>
        <v>17530</v>
      </c>
      <c r="H32" s="223"/>
      <c r="I32" s="223">
        <f>G32*$C$32</f>
        <v>17530</v>
      </c>
      <c r="J32" s="223"/>
      <c r="K32" s="223">
        <f>I32*$C$32</f>
        <v>17530</v>
      </c>
      <c r="L32" s="223"/>
      <c r="M32" s="223">
        <f>K32*$C$32</f>
        <v>17530</v>
      </c>
      <c r="N32" s="223"/>
      <c r="O32" s="223">
        <f>M32*$C$32</f>
        <v>17530</v>
      </c>
      <c r="P32" s="223"/>
      <c r="Q32" s="223">
        <f>O32*$C$32</f>
        <v>17530</v>
      </c>
      <c r="R32" s="223"/>
      <c r="S32" s="223">
        <f>Q32*$C$32</f>
        <v>17530</v>
      </c>
      <c r="T32" s="223"/>
      <c r="U32" s="223">
        <f>S32*$C$32</f>
        <v>17530</v>
      </c>
      <c r="V32" s="223"/>
      <c r="W32" s="223">
        <f>U32*$C$32</f>
        <v>17530</v>
      </c>
      <c r="X32" s="223"/>
      <c r="Y32" s="223">
        <f>W32*$C$32</f>
        <v>17530</v>
      </c>
      <c r="Z32" s="223"/>
      <c r="AA32" s="223">
        <f>Y32*$C$32</f>
        <v>17530</v>
      </c>
      <c r="AB32" s="223"/>
      <c r="AC32" s="223">
        <f>AA32*$C$32</f>
        <v>17530</v>
      </c>
      <c r="AD32" s="223"/>
      <c r="AE32" s="223">
        <f>AC32*$C$32</f>
        <v>17530</v>
      </c>
      <c r="AF32" s="223"/>
      <c r="AG32" s="223">
        <f>AE32*$C$32</f>
        <v>17530</v>
      </c>
    </row>
    <row r="33" spans="1:33" s="211" customFormat="1" ht="14">
      <c r="A33" s="211" t="str">
        <f>Application!C895</f>
        <v>Ground lease</v>
      </c>
      <c r="C33" s="317">
        <v>1</v>
      </c>
      <c r="E33" s="223">
        <f>Application!AC895</f>
        <v>1</v>
      </c>
      <c r="F33" s="223"/>
      <c r="G33" s="223">
        <f>E33*$C$33</f>
        <v>1</v>
      </c>
      <c r="H33" s="223"/>
      <c r="I33" s="223">
        <f>G33*$C$33</f>
        <v>1</v>
      </c>
      <c r="J33" s="223"/>
      <c r="K33" s="223">
        <f>I33*$C$33</f>
        <v>1</v>
      </c>
      <c r="L33" s="223"/>
      <c r="M33" s="223">
        <f>K33*$C$33</f>
        <v>1</v>
      </c>
      <c r="N33" s="223"/>
      <c r="O33" s="223">
        <f>M33*$C$33</f>
        <v>1</v>
      </c>
      <c r="P33" s="223"/>
      <c r="Q33" s="223">
        <f>O33*$C$33</f>
        <v>1</v>
      </c>
      <c r="R33" s="223"/>
      <c r="S33" s="223">
        <f>Q33*$C$33</f>
        <v>1</v>
      </c>
      <c r="T33" s="223"/>
      <c r="U33" s="223">
        <f>S33*$C$33</f>
        <v>1</v>
      </c>
      <c r="V33" s="223"/>
      <c r="W33" s="223">
        <f>U33*$C$33</f>
        <v>1</v>
      </c>
      <c r="X33" s="223"/>
      <c r="Y33" s="223">
        <f>W33*$C$33</f>
        <v>1</v>
      </c>
      <c r="Z33" s="223"/>
      <c r="AA33" s="223">
        <f>Y33*$C$33</f>
        <v>1</v>
      </c>
      <c r="AB33" s="223"/>
      <c r="AC33" s="223">
        <f>AA33*$C$33</f>
        <v>1</v>
      </c>
      <c r="AD33" s="223"/>
      <c r="AE33" s="223">
        <f>AC33*$C$33</f>
        <v>1</v>
      </c>
      <c r="AF33" s="223"/>
      <c r="AG33" s="223">
        <f>AE33*$C$33</f>
        <v>1</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2212800</v>
      </c>
      <c r="G35" s="224">
        <f>SUM(G22:G33)</f>
        <v>2284104.0799999996</v>
      </c>
      <c r="I35" s="224">
        <f>SUM(I22:I33)</f>
        <v>2357877.1960999998</v>
      </c>
      <c r="K35" s="224">
        <f>SUM(K22:K33)</f>
        <v>2434205.2324294993</v>
      </c>
      <c r="M35" s="224">
        <f>SUM(M22:M33)</f>
        <v>2513177.0684198518</v>
      </c>
      <c r="O35" s="224">
        <f>SUM(O22:O33)</f>
        <v>2594884.6834269729</v>
      </c>
      <c r="Q35" s="224">
        <f>SUM(Q22:Q33)</f>
        <v>2679423.2650115914</v>
      </c>
      <c r="S35" s="224">
        <f>SUM(S22:S33)</f>
        <v>2766891.3210049653</v>
      </c>
      <c r="U35" s="224">
        <f>SUM(U22:U33)</f>
        <v>2857390.795492467</v>
      </c>
      <c r="W35" s="224">
        <f>SUM(W22:W33)</f>
        <v>2951027.1888520778</v>
      </c>
      <c r="Y35" s="224">
        <f>SUM(Y22:Y33)</f>
        <v>3047909.6819896218</v>
      </c>
      <c r="AA35" s="224">
        <f>SUM(AA22:AA33)</f>
        <v>3148151.2649175348</v>
      </c>
      <c r="AC35" s="224">
        <f>SUM(AC22:AC33)</f>
        <v>3251868.8698290898</v>
      </c>
      <c r="AE35" s="224">
        <f>SUM(AE22:AE33)</f>
        <v>3359183.5088253384</v>
      </c>
      <c r="AG35" s="224">
        <f>SUM(AG22:AG33)</f>
        <v>3470220.4164575003</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2463229.1999999993</v>
      </c>
      <c r="G37" s="224">
        <f>G11-G35</f>
        <v>2508825.85</v>
      </c>
      <c r="I37" s="224">
        <f>I11-I35</f>
        <v>2554875.9821499991</v>
      </c>
      <c r="K37" s="224">
        <f>K11-K35</f>
        <v>2601366.7752767499</v>
      </c>
      <c r="M37" s="224">
        <f>M11-M35</f>
        <v>2648284.2394790524</v>
      </c>
      <c r="O37" s="224">
        <f>O11-O35</f>
        <v>2695613.157169404</v>
      </c>
      <c r="Q37" s="224">
        <f>Q11-Q35</f>
        <v>2743337.0215996946</v>
      </c>
      <c r="S37" s="224">
        <f>S11-S35</f>
        <v>2791437.9727716027</v>
      </c>
      <c r="U37" s="224">
        <f>U11-U35</f>
        <v>2839896.7306285142</v>
      </c>
      <c r="W37" s="224">
        <f>W11-W35</f>
        <v>2888692.5254219272</v>
      </c>
      <c r="Y37" s="224">
        <f>Y11-Y35</f>
        <v>2937803.0251412331</v>
      </c>
      <c r="AA37" s="224">
        <f>AA11-AA35</f>
        <v>2987204.259891591</v>
      </c>
      <c r="AC37" s="224">
        <f>AC11-AC35</f>
        <v>3036870.5431002635</v>
      </c>
      <c r="AE37" s="224">
        <f>AE11-AE35</f>
        <v>3086774.3894272484</v>
      </c>
      <c r="AG37" s="224">
        <f>AG11-AG35</f>
        <v>3136886.4292513998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v>
      </c>
      <c r="B40" s="227"/>
      <c r="C40" s="221"/>
      <c r="E40" s="223">
        <f>Application!AF627</f>
        <v>1980768</v>
      </c>
      <c r="F40" s="223"/>
      <c r="G40" s="223">
        <f>$E$40</f>
        <v>1980768</v>
      </c>
      <c r="H40" s="223"/>
      <c r="I40" s="223">
        <f>$E$40</f>
        <v>1980768</v>
      </c>
      <c r="J40" s="223"/>
      <c r="K40" s="223">
        <f>$E$40</f>
        <v>1980768</v>
      </c>
      <c r="L40" s="223"/>
      <c r="M40" s="223">
        <f>$E$40</f>
        <v>1980768</v>
      </c>
      <c r="N40" s="223"/>
      <c r="O40" s="223">
        <f>$E$40</f>
        <v>1980768</v>
      </c>
      <c r="P40" s="223"/>
      <c r="Q40" s="223">
        <f>$E$40</f>
        <v>1980768</v>
      </c>
      <c r="R40" s="223"/>
      <c r="S40" s="223">
        <f>$E$40</f>
        <v>1980768</v>
      </c>
      <c r="T40" s="223"/>
      <c r="U40" s="223">
        <f>$E$40</f>
        <v>1980768</v>
      </c>
      <c r="V40" s="223"/>
      <c r="W40" s="223">
        <f>$E$40</f>
        <v>1980768</v>
      </c>
      <c r="X40" s="223"/>
      <c r="Y40" s="223">
        <f>$E$40</f>
        <v>1980768</v>
      </c>
      <c r="Z40" s="223"/>
      <c r="AA40" s="223">
        <f>$E$40</f>
        <v>1980768</v>
      </c>
      <c r="AB40" s="223"/>
      <c r="AC40" s="223">
        <f>$E$40</f>
        <v>1980768</v>
      </c>
      <c r="AD40" s="223"/>
      <c r="AE40" s="223">
        <f>$E$40</f>
        <v>1980768</v>
      </c>
      <c r="AF40" s="223"/>
      <c r="AG40" s="223">
        <f>$E$40</f>
        <v>1980768</v>
      </c>
    </row>
    <row r="41" spans="1:33" s="211" customFormat="1" ht="14">
      <c r="A41" s="226" t="s">
        <v>2763</v>
      </c>
      <c r="B41" s="227"/>
      <c r="C41" s="221"/>
      <c r="E41" s="223">
        <v>86100</v>
      </c>
      <c r="F41" s="223"/>
      <c r="G41" s="223">
        <f>$E$41</f>
        <v>86100</v>
      </c>
      <c r="H41" s="223"/>
      <c r="I41" s="223">
        <f>$E$41</f>
        <v>86100</v>
      </c>
      <c r="J41" s="223"/>
      <c r="K41" s="223">
        <f>$E$41</f>
        <v>86100</v>
      </c>
      <c r="L41" s="223"/>
      <c r="M41" s="223">
        <f>$E$41</f>
        <v>86100</v>
      </c>
      <c r="N41" s="223"/>
      <c r="O41" s="223">
        <f>$E$41</f>
        <v>86100</v>
      </c>
      <c r="P41" s="223"/>
      <c r="Q41" s="223">
        <f>$E$41</f>
        <v>86100</v>
      </c>
      <c r="R41" s="223"/>
      <c r="S41" s="223">
        <f>$E$41</f>
        <v>86100</v>
      </c>
      <c r="T41" s="223"/>
      <c r="U41" s="223">
        <f>$E$41</f>
        <v>86100</v>
      </c>
      <c r="V41" s="223"/>
      <c r="W41" s="223">
        <f>$E$41</f>
        <v>86100</v>
      </c>
      <c r="X41" s="223"/>
      <c r="Y41" s="223">
        <f>$E$41</f>
        <v>86100</v>
      </c>
      <c r="Z41" s="223"/>
      <c r="AA41" s="223">
        <f>$E$41</f>
        <v>86100</v>
      </c>
      <c r="AB41" s="223"/>
      <c r="AC41" s="223">
        <f>$E$41</f>
        <v>86100</v>
      </c>
      <c r="AD41" s="223"/>
      <c r="AE41" s="223">
        <f>$E$41</f>
        <v>86100</v>
      </c>
      <c r="AF41" s="223"/>
      <c r="AG41" s="223">
        <f>$E$41</f>
        <v>86100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2066868</v>
      </c>
      <c r="G43" s="224">
        <f>SUM(G40:G42)</f>
        <v>2066868</v>
      </c>
      <c r="I43" s="224">
        <f>SUM(I40:I42)</f>
        <v>2066868</v>
      </c>
      <c r="K43" s="224">
        <f>SUM(K40:K42)</f>
        <v>2066868</v>
      </c>
      <c r="M43" s="224">
        <f>SUM(M40:M42)</f>
        <v>2066868</v>
      </c>
      <c r="O43" s="224">
        <f>SUM(O40:O42)</f>
        <v>2066868</v>
      </c>
      <c r="Q43" s="224">
        <f>SUM(Q40:Q42)</f>
        <v>2066868</v>
      </c>
      <c r="S43" s="224">
        <f>SUM(S40:S42)</f>
        <v>2066868</v>
      </c>
      <c r="U43" s="224">
        <f>SUM(U40:U42)</f>
        <v>2066868</v>
      </c>
      <c r="W43" s="224">
        <f>SUM(W40:W42)</f>
        <v>2066868</v>
      </c>
      <c r="Y43" s="224">
        <f>SUM(Y40:Y42)</f>
        <v>2066868</v>
      </c>
      <c r="AA43" s="224">
        <f>SUM(AA40:AA42)</f>
        <v>2066868</v>
      </c>
      <c r="AC43" s="224">
        <f>SUM(AC40:AC42)</f>
        <v>2066868</v>
      </c>
      <c r="AE43" s="224">
        <f>SUM(AE40:AE42)</f>
        <v>2066868</v>
      </c>
      <c r="AG43" s="224">
        <f>SUM(AG40:AG42)</f>
        <v>2066868</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396361.19999999925</v>
      </c>
      <c r="G45" s="224">
        <f>G37-G43</f>
        <v>441957.85000000009</v>
      </c>
      <c r="I45" s="224">
        <f>I37-I43</f>
        <v>488007.98214999912</v>
      </c>
      <c r="K45" s="224">
        <f>K37-K43</f>
        <v>534498.77527674986</v>
      </c>
      <c r="M45" s="224">
        <f>M37-M43</f>
        <v>581416.23947905237</v>
      </c>
      <c r="O45" s="224">
        <f>O37-O43</f>
        <v>628745.15716940397</v>
      </c>
      <c r="Q45" s="224">
        <f>Q37-Q43</f>
        <v>676469.02159969462</v>
      </c>
      <c r="S45" s="224">
        <f>S37-S43</f>
        <v>724569.97277160268</v>
      </c>
      <c r="U45" s="224">
        <f>U37-U43</f>
        <v>773028.7306285142</v>
      </c>
      <c r="W45" s="224">
        <f>W37-W43</f>
        <v>821824.52542192722</v>
      </c>
      <c r="Y45" s="224">
        <f>Y37-Y43</f>
        <v>870935.02514123311</v>
      </c>
      <c r="AA45" s="224">
        <f>AA37-AA43</f>
        <v>920336.25989159103</v>
      </c>
      <c r="AC45" s="224">
        <f>AC37-AC43</f>
        <v>970002.54310026346</v>
      </c>
      <c r="AE45" s="224">
        <f>AE37-AE43</f>
        <v>1019906.3894272484</v>
      </c>
      <c r="AG45" s="224">
        <f>AG37-AG43</f>
        <v>1070018.4292513998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8.0526259331314548E-2</v>
      </c>
      <c r="G47" s="228">
        <f>G45/(G4+G6+G8)</f>
        <v>8.7599853040205025E-2</v>
      </c>
      <c r="I47" s="228">
        <f>I45/(I4+I6+I8)</f>
        <v>9.4368181388596345E-2</v>
      </c>
      <c r="K47" s="228">
        <f>K45/(K4+K6+K8)</f>
        <v>0.10083736976371989</v>
      </c>
      <c r="M47" s="228">
        <f>M45/(M4+M6+M8)</f>
        <v>0.1070133813964296</v>
      </c>
      <c r="O47" s="228">
        <f>O45/(O4+O6+O8)</f>
        <v>0.11290202119118559</v>
      </c>
      <c r="Q47" s="228">
        <f>Q45/(Q4+Q6+Q8)</f>
        <v>0.11850893946140165</v>
      </c>
      <c r="S47" s="228">
        <f>S45/(S4+S6+S8)</f>
        <v>0.12383963557246061</v>
      </c>
      <c r="U47" s="228">
        <f>U45/(U4+U6+U8)</f>
        <v>0.12889946149463374</v>
      </c>
      <c r="W47" s="228">
        <f>W45/(W4+W6+W8)</f>
        <v>0.13369362526809075</v>
      </c>
      <c r="Y47" s="228">
        <f>Y45/(Y4+Y6+Y8)</f>
        <v>0.13822719438213155</v>
      </c>
      <c r="AA47" s="228">
        <f>AA45/(AA4+AA6+AA8)</f>
        <v>0.14250509907071962</v>
      </c>
      <c r="AC47" s="228">
        <f>AC45/(AC4+AC6+AC8)</f>
        <v>0.14653213552634803</v>
      </c>
      <c r="AE47" s="228">
        <f>AE45/(AE4+AE6+AE8)</f>
        <v>0.15031296903421365</v>
      </c>
      <c r="AG47" s="228">
        <f>AG45/(AG4+AG6+AG8)</f>
        <v>0.15385213702863373</v>
      </c>
    </row>
    <row r="48" spans="1:33" s="228" customFormat="1" ht="14">
      <c r="A48" s="228" t="s">
        <v>852</v>
      </c>
      <c r="C48" s="221"/>
      <c r="E48" s="228">
        <f>E45/E43</f>
        <v>0.1917689954075438</v>
      </c>
      <c r="G48" s="228">
        <f>G45/G43</f>
        <v>0.21382974142519023</v>
      </c>
      <c r="I48" s="228">
        <f>I45/I43</f>
        <v>0.2361098929152704</v>
      </c>
      <c r="K48" s="228">
        <f>K45/K43</f>
        <v>0.25860324668858864</v>
      </c>
      <c r="M48" s="228">
        <f>M45/M43</f>
        <v>0.28130303409751001</v>
      </c>
      <c r="O48" s="228">
        <f>O45/O43</f>
        <v>0.30420189251050572</v>
      </c>
      <c r="Q48" s="228">
        <f>Q45/Q43</f>
        <v>0.32729183556941932</v>
      </c>
      <c r="S48" s="228">
        <f>S45/S43</f>
        <v>0.35056422218138877</v>
      </c>
      <c r="U48" s="228">
        <f>U45/U43</f>
        <v>0.3740097241955046</v>
      </c>
      <c r="W48" s="228">
        <f>W45/W43</f>
        <v>0.39761829271241667</v>
      </c>
      <c r="Y48" s="228">
        <f>Y45/Y43</f>
        <v>0.42137912297313285</v>
      </c>
      <c r="AA48" s="228">
        <f>AA45/AA43</f>
        <v>0.44528061777123212</v>
      </c>
      <c r="AC48" s="228">
        <f>AC45/AC43</f>
        <v>0.46931034933061205</v>
      </c>
      <c r="AE48" s="228">
        <f>AE45/AE43</f>
        <v>0.49345501958869575</v>
      </c>
      <c r="AG48" s="228">
        <f>AG45/AG43</f>
        <v>0.51770041882277906</v>
      </c>
    </row>
    <row r="49" spans="1:1023 1025:2047 2049:3071 3073:4095 4097:5119 5121:6143 6145:7167 7169:8191 8193:9215 9217:10239 10241:11263 11265:12287 12289:13311 13313:14335 14337:15359 15361:16383" s="229" customFormat="1" ht="14">
      <c r="A49" s="229" t="s">
        <v>850</v>
      </c>
      <c r="C49" s="230"/>
      <c r="E49" s="229">
        <f>E37/E43</f>
        <v>1.1917689954075439</v>
      </c>
      <c r="G49" s="229">
        <f>G37/G43</f>
        <v>1.2138297414251902</v>
      </c>
      <c r="I49" s="229">
        <f>I37/I43</f>
        <v>1.2361098929152705</v>
      </c>
      <c r="K49" s="229">
        <f>K37/K43</f>
        <v>1.2586032466885886</v>
      </c>
      <c r="M49" s="229">
        <f>M37/M43</f>
        <v>1.28130303409751</v>
      </c>
      <c r="O49" s="229">
        <f>O37/O43</f>
        <v>1.3042018925105057</v>
      </c>
      <c r="Q49" s="229">
        <f>Q37/Q43</f>
        <v>1.3272918355694194</v>
      </c>
      <c r="S49" s="229">
        <f>S37/S43</f>
        <v>1.3505642221813887</v>
      </c>
      <c r="U49" s="229">
        <f>U37/U43</f>
        <v>1.3740097241955045</v>
      </c>
      <c r="W49" s="229">
        <f>W37/W43</f>
        <v>1.3976182927124168</v>
      </c>
      <c r="Y49" s="229">
        <f>Y37/Y43</f>
        <v>1.4213791229731327</v>
      </c>
      <c r="AA49" s="229">
        <f>AA37/AA43</f>
        <v>1.4452806177712321</v>
      </c>
      <c r="AC49" s="229">
        <f>AC37/AC43</f>
        <v>1.4693103493306121</v>
      </c>
      <c r="AE49" s="229">
        <f>AE37/AE43</f>
        <v>1.4934550195886958</v>
      </c>
      <c r="AG49" s="229">
        <f>AG37/AG43</f>
        <v>1.5177004188227792</v>
      </c>
    </row>
    <row r="50" spans="1:1023 1025:2047 2049:3071 3073:4095 4097:5119 5121:6143 6145:7167 7169:8191 8193:9215 9217:10239 10241:11263 11265:12287 12289:13311 13313:14335 14337:15359 15361:16383"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1023 1025:2047 2049:3071 3073:4095 4097:5119 5121:6143 6145:7167 7169:8191 8193:9215 9217:10239 10241:11263 11265:12287 12289:13311 13313:14335 14337:15359 15361:16383"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1023 1025:2047 2049:3071 3073:4095 4097:5119 5121:6143 6145:7167 7169:8191 8193:9215 9217:10239 10241:11263 11265:12287 12289:13311 13313:14335 14337:15359 15361:16383" s="3" customFormat="1">
      <c r="A52" s="2693" t="s">
        <v>1183</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1023 1025:2047 2049:3071 3073:4095 4097:5119 5121:6143 6145:7167 7169:8191 8193:9215 9217:10239 10241:11263 11265:12287 12289:13311 13313:14335 14337:15359 15361:16383" s="963" customFormat="1">
      <c r="A53" s="963" t="s">
        <v>854</v>
      </c>
      <c r="C53" s="964">
        <v>1</v>
      </c>
      <c r="E53" s="965">
        <v>20000</v>
      </c>
      <c r="G53" s="961">
        <f>E53*$C$53</f>
        <v>20000</v>
      </c>
      <c r="I53" s="961">
        <f>G53*$C$53</f>
        <v>20000</v>
      </c>
      <c r="K53" s="961">
        <f>I53*$C$53</f>
        <v>20000</v>
      </c>
      <c r="M53" s="961">
        <f>K53*$C$53</f>
        <v>20000</v>
      </c>
      <c r="O53" s="961">
        <f>M53*$C$53</f>
        <v>20000</v>
      </c>
      <c r="Q53" s="961">
        <f>O53*$C$53</f>
        <v>20000</v>
      </c>
      <c r="S53" s="961">
        <f>Q53*$C$53</f>
        <v>20000</v>
      </c>
      <c r="U53" s="961">
        <f>S53*$C$53</f>
        <v>20000</v>
      </c>
      <c r="W53" s="961">
        <f>U53*$C$53</f>
        <v>20000</v>
      </c>
      <c r="Y53" s="961">
        <f>W53*$C$53</f>
        <v>20000</v>
      </c>
      <c r="AA53" s="961">
        <f>Y53*$C$53</f>
        <v>20000</v>
      </c>
      <c r="AC53" s="961">
        <f>AA53*$C$53</f>
        <v>20000</v>
      </c>
      <c r="AE53" s="961">
        <f>AC53*$C$53</f>
        <v>20000</v>
      </c>
      <c r="AG53" s="961">
        <f>AE53*$C$53</f>
        <v>20000</v>
      </c>
    </row>
    <row r="54" spans="1:1023 1025:2047 2049:3071 3073:4095 4097:5119 5121:6143 6145:7167 7169:8191 8193:9215 9217:10239 10241:11263 11265:12287 12289:13311 13313:14335 14337:15359 15361:16383" s="3" customFormat="1">
      <c r="A54" s="3" t="s">
        <v>855</v>
      </c>
      <c r="C54" s="959"/>
      <c r="E54" s="966">
        <v>11500</v>
      </c>
      <c r="F54" s="961"/>
      <c r="G54" s="961">
        <f t="shared" ref="G54:AG57" si="1">E54*$C$53</f>
        <v>11500</v>
      </c>
      <c r="H54" s="961"/>
      <c r="I54" s="961">
        <f t="shared" si="1"/>
        <v>11500</v>
      </c>
      <c r="J54" s="961"/>
      <c r="K54" s="961">
        <f t="shared" si="1"/>
        <v>11500</v>
      </c>
      <c r="L54" s="961"/>
      <c r="M54" s="961">
        <f t="shared" si="1"/>
        <v>11500</v>
      </c>
      <c r="N54" s="961"/>
      <c r="O54" s="961">
        <f t="shared" si="1"/>
        <v>11500</v>
      </c>
      <c r="P54" s="961"/>
      <c r="Q54" s="961">
        <f t="shared" si="1"/>
        <v>11500</v>
      </c>
      <c r="R54" s="961"/>
      <c r="S54" s="961">
        <f t="shared" si="1"/>
        <v>11500</v>
      </c>
      <c r="T54" s="961"/>
      <c r="U54" s="961">
        <f t="shared" si="1"/>
        <v>11500</v>
      </c>
      <c r="V54" s="961"/>
      <c r="W54" s="961">
        <f t="shared" si="1"/>
        <v>11500</v>
      </c>
      <c r="X54" s="961"/>
      <c r="Y54" s="961">
        <f t="shared" si="1"/>
        <v>11500</v>
      </c>
      <c r="Z54" s="961"/>
      <c r="AA54" s="961">
        <f t="shared" si="1"/>
        <v>11500</v>
      </c>
      <c r="AB54" s="961"/>
      <c r="AC54" s="961">
        <f t="shared" si="1"/>
        <v>11500</v>
      </c>
      <c r="AD54" s="961"/>
      <c r="AE54" s="961">
        <f t="shared" si="1"/>
        <v>11500</v>
      </c>
      <c r="AF54" s="961"/>
      <c r="AG54" s="961">
        <f t="shared" si="1"/>
        <v>11500</v>
      </c>
      <c r="AH54" s="961"/>
    </row>
    <row r="55" spans="1:1023 1025:2047 2049:3071 3073:4095 4097:5119 5121:6143 6145:7167 7169:8191 8193:9215 9217:10239 10241:11263 11265:12287 12289:13311 13313:14335 14337:15359 15361:16383"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1023 1025:2047 2049:3071 3073:4095 4097:5119 5121:6143 6145:7167 7169:8191 8193:9215 9217:10239 10241:11263 11265:12287 12289:13311 13313:14335 14337:15359 15361:16383"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1023 1025:2047 2049:3071 3073:4095 4097:5119 5121:6143 6145:7167 7169:8191 8193:9215 9217:10239 10241:11263 11265:12287 12289:13311 13313:14335 14337:15359 15361:16383"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1023 1025:2047 2049:3071 3073:4095 4097:5119 5121:6143 6145:7167 7169:8191 8193:9215 9217:10239 10241:11263 11265:12287 12289:13311 13313:14335 14337:15359 15361:16383" s="3" customFormat="1">
      <c r="A58" s="963" t="s">
        <v>853</v>
      </c>
      <c r="C58" s="962"/>
      <c r="E58" s="961">
        <f>SUM(E53:E57)</f>
        <v>31500</v>
      </c>
      <c r="F58" s="961"/>
      <c r="G58" s="961">
        <f>SUM(G53:G57)</f>
        <v>31500</v>
      </c>
      <c r="H58" s="961"/>
      <c r="I58" s="961">
        <f>SUM(I53:I57)</f>
        <v>31500</v>
      </c>
      <c r="J58" s="961"/>
      <c r="K58" s="961">
        <f>SUM(K53:K57)</f>
        <v>31500</v>
      </c>
      <c r="L58" s="961"/>
      <c r="M58" s="961">
        <f>SUM(M53:M57)</f>
        <v>31500</v>
      </c>
      <c r="N58" s="961"/>
      <c r="O58" s="961">
        <f>SUM(O53:O57)</f>
        <v>31500</v>
      </c>
      <c r="P58" s="961"/>
      <c r="Q58" s="961">
        <f>SUM(Q53:Q57)</f>
        <v>31500</v>
      </c>
      <c r="R58" s="961"/>
      <c r="S58" s="961">
        <f>SUM(S53:S57)</f>
        <v>31500</v>
      </c>
      <c r="T58" s="961"/>
      <c r="U58" s="961">
        <f>SUM(U53:U57)</f>
        <v>31500</v>
      </c>
      <c r="V58" s="961"/>
      <c r="W58" s="961">
        <f>SUM(W53:W57)</f>
        <v>31500</v>
      </c>
      <c r="X58" s="961"/>
      <c r="Y58" s="961">
        <f>SUM(Y53:Y57)</f>
        <v>31500</v>
      </c>
      <c r="Z58" s="961"/>
      <c r="AA58" s="961">
        <f>SUM(AA53:AA57)</f>
        <v>31500</v>
      </c>
      <c r="AB58" s="961"/>
      <c r="AC58" s="961">
        <f>SUM(AC53:AC57)</f>
        <v>31500</v>
      </c>
      <c r="AD58" s="961"/>
      <c r="AE58" s="961">
        <f>SUM(AE53:AE57)</f>
        <v>31500</v>
      </c>
      <c r="AF58" s="961"/>
      <c r="AG58" s="961">
        <f>SUM(AG53:AG57)</f>
        <v>31500</v>
      </c>
      <c r="AH58" s="961"/>
    </row>
    <row r="59" spans="1:1023 1025:2047 2049:3071 3073:4095 4097:5119 5121:6143 6145:7167 7169:8191 8193:9215 9217:10239 10241:11263 11265:12287 12289:13311 13313:14335 14337:15359 15361:16383"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1023 1025:2047 2049:3071 3073:4095 4097:5119 5121:6143 6145:7167 7169:8191 8193:9215 9217:10239 10241:11263 11265:12287 12289:13311 13313:14335 14337:15359 15361:16383" s="963" customFormat="1">
      <c r="A60" s="963" t="s">
        <v>858</v>
      </c>
      <c r="C60" s="970"/>
      <c r="E60" s="963">
        <f>E45-E58</f>
        <v>364861.19999999925</v>
      </c>
      <c r="G60" s="963">
        <f>G45-G58</f>
        <v>410457.85000000009</v>
      </c>
      <c r="I60" s="963">
        <f>I45-I58</f>
        <v>456507.98214999912</v>
      </c>
      <c r="K60" s="963">
        <f>K45-K58</f>
        <v>502998.77527674986</v>
      </c>
      <c r="M60" s="963">
        <f>M45-M58</f>
        <v>549916.23947905237</v>
      </c>
      <c r="O60" s="963">
        <f>O45-O58</f>
        <v>597245.15716940397</v>
      </c>
      <c r="Q60" s="963">
        <f>Q45-Q58</f>
        <v>644969.02159969462</v>
      </c>
      <c r="S60" s="963">
        <f>S45-S58</f>
        <v>693069.97277160268</v>
      </c>
      <c r="U60" s="963">
        <f>U45-U58</f>
        <v>741528.7306285142</v>
      </c>
      <c r="W60" s="963">
        <f>W45-W58</f>
        <v>790324.52542192722</v>
      </c>
      <c r="Y60" s="963">
        <f>Y45-Y58</f>
        <v>839435.02514123311</v>
      </c>
      <c r="AA60" s="963">
        <f>AA45-AA58</f>
        <v>888836.25989159103</v>
      </c>
      <c r="AC60" s="963">
        <f>AC45-AC58</f>
        <v>938502.54310026346</v>
      </c>
      <c r="AE60" s="963">
        <f>AE45-AE58</f>
        <v>988406.38942724839</v>
      </c>
      <c r="AG60" s="963">
        <f>AG45-AG58</f>
        <v>1038518.4292513998</v>
      </c>
    </row>
    <row r="61" spans="1:1023 1025:2047 2049:3071 3073:4095 4097:5119 5121:6143 6145:7167 7169:8191 8193:9215 9217:10239 10241:11263 11265:12287 12289:13311 13313:14335 14337:15359 15361:16383"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1023 1025:2047 2049:3071 3073:4095 4097:5119 5121:6143 6145:7167 7169:8191 8193:9215 9217:10239 10241:11263 11265:12287 12289:13311 13313:14335 14337:15359 15361:16383" s="963" customFormat="1">
      <c r="A62" s="963" t="s">
        <v>857</v>
      </c>
      <c r="C62" s="1262">
        <v>1000000</v>
      </c>
      <c r="E62" s="965">
        <v>364861</v>
      </c>
      <c r="G62" s="963">
        <v>410458</v>
      </c>
      <c r="I62" s="963">
        <v>224681</v>
      </c>
      <c r="K62" s="963">
        <v>0</v>
      </c>
      <c r="M62" s="963">
        <v>0</v>
      </c>
      <c r="O62" s="963">
        <v>0</v>
      </c>
      <c r="Q62" s="963">
        <v>0</v>
      </c>
      <c r="S62" s="963">
        <v>0</v>
      </c>
      <c r="U62" s="963">
        <v>0</v>
      </c>
      <c r="W62" s="963">
        <v>0</v>
      </c>
      <c r="Y62" s="963">
        <v>0</v>
      </c>
      <c r="AA62" s="963">
        <v>0</v>
      </c>
      <c r="AC62" s="963">
        <v>0</v>
      </c>
      <c r="AE62" s="963">
        <v>0</v>
      </c>
      <c r="AG62" s="963">
        <v>0</v>
      </c>
      <c r="AI62" s="963">
        <f t="shared" ref="AI62" si="2">MIN(AI60,AG63-AG62)</f>
        <v>0</v>
      </c>
      <c r="AK62" s="963">
        <f t="shared" ref="AK62" si="3">MIN(AK60,AI63-AI62)</f>
        <v>0</v>
      </c>
      <c r="AM62" s="963">
        <f t="shared" ref="AM62" si="4">MIN(AM60,AK63-AK62)</f>
        <v>0</v>
      </c>
      <c r="AO62" s="963">
        <f t="shared" ref="AO62" si="5">MIN(AO60,AM63-AM62)</f>
        <v>0</v>
      </c>
      <c r="AQ62" s="963">
        <f t="shared" ref="AQ62" si="6">MIN(AQ60,AO63-AO62)</f>
        <v>0</v>
      </c>
      <c r="AS62" s="963">
        <f t="shared" ref="AS62" si="7">MIN(AS60,AQ63-AQ62)</f>
        <v>0</v>
      </c>
      <c r="AU62" s="963">
        <f t="shared" ref="AU62" si="8">MIN(AU60,AS63-AS62)</f>
        <v>0</v>
      </c>
      <c r="AW62" s="963">
        <f t="shared" ref="AW62" si="9">MIN(AW60,AU63-AU62)</f>
        <v>0</v>
      </c>
      <c r="AY62" s="963">
        <f t="shared" ref="AY62" si="10">MIN(AY60,AW63-AW62)</f>
        <v>0</v>
      </c>
      <c r="BA62" s="963">
        <f t="shared" ref="BA62" si="11">MIN(BA60,AY63-AY62)</f>
        <v>0</v>
      </c>
      <c r="BC62" s="963">
        <f t="shared" ref="BC62" si="12">MIN(BC60,BA63-BA62)</f>
        <v>0</v>
      </c>
      <c r="BE62" s="963">
        <f t="shared" ref="BE62" si="13">MIN(BE60,BC63-BC62)</f>
        <v>0</v>
      </c>
      <c r="BG62" s="963">
        <f t="shared" ref="BG62" si="14">MIN(BG60,BE63-BE62)</f>
        <v>0</v>
      </c>
      <c r="BI62" s="963">
        <f t="shared" ref="BI62" si="15">MIN(BI60,BG63-BG62)</f>
        <v>0</v>
      </c>
      <c r="BK62" s="963">
        <f t="shared" ref="BK62" si="16">MIN(BK60,BI63-BI62)</f>
        <v>0</v>
      </c>
      <c r="BM62" s="963">
        <f t="shared" ref="BM62" si="17">MIN(BM60,BK63-BK62)</f>
        <v>0</v>
      </c>
      <c r="BO62" s="963">
        <f t="shared" ref="BO62" si="18">MIN(BO60,BM63-BM62)</f>
        <v>0</v>
      </c>
      <c r="BQ62" s="963">
        <f t="shared" ref="BQ62" si="19">MIN(BQ60,BO63-BO62)</f>
        <v>0</v>
      </c>
      <c r="BS62" s="963">
        <f t="shared" ref="BS62" si="20">MIN(BS60,BQ63-BQ62)</f>
        <v>0</v>
      </c>
      <c r="BU62" s="963">
        <f t="shared" ref="BU62" si="21">MIN(BU60,BS63-BS62)</f>
        <v>0</v>
      </c>
      <c r="BW62" s="963">
        <f t="shared" ref="BW62" si="22">MIN(BW60,BU63-BU62)</f>
        <v>0</v>
      </c>
      <c r="BY62" s="963">
        <f t="shared" ref="BY62" si="23">MIN(BY60,BW63-BW62)</f>
        <v>0</v>
      </c>
      <c r="CA62" s="963">
        <f t="shared" ref="CA62" si="24">MIN(CA60,BY63-BY62)</f>
        <v>0</v>
      </c>
      <c r="CC62" s="963">
        <f t="shared" ref="CC62" si="25">MIN(CC60,CA63-CA62)</f>
        <v>0</v>
      </c>
      <c r="CE62" s="963">
        <f t="shared" ref="CE62" si="26">MIN(CE60,CC63-CC62)</f>
        <v>0</v>
      </c>
      <c r="CG62" s="963">
        <f t="shared" ref="CG62" si="27">MIN(CG60,CE63-CE62)</f>
        <v>0</v>
      </c>
      <c r="CI62" s="963">
        <f t="shared" ref="CI62" si="28">MIN(CI60,CG63-CG62)</f>
        <v>0</v>
      </c>
      <c r="CK62" s="963">
        <f t="shared" ref="CK62" si="29">MIN(CK60,CI63-CI62)</f>
        <v>0</v>
      </c>
      <c r="CM62" s="963">
        <f t="shared" ref="CM62" si="30">MIN(CM60,CK63-CK62)</f>
        <v>0</v>
      </c>
      <c r="CO62" s="963">
        <f t="shared" ref="CO62" si="31">MIN(CO60,CM63-CM62)</f>
        <v>0</v>
      </c>
      <c r="CQ62" s="963">
        <f t="shared" ref="CQ62" si="32">MIN(CQ60,CO63-CO62)</f>
        <v>0</v>
      </c>
      <c r="CS62" s="963">
        <f t="shared" ref="CS62" si="33">MIN(CS60,CQ63-CQ62)</f>
        <v>0</v>
      </c>
      <c r="CU62" s="963">
        <f t="shared" ref="CU62" si="34">MIN(CU60,CS63-CS62)</f>
        <v>0</v>
      </c>
      <c r="CW62" s="963">
        <f t="shared" ref="CW62" si="35">MIN(CW60,CU63-CU62)</f>
        <v>0</v>
      </c>
      <c r="CY62" s="963">
        <f t="shared" ref="CY62" si="36">MIN(CY60,CW63-CW62)</f>
        <v>0</v>
      </c>
      <c r="DA62" s="963">
        <f t="shared" ref="DA62" si="37">MIN(DA60,CY63-CY62)</f>
        <v>0</v>
      </c>
      <c r="DC62" s="963">
        <f t="shared" ref="DC62" si="38">MIN(DC60,DA63-DA62)</f>
        <v>0</v>
      </c>
      <c r="DE62" s="963">
        <f t="shared" ref="DE62" si="39">MIN(DE60,DC63-DC62)</f>
        <v>0</v>
      </c>
      <c r="DG62" s="963">
        <f t="shared" ref="DG62" si="40">MIN(DG60,DE63-DE62)</f>
        <v>0</v>
      </c>
      <c r="DI62" s="963">
        <f t="shared" ref="DI62" si="41">MIN(DI60,DG63-DG62)</f>
        <v>0</v>
      </c>
      <c r="DK62" s="963">
        <f t="shared" ref="DK62" si="42">MIN(DK60,DI63-DI62)</f>
        <v>0</v>
      </c>
      <c r="DM62" s="963">
        <f t="shared" ref="DM62" si="43">MIN(DM60,DK63-DK62)</f>
        <v>0</v>
      </c>
      <c r="DO62" s="963">
        <f t="shared" ref="DO62" si="44">MIN(DO60,DM63-DM62)</f>
        <v>0</v>
      </c>
      <c r="DQ62" s="963">
        <f t="shared" ref="DQ62" si="45">MIN(DQ60,DO63-DO62)</f>
        <v>0</v>
      </c>
      <c r="DS62" s="963">
        <f t="shared" ref="DS62" si="46">MIN(DS60,DQ63-DQ62)</f>
        <v>0</v>
      </c>
      <c r="DU62" s="963">
        <f t="shared" ref="DU62" si="47">MIN(DU60,DS63-DS62)</f>
        <v>0</v>
      </c>
      <c r="DW62" s="963">
        <f t="shared" ref="DW62" si="48">MIN(DW60,DU63-DU62)</f>
        <v>0</v>
      </c>
      <c r="DY62" s="963">
        <f t="shared" ref="DY62" si="49">MIN(DY60,DW63-DW62)</f>
        <v>0</v>
      </c>
      <c r="EA62" s="963">
        <f t="shared" ref="EA62" si="50">MIN(EA60,DY63-DY62)</f>
        <v>0</v>
      </c>
      <c r="EC62" s="963">
        <f t="shared" ref="EC62" si="51">MIN(EC60,EA63-EA62)</f>
        <v>0</v>
      </c>
      <c r="EE62" s="963">
        <f t="shared" ref="EE62" si="52">MIN(EE60,EC63-EC62)</f>
        <v>0</v>
      </c>
      <c r="EG62" s="963">
        <f t="shared" ref="EG62" si="53">MIN(EG60,EE63-EE62)</f>
        <v>0</v>
      </c>
      <c r="EI62" s="963">
        <f t="shared" ref="EI62" si="54">MIN(EI60,EG63-EG62)</f>
        <v>0</v>
      </c>
      <c r="EK62" s="963">
        <f t="shared" ref="EK62" si="55">MIN(EK60,EI63-EI62)</f>
        <v>0</v>
      </c>
      <c r="EM62" s="963">
        <f t="shared" ref="EM62" si="56">MIN(EM60,EK63-EK62)</f>
        <v>0</v>
      </c>
      <c r="EO62" s="963">
        <f t="shared" ref="EO62" si="57">MIN(EO60,EM63-EM62)</f>
        <v>0</v>
      </c>
      <c r="EQ62" s="963">
        <f t="shared" ref="EQ62" si="58">MIN(EQ60,EO63-EO62)</f>
        <v>0</v>
      </c>
      <c r="ES62" s="963">
        <f t="shared" ref="ES62" si="59">MIN(ES60,EQ63-EQ62)</f>
        <v>0</v>
      </c>
      <c r="EU62" s="963">
        <f t="shared" ref="EU62" si="60">MIN(EU60,ES63-ES62)</f>
        <v>0</v>
      </c>
      <c r="EW62" s="963">
        <f t="shared" ref="EW62" si="61">MIN(EW60,EU63-EU62)</f>
        <v>0</v>
      </c>
      <c r="EY62" s="963">
        <f t="shared" ref="EY62" si="62">MIN(EY60,EW63-EW62)</f>
        <v>0</v>
      </c>
      <c r="FA62" s="963">
        <f t="shared" ref="FA62" si="63">MIN(FA60,EY63-EY62)</f>
        <v>0</v>
      </c>
      <c r="FC62" s="963">
        <f t="shared" ref="FC62" si="64">MIN(FC60,FA63-FA62)</f>
        <v>0</v>
      </c>
      <c r="FE62" s="963">
        <f t="shared" ref="FE62" si="65">MIN(FE60,FC63-FC62)</f>
        <v>0</v>
      </c>
      <c r="FG62" s="963">
        <f t="shared" ref="FG62" si="66">MIN(FG60,FE63-FE62)</f>
        <v>0</v>
      </c>
      <c r="FI62" s="963">
        <f t="shared" ref="FI62" si="67">MIN(FI60,FG63-FG62)</f>
        <v>0</v>
      </c>
      <c r="FK62" s="963">
        <f t="shared" ref="FK62" si="68">MIN(FK60,FI63-FI62)</f>
        <v>0</v>
      </c>
      <c r="FM62" s="963">
        <f t="shared" ref="FM62" si="69">MIN(FM60,FK63-FK62)</f>
        <v>0</v>
      </c>
      <c r="FO62" s="963">
        <f t="shared" ref="FO62" si="70">MIN(FO60,FM63-FM62)</f>
        <v>0</v>
      </c>
      <c r="FQ62" s="963">
        <f t="shared" ref="FQ62" si="71">MIN(FQ60,FO63-FO62)</f>
        <v>0</v>
      </c>
      <c r="FS62" s="963">
        <f t="shared" ref="FS62" si="72">MIN(FS60,FQ63-FQ62)</f>
        <v>0</v>
      </c>
      <c r="FU62" s="963">
        <f t="shared" ref="FU62" si="73">MIN(FU60,FS63-FS62)</f>
        <v>0</v>
      </c>
      <c r="FW62" s="963">
        <f t="shared" ref="FW62" si="74">MIN(FW60,FU63-FU62)</f>
        <v>0</v>
      </c>
      <c r="FY62" s="963">
        <f t="shared" ref="FY62" si="75">MIN(FY60,FW63-FW62)</f>
        <v>0</v>
      </c>
      <c r="GA62" s="963">
        <f t="shared" ref="GA62" si="76">MIN(GA60,FY63-FY62)</f>
        <v>0</v>
      </c>
      <c r="GC62" s="963">
        <f t="shared" ref="GC62" si="77">MIN(GC60,GA63-GA62)</f>
        <v>0</v>
      </c>
      <c r="GE62" s="963">
        <f t="shared" ref="GE62" si="78">MIN(GE60,GC63-GC62)</f>
        <v>0</v>
      </c>
      <c r="GG62" s="963">
        <f t="shared" ref="GG62" si="79">MIN(GG60,GE63-GE62)</f>
        <v>0</v>
      </c>
      <c r="GI62" s="963">
        <f t="shared" ref="GI62" si="80">MIN(GI60,GG63-GG62)</f>
        <v>0</v>
      </c>
      <c r="GK62" s="963">
        <f t="shared" ref="GK62" si="81">MIN(GK60,GI63-GI62)</f>
        <v>0</v>
      </c>
      <c r="GM62" s="963">
        <f t="shared" ref="GM62" si="82">MIN(GM60,GK63-GK62)</f>
        <v>0</v>
      </c>
      <c r="GO62" s="963">
        <f t="shared" ref="GO62" si="83">MIN(GO60,GM63-GM62)</f>
        <v>0</v>
      </c>
      <c r="GQ62" s="963">
        <f t="shared" ref="GQ62" si="84">MIN(GQ60,GO63-GO62)</f>
        <v>0</v>
      </c>
      <c r="GS62" s="963">
        <f t="shared" ref="GS62" si="85">MIN(GS60,GQ63-GQ62)</f>
        <v>0</v>
      </c>
      <c r="GU62" s="963">
        <f t="shared" ref="GU62" si="86">MIN(GU60,GS63-GS62)</f>
        <v>0</v>
      </c>
      <c r="GW62" s="963">
        <f t="shared" ref="GW62" si="87">MIN(GW60,GU63-GU62)</f>
        <v>0</v>
      </c>
      <c r="GY62" s="963">
        <f t="shared" ref="GY62" si="88">MIN(GY60,GW63-GW62)</f>
        <v>0</v>
      </c>
      <c r="HA62" s="963">
        <f t="shared" ref="HA62" si="89">MIN(HA60,GY63-GY62)</f>
        <v>0</v>
      </c>
      <c r="HC62" s="963">
        <f t="shared" ref="HC62" si="90">MIN(HC60,HA63-HA62)</f>
        <v>0</v>
      </c>
      <c r="HE62" s="963">
        <f t="shared" ref="HE62" si="91">MIN(HE60,HC63-HC62)</f>
        <v>0</v>
      </c>
      <c r="HG62" s="963">
        <f t="shared" ref="HG62" si="92">MIN(HG60,HE63-HE62)</f>
        <v>0</v>
      </c>
      <c r="HI62" s="963">
        <f t="shared" ref="HI62" si="93">MIN(HI60,HG63-HG62)</f>
        <v>0</v>
      </c>
      <c r="HK62" s="963">
        <f t="shared" ref="HK62" si="94">MIN(HK60,HI63-HI62)</f>
        <v>0</v>
      </c>
      <c r="HM62" s="963">
        <f t="shared" ref="HM62" si="95">MIN(HM60,HK63-HK62)</f>
        <v>0</v>
      </c>
      <c r="HO62" s="963">
        <f t="shared" ref="HO62" si="96">MIN(HO60,HM63-HM62)</f>
        <v>0</v>
      </c>
      <c r="HQ62" s="963">
        <f t="shared" ref="HQ62" si="97">MIN(HQ60,HO63-HO62)</f>
        <v>0</v>
      </c>
      <c r="HS62" s="963">
        <f t="shared" ref="HS62" si="98">MIN(HS60,HQ63-HQ62)</f>
        <v>0</v>
      </c>
      <c r="HU62" s="963">
        <f t="shared" ref="HU62" si="99">MIN(HU60,HS63-HS62)</f>
        <v>0</v>
      </c>
      <c r="HW62" s="963">
        <f t="shared" ref="HW62" si="100">MIN(HW60,HU63-HU62)</f>
        <v>0</v>
      </c>
      <c r="HY62" s="963">
        <f t="shared" ref="HY62" si="101">MIN(HY60,HW63-HW62)</f>
        <v>0</v>
      </c>
      <c r="IA62" s="963">
        <f t="shared" ref="IA62" si="102">MIN(IA60,HY63-HY62)</f>
        <v>0</v>
      </c>
      <c r="IC62" s="963">
        <f t="shared" ref="IC62" si="103">MIN(IC60,IA63-IA62)</f>
        <v>0</v>
      </c>
      <c r="IE62" s="963">
        <f t="shared" ref="IE62" si="104">MIN(IE60,IC63-IC62)</f>
        <v>0</v>
      </c>
      <c r="IG62" s="963">
        <f t="shared" ref="IG62" si="105">MIN(IG60,IE63-IE62)</f>
        <v>0</v>
      </c>
      <c r="II62" s="963">
        <f t="shared" ref="II62" si="106">MIN(II60,IG63-IG62)</f>
        <v>0</v>
      </c>
      <c r="IK62" s="963">
        <f t="shared" ref="IK62" si="107">MIN(IK60,II63-II62)</f>
        <v>0</v>
      </c>
      <c r="IM62" s="963">
        <f t="shared" ref="IM62" si="108">MIN(IM60,IK63-IK62)</f>
        <v>0</v>
      </c>
      <c r="IO62" s="963">
        <f t="shared" ref="IO62" si="109">MIN(IO60,IM63-IM62)</f>
        <v>0</v>
      </c>
      <c r="IQ62" s="963">
        <f t="shared" ref="IQ62" si="110">MIN(IQ60,IO63-IO62)</f>
        <v>0</v>
      </c>
      <c r="IS62" s="963">
        <f t="shared" ref="IS62" si="111">MIN(IS60,IQ63-IQ62)</f>
        <v>0</v>
      </c>
      <c r="IU62" s="963">
        <f t="shared" ref="IU62" si="112">MIN(IU60,IS63-IS62)</f>
        <v>0</v>
      </c>
      <c r="IW62" s="963">
        <f t="shared" ref="IW62" si="113">MIN(IW60,IU63-IU62)</f>
        <v>0</v>
      </c>
      <c r="IY62" s="963">
        <f t="shared" ref="IY62" si="114">MIN(IY60,IW63-IW62)</f>
        <v>0</v>
      </c>
      <c r="JA62" s="963">
        <f t="shared" ref="JA62" si="115">MIN(JA60,IY63-IY62)</f>
        <v>0</v>
      </c>
      <c r="JC62" s="963">
        <f t="shared" ref="JC62" si="116">MIN(JC60,JA63-JA62)</f>
        <v>0</v>
      </c>
      <c r="JE62" s="963">
        <f t="shared" ref="JE62" si="117">MIN(JE60,JC63-JC62)</f>
        <v>0</v>
      </c>
      <c r="JG62" s="963">
        <f t="shared" ref="JG62" si="118">MIN(JG60,JE63-JE62)</f>
        <v>0</v>
      </c>
      <c r="JI62" s="963">
        <f t="shared" ref="JI62" si="119">MIN(JI60,JG63-JG62)</f>
        <v>0</v>
      </c>
      <c r="JK62" s="963">
        <f t="shared" ref="JK62" si="120">MIN(JK60,JI63-JI62)</f>
        <v>0</v>
      </c>
      <c r="JM62" s="963">
        <f t="shared" ref="JM62" si="121">MIN(JM60,JK63-JK62)</f>
        <v>0</v>
      </c>
      <c r="JO62" s="963">
        <f t="shared" ref="JO62" si="122">MIN(JO60,JM63-JM62)</f>
        <v>0</v>
      </c>
      <c r="JQ62" s="963">
        <f t="shared" ref="JQ62" si="123">MIN(JQ60,JO63-JO62)</f>
        <v>0</v>
      </c>
      <c r="JS62" s="963">
        <f t="shared" ref="JS62" si="124">MIN(JS60,JQ63-JQ62)</f>
        <v>0</v>
      </c>
      <c r="JU62" s="963">
        <f t="shared" ref="JU62" si="125">MIN(JU60,JS63-JS62)</f>
        <v>0</v>
      </c>
      <c r="JW62" s="963">
        <f t="shared" ref="JW62" si="126">MIN(JW60,JU63-JU62)</f>
        <v>0</v>
      </c>
      <c r="JY62" s="963">
        <f t="shared" ref="JY62" si="127">MIN(JY60,JW63-JW62)</f>
        <v>0</v>
      </c>
      <c r="KA62" s="963">
        <f t="shared" ref="KA62" si="128">MIN(KA60,JY63-JY62)</f>
        <v>0</v>
      </c>
      <c r="KC62" s="963">
        <f t="shared" ref="KC62" si="129">MIN(KC60,KA63-KA62)</f>
        <v>0</v>
      </c>
      <c r="KE62" s="963">
        <f t="shared" ref="KE62" si="130">MIN(KE60,KC63-KC62)</f>
        <v>0</v>
      </c>
      <c r="KG62" s="963">
        <f t="shared" ref="KG62" si="131">MIN(KG60,KE63-KE62)</f>
        <v>0</v>
      </c>
      <c r="KI62" s="963">
        <f t="shared" ref="KI62" si="132">MIN(KI60,KG63-KG62)</f>
        <v>0</v>
      </c>
      <c r="KK62" s="963">
        <f t="shared" ref="KK62" si="133">MIN(KK60,KI63-KI62)</f>
        <v>0</v>
      </c>
      <c r="KM62" s="963">
        <f t="shared" ref="KM62" si="134">MIN(KM60,KK63-KK62)</f>
        <v>0</v>
      </c>
      <c r="KO62" s="963">
        <f t="shared" ref="KO62" si="135">MIN(KO60,KM63-KM62)</f>
        <v>0</v>
      </c>
      <c r="KQ62" s="963">
        <f t="shared" ref="KQ62" si="136">MIN(KQ60,KO63-KO62)</f>
        <v>0</v>
      </c>
      <c r="KS62" s="963">
        <f t="shared" ref="KS62" si="137">MIN(KS60,KQ63-KQ62)</f>
        <v>0</v>
      </c>
      <c r="KU62" s="963">
        <f t="shared" ref="KU62" si="138">MIN(KU60,KS63-KS62)</f>
        <v>0</v>
      </c>
      <c r="KW62" s="963">
        <f t="shared" ref="KW62" si="139">MIN(KW60,KU63-KU62)</f>
        <v>0</v>
      </c>
      <c r="KY62" s="963">
        <f t="shared" ref="KY62" si="140">MIN(KY60,KW63-KW62)</f>
        <v>0</v>
      </c>
      <c r="LA62" s="963">
        <f t="shared" ref="LA62" si="141">MIN(LA60,KY63-KY62)</f>
        <v>0</v>
      </c>
      <c r="LC62" s="963">
        <f t="shared" ref="LC62" si="142">MIN(LC60,LA63-LA62)</f>
        <v>0</v>
      </c>
      <c r="LE62" s="963">
        <f t="shared" ref="LE62" si="143">MIN(LE60,LC63-LC62)</f>
        <v>0</v>
      </c>
      <c r="LG62" s="963">
        <f t="shared" ref="LG62" si="144">MIN(LG60,LE63-LE62)</f>
        <v>0</v>
      </c>
      <c r="LI62" s="963">
        <f t="shared" ref="LI62" si="145">MIN(LI60,LG63-LG62)</f>
        <v>0</v>
      </c>
      <c r="LK62" s="963">
        <f t="shared" ref="LK62" si="146">MIN(LK60,LI63-LI62)</f>
        <v>0</v>
      </c>
      <c r="LM62" s="963">
        <f t="shared" ref="LM62" si="147">MIN(LM60,LK63-LK62)</f>
        <v>0</v>
      </c>
      <c r="LO62" s="963">
        <f t="shared" ref="LO62" si="148">MIN(LO60,LM63-LM62)</f>
        <v>0</v>
      </c>
      <c r="LQ62" s="963">
        <f t="shared" ref="LQ62" si="149">MIN(LQ60,LO63-LO62)</f>
        <v>0</v>
      </c>
      <c r="LS62" s="963">
        <f t="shared" ref="LS62" si="150">MIN(LS60,LQ63-LQ62)</f>
        <v>0</v>
      </c>
      <c r="LU62" s="963">
        <f t="shared" ref="LU62" si="151">MIN(LU60,LS63-LS62)</f>
        <v>0</v>
      </c>
      <c r="LW62" s="963">
        <f t="shared" ref="LW62" si="152">MIN(LW60,LU63-LU62)</f>
        <v>0</v>
      </c>
      <c r="LY62" s="963">
        <f t="shared" ref="LY62" si="153">MIN(LY60,LW63-LW62)</f>
        <v>0</v>
      </c>
      <c r="MA62" s="963">
        <f t="shared" ref="MA62" si="154">MIN(MA60,LY63-LY62)</f>
        <v>0</v>
      </c>
      <c r="MC62" s="963">
        <f t="shared" ref="MC62" si="155">MIN(MC60,MA63-MA62)</f>
        <v>0</v>
      </c>
      <c r="ME62" s="963">
        <f t="shared" ref="ME62" si="156">MIN(ME60,MC63-MC62)</f>
        <v>0</v>
      </c>
      <c r="MG62" s="963">
        <f t="shared" ref="MG62" si="157">MIN(MG60,ME63-ME62)</f>
        <v>0</v>
      </c>
      <c r="MI62" s="963">
        <f t="shared" ref="MI62" si="158">MIN(MI60,MG63-MG62)</f>
        <v>0</v>
      </c>
      <c r="MK62" s="963">
        <f t="shared" ref="MK62" si="159">MIN(MK60,MI63-MI62)</f>
        <v>0</v>
      </c>
      <c r="MM62" s="963">
        <f t="shared" ref="MM62" si="160">MIN(MM60,MK63-MK62)</f>
        <v>0</v>
      </c>
      <c r="MO62" s="963">
        <f t="shared" ref="MO62" si="161">MIN(MO60,MM63-MM62)</f>
        <v>0</v>
      </c>
      <c r="MQ62" s="963">
        <f t="shared" ref="MQ62" si="162">MIN(MQ60,MO63-MO62)</f>
        <v>0</v>
      </c>
      <c r="MS62" s="963">
        <f t="shared" ref="MS62" si="163">MIN(MS60,MQ63-MQ62)</f>
        <v>0</v>
      </c>
      <c r="MU62" s="963">
        <f t="shared" ref="MU62" si="164">MIN(MU60,MS63-MS62)</f>
        <v>0</v>
      </c>
      <c r="MW62" s="963">
        <f t="shared" ref="MW62" si="165">MIN(MW60,MU63-MU62)</f>
        <v>0</v>
      </c>
      <c r="MY62" s="963">
        <f t="shared" ref="MY62" si="166">MIN(MY60,MW63-MW62)</f>
        <v>0</v>
      </c>
      <c r="NA62" s="963">
        <f t="shared" ref="NA62" si="167">MIN(NA60,MY63-MY62)</f>
        <v>0</v>
      </c>
      <c r="NC62" s="963">
        <f t="shared" ref="NC62" si="168">MIN(NC60,NA63-NA62)</f>
        <v>0</v>
      </c>
      <c r="NE62" s="963">
        <f t="shared" ref="NE62" si="169">MIN(NE60,NC63-NC62)</f>
        <v>0</v>
      </c>
      <c r="NG62" s="963">
        <f t="shared" ref="NG62" si="170">MIN(NG60,NE63-NE62)</f>
        <v>0</v>
      </c>
      <c r="NI62" s="963">
        <f t="shared" ref="NI62" si="171">MIN(NI60,NG63-NG62)</f>
        <v>0</v>
      </c>
      <c r="NK62" s="963">
        <f t="shared" ref="NK62" si="172">MIN(NK60,NI63-NI62)</f>
        <v>0</v>
      </c>
      <c r="NM62" s="963">
        <f t="shared" ref="NM62" si="173">MIN(NM60,NK63-NK62)</f>
        <v>0</v>
      </c>
      <c r="NO62" s="963">
        <f t="shared" ref="NO62" si="174">MIN(NO60,NM63-NM62)</f>
        <v>0</v>
      </c>
      <c r="NQ62" s="963">
        <f t="shared" ref="NQ62" si="175">MIN(NQ60,NO63-NO62)</f>
        <v>0</v>
      </c>
      <c r="NS62" s="963">
        <f t="shared" ref="NS62" si="176">MIN(NS60,NQ63-NQ62)</f>
        <v>0</v>
      </c>
      <c r="NU62" s="963">
        <f t="shared" ref="NU62" si="177">MIN(NU60,NS63-NS62)</f>
        <v>0</v>
      </c>
      <c r="NW62" s="963">
        <f t="shared" ref="NW62" si="178">MIN(NW60,NU63-NU62)</f>
        <v>0</v>
      </c>
      <c r="NY62" s="963">
        <f t="shared" ref="NY62" si="179">MIN(NY60,NW63-NW62)</f>
        <v>0</v>
      </c>
      <c r="OA62" s="963">
        <f t="shared" ref="OA62" si="180">MIN(OA60,NY63-NY62)</f>
        <v>0</v>
      </c>
      <c r="OC62" s="963">
        <f t="shared" ref="OC62" si="181">MIN(OC60,OA63-OA62)</f>
        <v>0</v>
      </c>
      <c r="OE62" s="963">
        <f t="shared" ref="OE62" si="182">MIN(OE60,OC63-OC62)</f>
        <v>0</v>
      </c>
      <c r="OG62" s="963">
        <f t="shared" ref="OG62" si="183">MIN(OG60,OE63-OE62)</f>
        <v>0</v>
      </c>
      <c r="OI62" s="963">
        <f t="shared" ref="OI62" si="184">MIN(OI60,OG63-OG62)</f>
        <v>0</v>
      </c>
      <c r="OK62" s="963">
        <f t="shared" ref="OK62" si="185">MIN(OK60,OI63-OI62)</f>
        <v>0</v>
      </c>
      <c r="OM62" s="963">
        <f t="shared" ref="OM62" si="186">MIN(OM60,OK63-OK62)</f>
        <v>0</v>
      </c>
      <c r="OO62" s="963">
        <f t="shared" ref="OO62" si="187">MIN(OO60,OM63-OM62)</f>
        <v>0</v>
      </c>
      <c r="OQ62" s="963">
        <f t="shared" ref="OQ62" si="188">MIN(OQ60,OO63-OO62)</f>
        <v>0</v>
      </c>
      <c r="OS62" s="963">
        <f t="shared" ref="OS62" si="189">MIN(OS60,OQ63-OQ62)</f>
        <v>0</v>
      </c>
      <c r="OU62" s="963">
        <f t="shared" ref="OU62" si="190">MIN(OU60,OS63-OS62)</f>
        <v>0</v>
      </c>
      <c r="OW62" s="963">
        <f t="shared" ref="OW62" si="191">MIN(OW60,OU63-OU62)</f>
        <v>0</v>
      </c>
      <c r="OY62" s="963">
        <f t="shared" ref="OY62" si="192">MIN(OY60,OW63-OW62)</f>
        <v>0</v>
      </c>
      <c r="PA62" s="963">
        <f t="shared" ref="PA62" si="193">MIN(PA60,OY63-OY62)</f>
        <v>0</v>
      </c>
      <c r="PC62" s="963">
        <f t="shared" ref="PC62" si="194">MIN(PC60,PA63-PA62)</f>
        <v>0</v>
      </c>
      <c r="PE62" s="963">
        <f t="shared" ref="PE62" si="195">MIN(PE60,PC63-PC62)</f>
        <v>0</v>
      </c>
      <c r="PG62" s="963">
        <f t="shared" ref="PG62" si="196">MIN(PG60,PE63-PE62)</f>
        <v>0</v>
      </c>
      <c r="PI62" s="963">
        <f t="shared" ref="PI62" si="197">MIN(PI60,PG63-PG62)</f>
        <v>0</v>
      </c>
      <c r="PK62" s="963">
        <f t="shared" ref="PK62" si="198">MIN(PK60,PI63-PI62)</f>
        <v>0</v>
      </c>
      <c r="PM62" s="963">
        <f t="shared" ref="PM62" si="199">MIN(PM60,PK63-PK62)</f>
        <v>0</v>
      </c>
      <c r="PO62" s="963">
        <f t="shared" ref="PO62" si="200">MIN(PO60,PM63-PM62)</f>
        <v>0</v>
      </c>
      <c r="PQ62" s="963">
        <f t="shared" ref="PQ62" si="201">MIN(PQ60,PO63-PO62)</f>
        <v>0</v>
      </c>
      <c r="PS62" s="963">
        <f t="shared" ref="PS62" si="202">MIN(PS60,PQ63-PQ62)</f>
        <v>0</v>
      </c>
      <c r="PU62" s="963">
        <f t="shared" ref="PU62" si="203">MIN(PU60,PS63-PS62)</f>
        <v>0</v>
      </c>
      <c r="PW62" s="963">
        <f t="shared" ref="PW62" si="204">MIN(PW60,PU63-PU62)</f>
        <v>0</v>
      </c>
      <c r="PY62" s="963">
        <f t="shared" ref="PY62" si="205">MIN(PY60,PW63-PW62)</f>
        <v>0</v>
      </c>
      <c r="QA62" s="963">
        <f t="shared" ref="QA62" si="206">MIN(QA60,PY63-PY62)</f>
        <v>0</v>
      </c>
      <c r="QC62" s="963">
        <f t="shared" ref="QC62" si="207">MIN(QC60,QA63-QA62)</f>
        <v>0</v>
      </c>
      <c r="QE62" s="963">
        <f t="shared" ref="QE62" si="208">MIN(QE60,QC63-QC62)</f>
        <v>0</v>
      </c>
      <c r="QG62" s="963">
        <f t="shared" ref="QG62" si="209">MIN(QG60,QE63-QE62)</f>
        <v>0</v>
      </c>
      <c r="QI62" s="963">
        <f t="shared" ref="QI62" si="210">MIN(QI60,QG63-QG62)</f>
        <v>0</v>
      </c>
      <c r="QK62" s="963">
        <f t="shared" ref="QK62" si="211">MIN(QK60,QI63-QI62)</f>
        <v>0</v>
      </c>
      <c r="QM62" s="963">
        <f t="shared" ref="QM62" si="212">MIN(QM60,QK63-QK62)</f>
        <v>0</v>
      </c>
      <c r="QO62" s="963">
        <f t="shared" ref="QO62" si="213">MIN(QO60,QM63-QM62)</f>
        <v>0</v>
      </c>
      <c r="QQ62" s="963">
        <f t="shared" ref="QQ62" si="214">MIN(QQ60,QO63-QO62)</f>
        <v>0</v>
      </c>
      <c r="QS62" s="963">
        <f t="shared" ref="QS62" si="215">MIN(QS60,QQ63-QQ62)</f>
        <v>0</v>
      </c>
      <c r="QU62" s="963">
        <f t="shared" ref="QU62" si="216">MIN(QU60,QS63-QS62)</f>
        <v>0</v>
      </c>
      <c r="QW62" s="963">
        <f t="shared" ref="QW62" si="217">MIN(QW60,QU63-QU62)</f>
        <v>0</v>
      </c>
      <c r="QY62" s="963">
        <f t="shared" ref="QY62" si="218">MIN(QY60,QW63-QW62)</f>
        <v>0</v>
      </c>
      <c r="RA62" s="963">
        <f t="shared" ref="RA62" si="219">MIN(RA60,QY63-QY62)</f>
        <v>0</v>
      </c>
      <c r="RC62" s="963">
        <f t="shared" ref="RC62" si="220">MIN(RC60,RA63-RA62)</f>
        <v>0</v>
      </c>
      <c r="RE62" s="963">
        <f t="shared" ref="RE62" si="221">MIN(RE60,RC63-RC62)</f>
        <v>0</v>
      </c>
      <c r="RG62" s="963">
        <f t="shared" ref="RG62" si="222">MIN(RG60,RE63-RE62)</f>
        <v>0</v>
      </c>
      <c r="RI62" s="963">
        <f t="shared" ref="RI62" si="223">MIN(RI60,RG63-RG62)</f>
        <v>0</v>
      </c>
      <c r="RK62" s="963">
        <f t="shared" ref="RK62" si="224">MIN(RK60,RI63-RI62)</f>
        <v>0</v>
      </c>
      <c r="RM62" s="963">
        <f t="shared" ref="RM62" si="225">MIN(RM60,RK63-RK62)</f>
        <v>0</v>
      </c>
      <c r="RO62" s="963">
        <f t="shared" ref="RO62" si="226">MIN(RO60,RM63-RM62)</f>
        <v>0</v>
      </c>
      <c r="RQ62" s="963">
        <f t="shared" ref="RQ62" si="227">MIN(RQ60,RO63-RO62)</f>
        <v>0</v>
      </c>
      <c r="RS62" s="963">
        <f t="shared" ref="RS62" si="228">MIN(RS60,RQ63-RQ62)</f>
        <v>0</v>
      </c>
      <c r="RU62" s="963">
        <f t="shared" ref="RU62" si="229">MIN(RU60,RS63-RS62)</f>
        <v>0</v>
      </c>
      <c r="RW62" s="963">
        <f t="shared" ref="RW62" si="230">MIN(RW60,RU63-RU62)</f>
        <v>0</v>
      </c>
      <c r="RY62" s="963">
        <f t="shared" ref="RY62" si="231">MIN(RY60,RW63-RW62)</f>
        <v>0</v>
      </c>
      <c r="SA62" s="963">
        <f t="shared" ref="SA62" si="232">MIN(SA60,RY63-RY62)</f>
        <v>0</v>
      </c>
      <c r="SC62" s="963">
        <f t="shared" ref="SC62" si="233">MIN(SC60,SA63-SA62)</f>
        <v>0</v>
      </c>
      <c r="SE62" s="963">
        <f t="shared" ref="SE62" si="234">MIN(SE60,SC63-SC62)</f>
        <v>0</v>
      </c>
      <c r="SG62" s="963">
        <f t="shared" ref="SG62" si="235">MIN(SG60,SE63-SE62)</f>
        <v>0</v>
      </c>
      <c r="SI62" s="963">
        <f t="shared" ref="SI62" si="236">MIN(SI60,SG63-SG62)</f>
        <v>0</v>
      </c>
      <c r="SK62" s="963">
        <f t="shared" ref="SK62" si="237">MIN(SK60,SI63-SI62)</f>
        <v>0</v>
      </c>
      <c r="SM62" s="963">
        <f t="shared" ref="SM62" si="238">MIN(SM60,SK63-SK62)</f>
        <v>0</v>
      </c>
      <c r="SO62" s="963">
        <f t="shared" ref="SO62" si="239">MIN(SO60,SM63-SM62)</f>
        <v>0</v>
      </c>
      <c r="SQ62" s="963">
        <f t="shared" ref="SQ62" si="240">MIN(SQ60,SO63-SO62)</f>
        <v>0</v>
      </c>
      <c r="SS62" s="963">
        <f t="shared" ref="SS62" si="241">MIN(SS60,SQ63-SQ62)</f>
        <v>0</v>
      </c>
      <c r="SU62" s="963">
        <f t="shared" ref="SU62" si="242">MIN(SU60,SS63-SS62)</f>
        <v>0</v>
      </c>
      <c r="SW62" s="963">
        <f t="shared" ref="SW62" si="243">MIN(SW60,SU63-SU62)</f>
        <v>0</v>
      </c>
      <c r="SY62" s="963">
        <f t="shared" ref="SY62" si="244">MIN(SY60,SW63-SW62)</f>
        <v>0</v>
      </c>
      <c r="TA62" s="963">
        <f t="shared" ref="TA62" si="245">MIN(TA60,SY63-SY62)</f>
        <v>0</v>
      </c>
      <c r="TC62" s="963">
        <f t="shared" ref="TC62" si="246">MIN(TC60,TA63-TA62)</f>
        <v>0</v>
      </c>
      <c r="TE62" s="963">
        <f t="shared" ref="TE62" si="247">MIN(TE60,TC63-TC62)</f>
        <v>0</v>
      </c>
      <c r="TG62" s="963">
        <f t="shared" ref="TG62" si="248">MIN(TG60,TE63-TE62)</f>
        <v>0</v>
      </c>
      <c r="TI62" s="963">
        <f t="shared" ref="TI62" si="249">MIN(TI60,TG63-TG62)</f>
        <v>0</v>
      </c>
      <c r="TK62" s="963">
        <f t="shared" ref="TK62" si="250">MIN(TK60,TI63-TI62)</f>
        <v>0</v>
      </c>
      <c r="TM62" s="963">
        <f t="shared" ref="TM62" si="251">MIN(TM60,TK63-TK62)</f>
        <v>0</v>
      </c>
      <c r="TO62" s="963">
        <f t="shared" ref="TO62" si="252">MIN(TO60,TM63-TM62)</f>
        <v>0</v>
      </c>
      <c r="TQ62" s="963">
        <f t="shared" ref="TQ62" si="253">MIN(TQ60,TO63-TO62)</f>
        <v>0</v>
      </c>
      <c r="TS62" s="963">
        <f t="shared" ref="TS62" si="254">MIN(TS60,TQ63-TQ62)</f>
        <v>0</v>
      </c>
      <c r="TU62" s="963">
        <f t="shared" ref="TU62" si="255">MIN(TU60,TS63-TS62)</f>
        <v>0</v>
      </c>
      <c r="TW62" s="963">
        <f t="shared" ref="TW62" si="256">MIN(TW60,TU63-TU62)</f>
        <v>0</v>
      </c>
      <c r="TY62" s="963">
        <f t="shared" ref="TY62" si="257">MIN(TY60,TW63-TW62)</f>
        <v>0</v>
      </c>
      <c r="UA62" s="963">
        <f t="shared" ref="UA62" si="258">MIN(UA60,TY63-TY62)</f>
        <v>0</v>
      </c>
      <c r="UC62" s="963">
        <f t="shared" ref="UC62" si="259">MIN(UC60,UA63-UA62)</f>
        <v>0</v>
      </c>
      <c r="UE62" s="963">
        <f t="shared" ref="UE62" si="260">MIN(UE60,UC63-UC62)</f>
        <v>0</v>
      </c>
      <c r="UG62" s="963">
        <f t="shared" ref="UG62" si="261">MIN(UG60,UE63-UE62)</f>
        <v>0</v>
      </c>
      <c r="UI62" s="963">
        <f t="shared" ref="UI62" si="262">MIN(UI60,UG63-UG62)</f>
        <v>0</v>
      </c>
      <c r="UK62" s="963">
        <f t="shared" ref="UK62" si="263">MIN(UK60,UI63-UI62)</f>
        <v>0</v>
      </c>
      <c r="UM62" s="963">
        <f t="shared" ref="UM62" si="264">MIN(UM60,UK63-UK62)</f>
        <v>0</v>
      </c>
      <c r="UO62" s="963">
        <f t="shared" ref="UO62" si="265">MIN(UO60,UM63-UM62)</f>
        <v>0</v>
      </c>
      <c r="UQ62" s="963">
        <f t="shared" ref="UQ62" si="266">MIN(UQ60,UO63-UO62)</f>
        <v>0</v>
      </c>
      <c r="US62" s="963">
        <f t="shared" ref="US62" si="267">MIN(US60,UQ63-UQ62)</f>
        <v>0</v>
      </c>
      <c r="UU62" s="963">
        <f t="shared" ref="UU62" si="268">MIN(UU60,US63-US62)</f>
        <v>0</v>
      </c>
      <c r="UW62" s="963">
        <f t="shared" ref="UW62" si="269">MIN(UW60,UU63-UU62)</f>
        <v>0</v>
      </c>
      <c r="UY62" s="963">
        <f t="shared" ref="UY62" si="270">MIN(UY60,UW63-UW62)</f>
        <v>0</v>
      </c>
      <c r="VA62" s="963">
        <f t="shared" ref="VA62" si="271">MIN(VA60,UY63-UY62)</f>
        <v>0</v>
      </c>
      <c r="VC62" s="963">
        <f t="shared" ref="VC62" si="272">MIN(VC60,VA63-VA62)</f>
        <v>0</v>
      </c>
      <c r="VE62" s="963">
        <f t="shared" ref="VE62" si="273">MIN(VE60,VC63-VC62)</f>
        <v>0</v>
      </c>
      <c r="VG62" s="963">
        <f t="shared" ref="VG62" si="274">MIN(VG60,VE63-VE62)</f>
        <v>0</v>
      </c>
      <c r="VI62" s="963">
        <f t="shared" ref="VI62" si="275">MIN(VI60,VG63-VG62)</f>
        <v>0</v>
      </c>
      <c r="VK62" s="963">
        <f t="shared" ref="VK62" si="276">MIN(VK60,VI63-VI62)</f>
        <v>0</v>
      </c>
      <c r="VM62" s="963">
        <f t="shared" ref="VM62" si="277">MIN(VM60,VK63-VK62)</f>
        <v>0</v>
      </c>
      <c r="VO62" s="963">
        <f t="shared" ref="VO62" si="278">MIN(VO60,VM63-VM62)</f>
        <v>0</v>
      </c>
      <c r="VQ62" s="963">
        <f t="shared" ref="VQ62" si="279">MIN(VQ60,VO63-VO62)</f>
        <v>0</v>
      </c>
      <c r="VS62" s="963">
        <f t="shared" ref="VS62" si="280">MIN(VS60,VQ63-VQ62)</f>
        <v>0</v>
      </c>
      <c r="VU62" s="963">
        <f t="shared" ref="VU62" si="281">MIN(VU60,VS63-VS62)</f>
        <v>0</v>
      </c>
      <c r="VW62" s="963">
        <f t="shared" ref="VW62" si="282">MIN(VW60,VU63-VU62)</f>
        <v>0</v>
      </c>
      <c r="VY62" s="963">
        <f t="shared" ref="VY62" si="283">MIN(VY60,VW63-VW62)</f>
        <v>0</v>
      </c>
      <c r="WA62" s="963">
        <f t="shared" ref="WA62" si="284">MIN(WA60,VY63-VY62)</f>
        <v>0</v>
      </c>
      <c r="WC62" s="963">
        <f t="shared" ref="WC62" si="285">MIN(WC60,WA63-WA62)</f>
        <v>0</v>
      </c>
      <c r="WE62" s="963">
        <f t="shared" ref="WE62" si="286">MIN(WE60,WC63-WC62)</f>
        <v>0</v>
      </c>
      <c r="WG62" s="963">
        <f t="shared" ref="WG62" si="287">MIN(WG60,WE63-WE62)</f>
        <v>0</v>
      </c>
      <c r="WI62" s="963">
        <f t="shared" ref="WI62" si="288">MIN(WI60,WG63-WG62)</f>
        <v>0</v>
      </c>
      <c r="WK62" s="963">
        <f t="shared" ref="WK62" si="289">MIN(WK60,WI63-WI62)</f>
        <v>0</v>
      </c>
      <c r="WM62" s="963">
        <f t="shared" ref="WM62" si="290">MIN(WM60,WK63-WK62)</f>
        <v>0</v>
      </c>
      <c r="WO62" s="963">
        <f t="shared" ref="WO62" si="291">MIN(WO60,WM63-WM62)</f>
        <v>0</v>
      </c>
      <c r="WQ62" s="963">
        <f t="shared" ref="WQ62" si="292">MIN(WQ60,WO63-WO62)</f>
        <v>0</v>
      </c>
      <c r="WS62" s="963">
        <f t="shared" ref="WS62" si="293">MIN(WS60,WQ63-WQ62)</f>
        <v>0</v>
      </c>
      <c r="WU62" s="963">
        <f t="shared" ref="WU62" si="294">MIN(WU60,WS63-WS62)</f>
        <v>0</v>
      </c>
      <c r="WW62" s="963">
        <f t="shared" ref="WW62" si="295">MIN(WW60,WU63-WU62)</f>
        <v>0</v>
      </c>
      <c r="WY62" s="963">
        <f t="shared" ref="WY62" si="296">MIN(WY60,WW63-WW62)</f>
        <v>0</v>
      </c>
      <c r="XA62" s="963">
        <f t="shared" ref="XA62" si="297">MIN(XA60,WY63-WY62)</f>
        <v>0</v>
      </c>
      <c r="XC62" s="963">
        <f t="shared" ref="XC62" si="298">MIN(XC60,XA63-XA62)</f>
        <v>0</v>
      </c>
      <c r="XE62" s="963">
        <f t="shared" ref="XE62" si="299">MIN(XE60,XC63-XC62)</f>
        <v>0</v>
      </c>
      <c r="XG62" s="963">
        <f t="shared" ref="XG62" si="300">MIN(XG60,XE63-XE62)</f>
        <v>0</v>
      </c>
      <c r="XI62" s="963">
        <f t="shared" ref="XI62" si="301">MIN(XI60,XG63-XG62)</f>
        <v>0</v>
      </c>
      <c r="XK62" s="963">
        <f t="shared" ref="XK62" si="302">MIN(XK60,XI63-XI62)</f>
        <v>0</v>
      </c>
      <c r="XM62" s="963">
        <f t="shared" ref="XM62" si="303">MIN(XM60,XK63-XK62)</f>
        <v>0</v>
      </c>
      <c r="XO62" s="963">
        <f t="shared" ref="XO62" si="304">MIN(XO60,XM63-XM62)</f>
        <v>0</v>
      </c>
      <c r="XQ62" s="963">
        <f t="shared" ref="XQ62" si="305">MIN(XQ60,XO63-XO62)</f>
        <v>0</v>
      </c>
      <c r="XS62" s="963">
        <f t="shared" ref="XS62" si="306">MIN(XS60,XQ63-XQ62)</f>
        <v>0</v>
      </c>
      <c r="XU62" s="963">
        <f t="shared" ref="XU62" si="307">MIN(XU60,XS63-XS62)</f>
        <v>0</v>
      </c>
      <c r="XW62" s="963">
        <f t="shared" ref="XW62" si="308">MIN(XW60,XU63-XU62)</f>
        <v>0</v>
      </c>
      <c r="XY62" s="963">
        <f t="shared" ref="XY62" si="309">MIN(XY60,XW63-XW62)</f>
        <v>0</v>
      </c>
      <c r="YA62" s="963">
        <f t="shared" ref="YA62" si="310">MIN(YA60,XY63-XY62)</f>
        <v>0</v>
      </c>
      <c r="YC62" s="963">
        <f t="shared" ref="YC62" si="311">MIN(YC60,YA63-YA62)</f>
        <v>0</v>
      </c>
      <c r="YE62" s="963">
        <f t="shared" ref="YE62" si="312">MIN(YE60,YC63-YC62)</f>
        <v>0</v>
      </c>
      <c r="YG62" s="963">
        <f t="shared" ref="YG62" si="313">MIN(YG60,YE63-YE62)</f>
        <v>0</v>
      </c>
      <c r="YI62" s="963">
        <f t="shared" ref="YI62" si="314">MIN(YI60,YG63-YG62)</f>
        <v>0</v>
      </c>
      <c r="YK62" s="963">
        <f t="shared" ref="YK62" si="315">MIN(YK60,YI63-YI62)</f>
        <v>0</v>
      </c>
      <c r="YM62" s="963">
        <f t="shared" ref="YM62" si="316">MIN(YM60,YK63-YK62)</f>
        <v>0</v>
      </c>
      <c r="YO62" s="963">
        <f t="shared" ref="YO62" si="317">MIN(YO60,YM63-YM62)</f>
        <v>0</v>
      </c>
      <c r="YQ62" s="963">
        <f t="shared" ref="YQ62" si="318">MIN(YQ60,YO63-YO62)</f>
        <v>0</v>
      </c>
      <c r="YS62" s="963">
        <f t="shared" ref="YS62" si="319">MIN(YS60,YQ63-YQ62)</f>
        <v>0</v>
      </c>
      <c r="YU62" s="963">
        <f t="shared" ref="YU62" si="320">MIN(YU60,YS63-YS62)</f>
        <v>0</v>
      </c>
      <c r="YW62" s="963">
        <f t="shared" ref="YW62" si="321">MIN(YW60,YU63-YU62)</f>
        <v>0</v>
      </c>
      <c r="YY62" s="963">
        <f t="shared" ref="YY62" si="322">MIN(YY60,YW63-YW62)</f>
        <v>0</v>
      </c>
      <c r="ZA62" s="963">
        <f t="shared" ref="ZA62" si="323">MIN(ZA60,YY63-YY62)</f>
        <v>0</v>
      </c>
      <c r="ZC62" s="963">
        <f t="shared" ref="ZC62" si="324">MIN(ZC60,ZA63-ZA62)</f>
        <v>0</v>
      </c>
      <c r="ZE62" s="963">
        <f t="shared" ref="ZE62" si="325">MIN(ZE60,ZC63-ZC62)</f>
        <v>0</v>
      </c>
      <c r="ZG62" s="963">
        <f t="shared" ref="ZG62" si="326">MIN(ZG60,ZE63-ZE62)</f>
        <v>0</v>
      </c>
      <c r="ZI62" s="963">
        <f t="shared" ref="ZI62" si="327">MIN(ZI60,ZG63-ZG62)</f>
        <v>0</v>
      </c>
      <c r="ZK62" s="963">
        <f t="shared" ref="ZK62" si="328">MIN(ZK60,ZI63-ZI62)</f>
        <v>0</v>
      </c>
      <c r="ZM62" s="963">
        <f t="shared" ref="ZM62" si="329">MIN(ZM60,ZK63-ZK62)</f>
        <v>0</v>
      </c>
      <c r="ZO62" s="963">
        <f t="shared" ref="ZO62" si="330">MIN(ZO60,ZM63-ZM62)</f>
        <v>0</v>
      </c>
      <c r="ZQ62" s="963">
        <f t="shared" ref="ZQ62" si="331">MIN(ZQ60,ZO63-ZO62)</f>
        <v>0</v>
      </c>
      <c r="ZS62" s="963">
        <f t="shared" ref="ZS62" si="332">MIN(ZS60,ZQ63-ZQ62)</f>
        <v>0</v>
      </c>
      <c r="ZU62" s="963">
        <f t="shared" ref="ZU62" si="333">MIN(ZU60,ZS63-ZS62)</f>
        <v>0</v>
      </c>
      <c r="ZW62" s="963">
        <f t="shared" ref="ZW62" si="334">MIN(ZW60,ZU63-ZU62)</f>
        <v>0</v>
      </c>
      <c r="ZY62" s="963">
        <f t="shared" ref="ZY62" si="335">MIN(ZY60,ZW63-ZW62)</f>
        <v>0</v>
      </c>
      <c r="AAA62" s="963">
        <f t="shared" ref="AAA62" si="336">MIN(AAA60,ZY63-ZY62)</f>
        <v>0</v>
      </c>
      <c r="AAC62" s="963">
        <f t="shared" ref="AAC62" si="337">MIN(AAC60,AAA63-AAA62)</f>
        <v>0</v>
      </c>
      <c r="AAE62" s="963">
        <f t="shared" ref="AAE62" si="338">MIN(AAE60,AAC63-AAC62)</f>
        <v>0</v>
      </c>
      <c r="AAG62" s="963">
        <f t="shared" ref="AAG62" si="339">MIN(AAG60,AAE63-AAE62)</f>
        <v>0</v>
      </c>
      <c r="AAI62" s="963">
        <f t="shared" ref="AAI62" si="340">MIN(AAI60,AAG63-AAG62)</f>
        <v>0</v>
      </c>
      <c r="AAK62" s="963">
        <f t="shared" ref="AAK62" si="341">MIN(AAK60,AAI63-AAI62)</f>
        <v>0</v>
      </c>
      <c r="AAM62" s="963">
        <f t="shared" ref="AAM62" si="342">MIN(AAM60,AAK63-AAK62)</f>
        <v>0</v>
      </c>
      <c r="AAO62" s="963">
        <f t="shared" ref="AAO62" si="343">MIN(AAO60,AAM63-AAM62)</f>
        <v>0</v>
      </c>
      <c r="AAQ62" s="963">
        <f t="shared" ref="AAQ62" si="344">MIN(AAQ60,AAO63-AAO62)</f>
        <v>0</v>
      </c>
      <c r="AAS62" s="963">
        <f t="shared" ref="AAS62" si="345">MIN(AAS60,AAQ63-AAQ62)</f>
        <v>0</v>
      </c>
      <c r="AAU62" s="963">
        <f t="shared" ref="AAU62" si="346">MIN(AAU60,AAS63-AAS62)</f>
        <v>0</v>
      </c>
      <c r="AAW62" s="963">
        <f t="shared" ref="AAW62" si="347">MIN(AAW60,AAU63-AAU62)</f>
        <v>0</v>
      </c>
      <c r="AAY62" s="963">
        <f t="shared" ref="AAY62" si="348">MIN(AAY60,AAW63-AAW62)</f>
        <v>0</v>
      </c>
      <c r="ABA62" s="963">
        <f t="shared" ref="ABA62" si="349">MIN(ABA60,AAY63-AAY62)</f>
        <v>0</v>
      </c>
      <c r="ABC62" s="963">
        <f t="shared" ref="ABC62" si="350">MIN(ABC60,ABA63-ABA62)</f>
        <v>0</v>
      </c>
      <c r="ABE62" s="963">
        <f t="shared" ref="ABE62" si="351">MIN(ABE60,ABC63-ABC62)</f>
        <v>0</v>
      </c>
      <c r="ABG62" s="963">
        <f t="shared" ref="ABG62" si="352">MIN(ABG60,ABE63-ABE62)</f>
        <v>0</v>
      </c>
      <c r="ABI62" s="963">
        <f t="shared" ref="ABI62" si="353">MIN(ABI60,ABG63-ABG62)</f>
        <v>0</v>
      </c>
      <c r="ABK62" s="963">
        <f t="shared" ref="ABK62" si="354">MIN(ABK60,ABI63-ABI62)</f>
        <v>0</v>
      </c>
      <c r="ABM62" s="963">
        <f t="shared" ref="ABM62" si="355">MIN(ABM60,ABK63-ABK62)</f>
        <v>0</v>
      </c>
      <c r="ABO62" s="963">
        <f t="shared" ref="ABO62" si="356">MIN(ABO60,ABM63-ABM62)</f>
        <v>0</v>
      </c>
      <c r="ABQ62" s="963">
        <f t="shared" ref="ABQ62" si="357">MIN(ABQ60,ABO63-ABO62)</f>
        <v>0</v>
      </c>
      <c r="ABS62" s="963">
        <f t="shared" ref="ABS62" si="358">MIN(ABS60,ABQ63-ABQ62)</f>
        <v>0</v>
      </c>
      <c r="ABU62" s="963">
        <f t="shared" ref="ABU62" si="359">MIN(ABU60,ABS63-ABS62)</f>
        <v>0</v>
      </c>
      <c r="ABW62" s="963">
        <f t="shared" ref="ABW62" si="360">MIN(ABW60,ABU63-ABU62)</f>
        <v>0</v>
      </c>
      <c r="ABY62" s="963">
        <f t="shared" ref="ABY62" si="361">MIN(ABY60,ABW63-ABW62)</f>
        <v>0</v>
      </c>
      <c r="ACA62" s="963">
        <f t="shared" ref="ACA62" si="362">MIN(ACA60,ABY63-ABY62)</f>
        <v>0</v>
      </c>
      <c r="ACC62" s="963">
        <f t="shared" ref="ACC62" si="363">MIN(ACC60,ACA63-ACA62)</f>
        <v>0</v>
      </c>
      <c r="ACE62" s="963">
        <f t="shared" ref="ACE62" si="364">MIN(ACE60,ACC63-ACC62)</f>
        <v>0</v>
      </c>
      <c r="ACG62" s="963">
        <f t="shared" ref="ACG62" si="365">MIN(ACG60,ACE63-ACE62)</f>
        <v>0</v>
      </c>
      <c r="ACI62" s="963">
        <f t="shared" ref="ACI62" si="366">MIN(ACI60,ACG63-ACG62)</f>
        <v>0</v>
      </c>
      <c r="ACK62" s="963">
        <f t="shared" ref="ACK62" si="367">MIN(ACK60,ACI63-ACI62)</f>
        <v>0</v>
      </c>
      <c r="ACM62" s="963">
        <f t="shared" ref="ACM62" si="368">MIN(ACM60,ACK63-ACK62)</f>
        <v>0</v>
      </c>
      <c r="ACO62" s="963">
        <f t="shared" ref="ACO62" si="369">MIN(ACO60,ACM63-ACM62)</f>
        <v>0</v>
      </c>
      <c r="ACQ62" s="963">
        <f t="shared" ref="ACQ62" si="370">MIN(ACQ60,ACO63-ACO62)</f>
        <v>0</v>
      </c>
      <c r="ACS62" s="963">
        <f t="shared" ref="ACS62" si="371">MIN(ACS60,ACQ63-ACQ62)</f>
        <v>0</v>
      </c>
      <c r="ACU62" s="963">
        <f t="shared" ref="ACU62" si="372">MIN(ACU60,ACS63-ACS62)</f>
        <v>0</v>
      </c>
      <c r="ACW62" s="963">
        <f t="shared" ref="ACW62" si="373">MIN(ACW60,ACU63-ACU62)</f>
        <v>0</v>
      </c>
      <c r="ACY62" s="963">
        <f t="shared" ref="ACY62" si="374">MIN(ACY60,ACW63-ACW62)</f>
        <v>0</v>
      </c>
      <c r="ADA62" s="963">
        <f t="shared" ref="ADA62" si="375">MIN(ADA60,ACY63-ACY62)</f>
        <v>0</v>
      </c>
      <c r="ADC62" s="963">
        <f t="shared" ref="ADC62" si="376">MIN(ADC60,ADA63-ADA62)</f>
        <v>0</v>
      </c>
      <c r="ADE62" s="963">
        <f t="shared" ref="ADE62" si="377">MIN(ADE60,ADC63-ADC62)</f>
        <v>0</v>
      </c>
      <c r="ADG62" s="963">
        <f t="shared" ref="ADG62" si="378">MIN(ADG60,ADE63-ADE62)</f>
        <v>0</v>
      </c>
      <c r="ADI62" s="963">
        <f t="shared" ref="ADI62" si="379">MIN(ADI60,ADG63-ADG62)</f>
        <v>0</v>
      </c>
      <c r="ADK62" s="963">
        <f t="shared" ref="ADK62" si="380">MIN(ADK60,ADI63-ADI62)</f>
        <v>0</v>
      </c>
      <c r="ADM62" s="963">
        <f t="shared" ref="ADM62" si="381">MIN(ADM60,ADK63-ADK62)</f>
        <v>0</v>
      </c>
      <c r="ADO62" s="963">
        <f t="shared" ref="ADO62" si="382">MIN(ADO60,ADM63-ADM62)</f>
        <v>0</v>
      </c>
      <c r="ADQ62" s="963">
        <f t="shared" ref="ADQ62" si="383">MIN(ADQ60,ADO63-ADO62)</f>
        <v>0</v>
      </c>
      <c r="ADS62" s="963">
        <f t="shared" ref="ADS62" si="384">MIN(ADS60,ADQ63-ADQ62)</f>
        <v>0</v>
      </c>
      <c r="ADU62" s="963">
        <f t="shared" ref="ADU62" si="385">MIN(ADU60,ADS63-ADS62)</f>
        <v>0</v>
      </c>
      <c r="ADW62" s="963">
        <f t="shared" ref="ADW62" si="386">MIN(ADW60,ADU63-ADU62)</f>
        <v>0</v>
      </c>
      <c r="ADY62" s="963">
        <f t="shared" ref="ADY62" si="387">MIN(ADY60,ADW63-ADW62)</f>
        <v>0</v>
      </c>
      <c r="AEA62" s="963">
        <f t="shared" ref="AEA62" si="388">MIN(AEA60,ADY63-ADY62)</f>
        <v>0</v>
      </c>
      <c r="AEC62" s="963">
        <f t="shared" ref="AEC62" si="389">MIN(AEC60,AEA63-AEA62)</f>
        <v>0</v>
      </c>
      <c r="AEE62" s="963">
        <f t="shared" ref="AEE62" si="390">MIN(AEE60,AEC63-AEC62)</f>
        <v>0</v>
      </c>
      <c r="AEG62" s="963">
        <f t="shared" ref="AEG62" si="391">MIN(AEG60,AEE63-AEE62)</f>
        <v>0</v>
      </c>
      <c r="AEI62" s="963">
        <f t="shared" ref="AEI62" si="392">MIN(AEI60,AEG63-AEG62)</f>
        <v>0</v>
      </c>
      <c r="AEK62" s="963">
        <f t="shared" ref="AEK62" si="393">MIN(AEK60,AEI63-AEI62)</f>
        <v>0</v>
      </c>
      <c r="AEM62" s="963">
        <f t="shared" ref="AEM62" si="394">MIN(AEM60,AEK63-AEK62)</f>
        <v>0</v>
      </c>
      <c r="AEO62" s="963">
        <f t="shared" ref="AEO62" si="395">MIN(AEO60,AEM63-AEM62)</f>
        <v>0</v>
      </c>
      <c r="AEQ62" s="963">
        <f t="shared" ref="AEQ62" si="396">MIN(AEQ60,AEO63-AEO62)</f>
        <v>0</v>
      </c>
      <c r="AES62" s="963">
        <f t="shared" ref="AES62" si="397">MIN(AES60,AEQ63-AEQ62)</f>
        <v>0</v>
      </c>
      <c r="AEU62" s="963">
        <f t="shared" ref="AEU62" si="398">MIN(AEU60,AES63-AES62)</f>
        <v>0</v>
      </c>
      <c r="AEW62" s="963">
        <f t="shared" ref="AEW62" si="399">MIN(AEW60,AEU63-AEU62)</f>
        <v>0</v>
      </c>
      <c r="AEY62" s="963">
        <f t="shared" ref="AEY62" si="400">MIN(AEY60,AEW63-AEW62)</f>
        <v>0</v>
      </c>
      <c r="AFA62" s="963">
        <f t="shared" ref="AFA62" si="401">MIN(AFA60,AEY63-AEY62)</f>
        <v>0</v>
      </c>
      <c r="AFC62" s="963">
        <f t="shared" ref="AFC62" si="402">MIN(AFC60,AFA63-AFA62)</f>
        <v>0</v>
      </c>
      <c r="AFE62" s="963">
        <f t="shared" ref="AFE62" si="403">MIN(AFE60,AFC63-AFC62)</f>
        <v>0</v>
      </c>
      <c r="AFG62" s="963">
        <f t="shared" ref="AFG62" si="404">MIN(AFG60,AFE63-AFE62)</f>
        <v>0</v>
      </c>
      <c r="AFI62" s="963">
        <f t="shared" ref="AFI62" si="405">MIN(AFI60,AFG63-AFG62)</f>
        <v>0</v>
      </c>
      <c r="AFK62" s="963">
        <f t="shared" ref="AFK62" si="406">MIN(AFK60,AFI63-AFI62)</f>
        <v>0</v>
      </c>
      <c r="AFM62" s="963">
        <f t="shared" ref="AFM62" si="407">MIN(AFM60,AFK63-AFK62)</f>
        <v>0</v>
      </c>
      <c r="AFO62" s="963">
        <f t="shared" ref="AFO62" si="408">MIN(AFO60,AFM63-AFM62)</f>
        <v>0</v>
      </c>
      <c r="AFQ62" s="963">
        <f t="shared" ref="AFQ62" si="409">MIN(AFQ60,AFO63-AFO62)</f>
        <v>0</v>
      </c>
      <c r="AFS62" s="963">
        <f t="shared" ref="AFS62" si="410">MIN(AFS60,AFQ63-AFQ62)</f>
        <v>0</v>
      </c>
      <c r="AFU62" s="963">
        <f t="shared" ref="AFU62" si="411">MIN(AFU60,AFS63-AFS62)</f>
        <v>0</v>
      </c>
      <c r="AFW62" s="963">
        <f t="shared" ref="AFW62" si="412">MIN(AFW60,AFU63-AFU62)</f>
        <v>0</v>
      </c>
      <c r="AFY62" s="963">
        <f t="shared" ref="AFY62" si="413">MIN(AFY60,AFW63-AFW62)</f>
        <v>0</v>
      </c>
      <c r="AGA62" s="963">
        <f t="shared" ref="AGA62" si="414">MIN(AGA60,AFY63-AFY62)</f>
        <v>0</v>
      </c>
      <c r="AGC62" s="963">
        <f t="shared" ref="AGC62" si="415">MIN(AGC60,AGA63-AGA62)</f>
        <v>0</v>
      </c>
      <c r="AGE62" s="963">
        <f t="shared" ref="AGE62" si="416">MIN(AGE60,AGC63-AGC62)</f>
        <v>0</v>
      </c>
      <c r="AGG62" s="963">
        <f t="shared" ref="AGG62" si="417">MIN(AGG60,AGE63-AGE62)</f>
        <v>0</v>
      </c>
      <c r="AGI62" s="963">
        <f t="shared" ref="AGI62" si="418">MIN(AGI60,AGG63-AGG62)</f>
        <v>0</v>
      </c>
      <c r="AGK62" s="963">
        <f t="shared" ref="AGK62" si="419">MIN(AGK60,AGI63-AGI62)</f>
        <v>0</v>
      </c>
      <c r="AGM62" s="963">
        <f t="shared" ref="AGM62" si="420">MIN(AGM60,AGK63-AGK62)</f>
        <v>0</v>
      </c>
      <c r="AGO62" s="963">
        <f t="shared" ref="AGO62" si="421">MIN(AGO60,AGM63-AGM62)</f>
        <v>0</v>
      </c>
      <c r="AGQ62" s="963">
        <f t="shared" ref="AGQ62" si="422">MIN(AGQ60,AGO63-AGO62)</f>
        <v>0</v>
      </c>
      <c r="AGS62" s="963">
        <f t="shared" ref="AGS62" si="423">MIN(AGS60,AGQ63-AGQ62)</f>
        <v>0</v>
      </c>
      <c r="AGU62" s="963">
        <f t="shared" ref="AGU62" si="424">MIN(AGU60,AGS63-AGS62)</f>
        <v>0</v>
      </c>
      <c r="AGW62" s="963">
        <f t="shared" ref="AGW62" si="425">MIN(AGW60,AGU63-AGU62)</f>
        <v>0</v>
      </c>
      <c r="AGY62" s="963">
        <f t="shared" ref="AGY62" si="426">MIN(AGY60,AGW63-AGW62)</f>
        <v>0</v>
      </c>
      <c r="AHA62" s="963">
        <f t="shared" ref="AHA62" si="427">MIN(AHA60,AGY63-AGY62)</f>
        <v>0</v>
      </c>
      <c r="AHC62" s="963">
        <f t="shared" ref="AHC62" si="428">MIN(AHC60,AHA63-AHA62)</f>
        <v>0</v>
      </c>
      <c r="AHE62" s="963">
        <f t="shared" ref="AHE62" si="429">MIN(AHE60,AHC63-AHC62)</f>
        <v>0</v>
      </c>
      <c r="AHG62" s="963">
        <f t="shared" ref="AHG62" si="430">MIN(AHG60,AHE63-AHE62)</f>
        <v>0</v>
      </c>
      <c r="AHI62" s="963">
        <f t="shared" ref="AHI62" si="431">MIN(AHI60,AHG63-AHG62)</f>
        <v>0</v>
      </c>
      <c r="AHK62" s="963">
        <f t="shared" ref="AHK62" si="432">MIN(AHK60,AHI63-AHI62)</f>
        <v>0</v>
      </c>
      <c r="AHM62" s="963">
        <f t="shared" ref="AHM62" si="433">MIN(AHM60,AHK63-AHK62)</f>
        <v>0</v>
      </c>
      <c r="AHO62" s="963">
        <f t="shared" ref="AHO62" si="434">MIN(AHO60,AHM63-AHM62)</f>
        <v>0</v>
      </c>
      <c r="AHQ62" s="963">
        <f t="shared" ref="AHQ62" si="435">MIN(AHQ60,AHO63-AHO62)</f>
        <v>0</v>
      </c>
      <c r="AHS62" s="963">
        <f t="shared" ref="AHS62" si="436">MIN(AHS60,AHQ63-AHQ62)</f>
        <v>0</v>
      </c>
      <c r="AHU62" s="963">
        <f t="shared" ref="AHU62" si="437">MIN(AHU60,AHS63-AHS62)</f>
        <v>0</v>
      </c>
      <c r="AHW62" s="963">
        <f t="shared" ref="AHW62" si="438">MIN(AHW60,AHU63-AHU62)</f>
        <v>0</v>
      </c>
      <c r="AHY62" s="963">
        <f t="shared" ref="AHY62" si="439">MIN(AHY60,AHW63-AHW62)</f>
        <v>0</v>
      </c>
      <c r="AIA62" s="963">
        <f t="shared" ref="AIA62" si="440">MIN(AIA60,AHY63-AHY62)</f>
        <v>0</v>
      </c>
      <c r="AIC62" s="963">
        <f t="shared" ref="AIC62" si="441">MIN(AIC60,AIA63-AIA62)</f>
        <v>0</v>
      </c>
      <c r="AIE62" s="963">
        <f t="shared" ref="AIE62" si="442">MIN(AIE60,AIC63-AIC62)</f>
        <v>0</v>
      </c>
      <c r="AIG62" s="963">
        <f t="shared" ref="AIG62" si="443">MIN(AIG60,AIE63-AIE62)</f>
        <v>0</v>
      </c>
      <c r="AII62" s="963">
        <f t="shared" ref="AII62" si="444">MIN(AII60,AIG63-AIG62)</f>
        <v>0</v>
      </c>
      <c r="AIK62" s="963">
        <f t="shared" ref="AIK62" si="445">MIN(AIK60,AII63-AII62)</f>
        <v>0</v>
      </c>
      <c r="AIM62" s="963">
        <f t="shared" ref="AIM62" si="446">MIN(AIM60,AIK63-AIK62)</f>
        <v>0</v>
      </c>
      <c r="AIO62" s="963">
        <f t="shared" ref="AIO62" si="447">MIN(AIO60,AIM63-AIM62)</f>
        <v>0</v>
      </c>
      <c r="AIQ62" s="963">
        <f t="shared" ref="AIQ62" si="448">MIN(AIQ60,AIO63-AIO62)</f>
        <v>0</v>
      </c>
      <c r="AIS62" s="963">
        <f t="shared" ref="AIS62" si="449">MIN(AIS60,AIQ63-AIQ62)</f>
        <v>0</v>
      </c>
      <c r="AIU62" s="963">
        <f t="shared" ref="AIU62" si="450">MIN(AIU60,AIS63-AIS62)</f>
        <v>0</v>
      </c>
      <c r="AIW62" s="963">
        <f t="shared" ref="AIW62" si="451">MIN(AIW60,AIU63-AIU62)</f>
        <v>0</v>
      </c>
      <c r="AIY62" s="963">
        <f t="shared" ref="AIY62" si="452">MIN(AIY60,AIW63-AIW62)</f>
        <v>0</v>
      </c>
      <c r="AJA62" s="963">
        <f t="shared" ref="AJA62" si="453">MIN(AJA60,AIY63-AIY62)</f>
        <v>0</v>
      </c>
      <c r="AJC62" s="963">
        <f t="shared" ref="AJC62" si="454">MIN(AJC60,AJA63-AJA62)</f>
        <v>0</v>
      </c>
      <c r="AJE62" s="963">
        <f t="shared" ref="AJE62" si="455">MIN(AJE60,AJC63-AJC62)</f>
        <v>0</v>
      </c>
      <c r="AJG62" s="963">
        <f t="shared" ref="AJG62" si="456">MIN(AJG60,AJE63-AJE62)</f>
        <v>0</v>
      </c>
      <c r="AJI62" s="963">
        <f t="shared" ref="AJI62" si="457">MIN(AJI60,AJG63-AJG62)</f>
        <v>0</v>
      </c>
      <c r="AJK62" s="963">
        <f t="shared" ref="AJK62" si="458">MIN(AJK60,AJI63-AJI62)</f>
        <v>0</v>
      </c>
      <c r="AJM62" s="963">
        <f t="shared" ref="AJM62" si="459">MIN(AJM60,AJK63-AJK62)</f>
        <v>0</v>
      </c>
      <c r="AJO62" s="963">
        <f t="shared" ref="AJO62" si="460">MIN(AJO60,AJM63-AJM62)</f>
        <v>0</v>
      </c>
      <c r="AJQ62" s="963">
        <f t="shared" ref="AJQ62" si="461">MIN(AJQ60,AJO63-AJO62)</f>
        <v>0</v>
      </c>
      <c r="AJS62" s="963">
        <f t="shared" ref="AJS62" si="462">MIN(AJS60,AJQ63-AJQ62)</f>
        <v>0</v>
      </c>
      <c r="AJU62" s="963">
        <f t="shared" ref="AJU62" si="463">MIN(AJU60,AJS63-AJS62)</f>
        <v>0</v>
      </c>
      <c r="AJW62" s="963">
        <f t="shared" ref="AJW62" si="464">MIN(AJW60,AJU63-AJU62)</f>
        <v>0</v>
      </c>
      <c r="AJY62" s="963">
        <f t="shared" ref="AJY62" si="465">MIN(AJY60,AJW63-AJW62)</f>
        <v>0</v>
      </c>
      <c r="AKA62" s="963">
        <f t="shared" ref="AKA62" si="466">MIN(AKA60,AJY63-AJY62)</f>
        <v>0</v>
      </c>
      <c r="AKC62" s="963">
        <f t="shared" ref="AKC62" si="467">MIN(AKC60,AKA63-AKA62)</f>
        <v>0</v>
      </c>
      <c r="AKE62" s="963">
        <f t="shared" ref="AKE62" si="468">MIN(AKE60,AKC63-AKC62)</f>
        <v>0</v>
      </c>
      <c r="AKG62" s="963">
        <f t="shared" ref="AKG62" si="469">MIN(AKG60,AKE63-AKE62)</f>
        <v>0</v>
      </c>
      <c r="AKI62" s="963">
        <f t="shared" ref="AKI62" si="470">MIN(AKI60,AKG63-AKG62)</f>
        <v>0</v>
      </c>
      <c r="AKK62" s="963">
        <f t="shared" ref="AKK62" si="471">MIN(AKK60,AKI63-AKI62)</f>
        <v>0</v>
      </c>
      <c r="AKM62" s="963">
        <f t="shared" ref="AKM62" si="472">MIN(AKM60,AKK63-AKK62)</f>
        <v>0</v>
      </c>
      <c r="AKO62" s="963">
        <f t="shared" ref="AKO62" si="473">MIN(AKO60,AKM63-AKM62)</f>
        <v>0</v>
      </c>
      <c r="AKQ62" s="963">
        <f t="shared" ref="AKQ62" si="474">MIN(AKQ60,AKO63-AKO62)</f>
        <v>0</v>
      </c>
      <c r="AKS62" s="963">
        <f t="shared" ref="AKS62" si="475">MIN(AKS60,AKQ63-AKQ62)</f>
        <v>0</v>
      </c>
      <c r="AKU62" s="963">
        <f t="shared" ref="AKU62" si="476">MIN(AKU60,AKS63-AKS62)</f>
        <v>0</v>
      </c>
      <c r="AKW62" s="963">
        <f t="shared" ref="AKW62" si="477">MIN(AKW60,AKU63-AKU62)</f>
        <v>0</v>
      </c>
      <c r="AKY62" s="963">
        <f t="shared" ref="AKY62" si="478">MIN(AKY60,AKW63-AKW62)</f>
        <v>0</v>
      </c>
      <c r="ALA62" s="963">
        <f t="shared" ref="ALA62" si="479">MIN(ALA60,AKY63-AKY62)</f>
        <v>0</v>
      </c>
      <c r="ALC62" s="963">
        <f t="shared" ref="ALC62" si="480">MIN(ALC60,ALA63-ALA62)</f>
        <v>0</v>
      </c>
      <c r="ALE62" s="963">
        <f t="shared" ref="ALE62" si="481">MIN(ALE60,ALC63-ALC62)</f>
        <v>0</v>
      </c>
      <c r="ALG62" s="963">
        <f t="shared" ref="ALG62" si="482">MIN(ALG60,ALE63-ALE62)</f>
        <v>0</v>
      </c>
      <c r="ALI62" s="963">
        <f t="shared" ref="ALI62" si="483">MIN(ALI60,ALG63-ALG62)</f>
        <v>0</v>
      </c>
      <c r="ALK62" s="963">
        <f t="shared" ref="ALK62" si="484">MIN(ALK60,ALI63-ALI62)</f>
        <v>0</v>
      </c>
      <c r="ALM62" s="963">
        <f t="shared" ref="ALM62" si="485">MIN(ALM60,ALK63-ALK62)</f>
        <v>0</v>
      </c>
      <c r="ALO62" s="963">
        <f t="shared" ref="ALO62" si="486">MIN(ALO60,ALM63-ALM62)</f>
        <v>0</v>
      </c>
      <c r="ALQ62" s="963">
        <f t="shared" ref="ALQ62" si="487">MIN(ALQ60,ALO63-ALO62)</f>
        <v>0</v>
      </c>
      <c r="ALS62" s="963">
        <f t="shared" ref="ALS62" si="488">MIN(ALS60,ALQ63-ALQ62)</f>
        <v>0</v>
      </c>
      <c r="ALU62" s="963">
        <f t="shared" ref="ALU62" si="489">MIN(ALU60,ALS63-ALS62)</f>
        <v>0</v>
      </c>
      <c r="ALW62" s="963">
        <f t="shared" ref="ALW62" si="490">MIN(ALW60,ALU63-ALU62)</f>
        <v>0</v>
      </c>
      <c r="ALY62" s="963">
        <f t="shared" ref="ALY62" si="491">MIN(ALY60,ALW63-ALW62)</f>
        <v>0</v>
      </c>
      <c r="AMA62" s="963">
        <f t="shared" ref="AMA62" si="492">MIN(AMA60,ALY63-ALY62)</f>
        <v>0</v>
      </c>
      <c r="AMC62" s="963">
        <f t="shared" ref="AMC62" si="493">MIN(AMC60,AMA63-AMA62)</f>
        <v>0</v>
      </c>
      <c r="AME62" s="963">
        <f t="shared" ref="AME62" si="494">MIN(AME60,AMC63-AMC62)</f>
        <v>0</v>
      </c>
      <c r="AMG62" s="963">
        <f t="shared" ref="AMG62" si="495">MIN(AMG60,AME63-AME62)</f>
        <v>0</v>
      </c>
      <c r="AMI62" s="963">
        <f t="shared" ref="AMI62" si="496">MIN(AMI60,AMG63-AMG62)</f>
        <v>0</v>
      </c>
      <c r="AMK62" s="963">
        <f t="shared" ref="AMK62" si="497">MIN(AMK60,AMI63-AMI62)</f>
        <v>0</v>
      </c>
      <c r="AMM62" s="963">
        <f t="shared" ref="AMM62" si="498">MIN(AMM60,AMK63-AMK62)</f>
        <v>0</v>
      </c>
      <c r="AMO62" s="963">
        <f t="shared" ref="AMO62" si="499">MIN(AMO60,AMM63-AMM62)</f>
        <v>0</v>
      </c>
      <c r="AMQ62" s="963">
        <f t="shared" ref="AMQ62" si="500">MIN(AMQ60,AMO63-AMO62)</f>
        <v>0</v>
      </c>
      <c r="AMS62" s="963">
        <f t="shared" ref="AMS62" si="501">MIN(AMS60,AMQ63-AMQ62)</f>
        <v>0</v>
      </c>
      <c r="AMU62" s="963">
        <f t="shared" ref="AMU62" si="502">MIN(AMU60,AMS63-AMS62)</f>
        <v>0</v>
      </c>
      <c r="AMW62" s="963">
        <f t="shared" ref="AMW62" si="503">MIN(AMW60,AMU63-AMU62)</f>
        <v>0</v>
      </c>
      <c r="AMY62" s="963">
        <f t="shared" ref="AMY62" si="504">MIN(AMY60,AMW63-AMW62)</f>
        <v>0</v>
      </c>
      <c r="ANA62" s="963">
        <f t="shared" ref="ANA62" si="505">MIN(ANA60,AMY63-AMY62)</f>
        <v>0</v>
      </c>
      <c r="ANC62" s="963">
        <f t="shared" ref="ANC62" si="506">MIN(ANC60,ANA63-ANA62)</f>
        <v>0</v>
      </c>
      <c r="ANE62" s="963">
        <f t="shared" ref="ANE62" si="507">MIN(ANE60,ANC63-ANC62)</f>
        <v>0</v>
      </c>
      <c r="ANG62" s="963">
        <f t="shared" ref="ANG62" si="508">MIN(ANG60,ANE63-ANE62)</f>
        <v>0</v>
      </c>
      <c r="ANI62" s="963">
        <f t="shared" ref="ANI62" si="509">MIN(ANI60,ANG63-ANG62)</f>
        <v>0</v>
      </c>
      <c r="ANK62" s="963">
        <f t="shared" ref="ANK62" si="510">MIN(ANK60,ANI63-ANI62)</f>
        <v>0</v>
      </c>
      <c r="ANM62" s="963">
        <f t="shared" ref="ANM62" si="511">MIN(ANM60,ANK63-ANK62)</f>
        <v>0</v>
      </c>
      <c r="ANO62" s="963">
        <f t="shared" ref="ANO62" si="512">MIN(ANO60,ANM63-ANM62)</f>
        <v>0</v>
      </c>
      <c r="ANQ62" s="963">
        <f t="shared" ref="ANQ62" si="513">MIN(ANQ60,ANO63-ANO62)</f>
        <v>0</v>
      </c>
      <c r="ANS62" s="963">
        <f t="shared" ref="ANS62" si="514">MIN(ANS60,ANQ63-ANQ62)</f>
        <v>0</v>
      </c>
      <c r="ANU62" s="963">
        <f t="shared" ref="ANU62" si="515">MIN(ANU60,ANS63-ANS62)</f>
        <v>0</v>
      </c>
      <c r="ANW62" s="963">
        <f t="shared" ref="ANW62" si="516">MIN(ANW60,ANU63-ANU62)</f>
        <v>0</v>
      </c>
      <c r="ANY62" s="963">
        <f t="shared" ref="ANY62" si="517">MIN(ANY60,ANW63-ANW62)</f>
        <v>0</v>
      </c>
      <c r="AOA62" s="963">
        <f t="shared" ref="AOA62" si="518">MIN(AOA60,ANY63-ANY62)</f>
        <v>0</v>
      </c>
      <c r="AOC62" s="963">
        <f t="shared" ref="AOC62" si="519">MIN(AOC60,AOA63-AOA62)</f>
        <v>0</v>
      </c>
      <c r="AOE62" s="963">
        <f t="shared" ref="AOE62" si="520">MIN(AOE60,AOC63-AOC62)</f>
        <v>0</v>
      </c>
      <c r="AOG62" s="963">
        <f t="shared" ref="AOG62" si="521">MIN(AOG60,AOE63-AOE62)</f>
        <v>0</v>
      </c>
      <c r="AOI62" s="963">
        <f t="shared" ref="AOI62" si="522">MIN(AOI60,AOG63-AOG62)</f>
        <v>0</v>
      </c>
      <c r="AOK62" s="963">
        <f t="shared" ref="AOK62" si="523">MIN(AOK60,AOI63-AOI62)</f>
        <v>0</v>
      </c>
      <c r="AOM62" s="963">
        <f t="shared" ref="AOM62" si="524">MIN(AOM60,AOK63-AOK62)</f>
        <v>0</v>
      </c>
      <c r="AOO62" s="963">
        <f t="shared" ref="AOO62" si="525">MIN(AOO60,AOM63-AOM62)</f>
        <v>0</v>
      </c>
      <c r="AOQ62" s="963">
        <f t="shared" ref="AOQ62" si="526">MIN(AOQ60,AOO63-AOO62)</f>
        <v>0</v>
      </c>
      <c r="AOS62" s="963">
        <f t="shared" ref="AOS62" si="527">MIN(AOS60,AOQ63-AOQ62)</f>
        <v>0</v>
      </c>
      <c r="AOU62" s="963">
        <f t="shared" ref="AOU62" si="528">MIN(AOU60,AOS63-AOS62)</f>
        <v>0</v>
      </c>
      <c r="AOW62" s="963">
        <f t="shared" ref="AOW62" si="529">MIN(AOW60,AOU63-AOU62)</f>
        <v>0</v>
      </c>
      <c r="AOY62" s="963">
        <f t="shared" ref="AOY62" si="530">MIN(AOY60,AOW63-AOW62)</f>
        <v>0</v>
      </c>
      <c r="APA62" s="963">
        <f t="shared" ref="APA62" si="531">MIN(APA60,AOY63-AOY62)</f>
        <v>0</v>
      </c>
      <c r="APC62" s="963">
        <f t="shared" ref="APC62" si="532">MIN(APC60,APA63-APA62)</f>
        <v>0</v>
      </c>
      <c r="APE62" s="963">
        <f t="shared" ref="APE62" si="533">MIN(APE60,APC63-APC62)</f>
        <v>0</v>
      </c>
      <c r="APG62" s="963">
        <f t="shared" ref="APG62" si="534">MIN(APG60,APE63-APE62)</f>
        <v>0</v>
      </c>
      <c r="API62" s="963">
        <f t="shared" ref="API62" si="535">MIN(API60,APG63-APG62)</f>
        <v>0</v>
      </c>
      <c r="APK62" s="963">
        <f t="shared" ref="APK62" si="536">MIN(APK60,API63-API62)</f>
        <v>0</v>
      </c>
      <c r="APM62" s="963">
        <f t="shared" ref="APM62" si="537">MIN(APM60,APK63-APK62)</f>
        <v>0</v>
      </c>
      <c r="APO62" s="963">
        <f t="shared" ref="APO62" si="538">MIN(APO60,APM63-APM62)</f>
        <v>0</v>
      </c>
      <c r="APQ62" s="963">
        <f t="shared" ref="APQ62" si="539">MIN(APQ60,APO63-APO62)</f>
        <v>0</v>
      </c>
      <c r="APS62" s="963">
        <f t="shared" ref="APS62" si="540">MIN(APS60,APQ63-APQ62)</f>
        <v>0</v>
      </c>
      <c r="APU62" s="963">
        <f t="shared" ref="APU62" si="541">MIN(APU60,APS63-APS62)</f>
        <v>0</v>
      </c>
      <c r="APW62" s="963">
        <f t="shared" ref="APW62" si="542">MIN(APW60,APU63-APU62)</f>
        <v>0</v>
      </c>
      <c r="APY62" s="963">
        <f t="shared" ref="APY62" si="543">MIN(APY60,APW63-APW62)</f>
        <v>0</v>
      </c>
      <c r="AQA62" s="963">
        <f t="shared" ref="AQA62" si="544">MIN(AQA60,APY63-APY62)</f>
        <v>0</v>
      </c>
      <c r="AQC62" s="963">
        <f t="shared" ref="AQC62" si="545">MIN(AQC60,AQA63-AQA62)</f>
        <v>0</v>
      </c>
      <c r="AQE62" s="963">
        <f t="shared" ref="AQE62" si="546">MIN(AQE60,AQC63-AQC62)</f>
        <v>0</v>
      </c>
      <c r="AQG62" s="963">
        <f t="shared" ref="AQG62" si="547">MIN(AQG60,AQE63-AQE62)</f>
        <v>0</v>
      </c>
      <c r="AQI62" s="963">
        <f t="shared" ref="AQI62" si="548">MIN(AQI60,AQG63-AQG62)</f>
        <v>0</v>
      </c>
      <c r="AQK62" s="963">
        <f t="shared" ref="AQK62" si="549">MIN(AQK60,AQI63-AQI62)</f>
        <v>0</v>
      </c>
      <c r="AQM62" s="963">
        <f t="shared" ref="AQM62" si="550">MIN(AQM60,AQK63-AQK62)</f>
        <v>0</v>
      </c>
      <c r="AQO62" s="963">
        <f t="shared" ref="AQO62" si="551">MIN(AQO60,AQM63-AQM62)</f>
        <v>0</v>
      </c>
      <c r="AQQ62" s="963">
        <f t="shared" ref="AQQ62" si="552">MIN(AQQ60,AQO63-AQO62)</f>
        <v>0</v>
      </c>
      <c r="AQS62" s="963">
        <f t="shared" ref="AQS62" si="553">MIN(AQS60,AQQ63-AQQ62)</f>
        <v>0</v>
      </c>
      <c r="AQU62" s="963">
        <f t="shared" ref="AQU62" si="554">MIN(AQU60,AQS63-AQS62)</f>
        <v>0</v>
      </c>
      <c r="AQW62" s="963">
        <f t="shared" ref="AQW62" si="555">MIN(AQW60,AQU63-AQU62)</f>
        <v>0</v>
      </c>
      <c r="AQY62" s="963">
        <f t="shared" ref="AQY62" si="556">MIN(AQY60,AQW63-AQW62)</f>
        <v>0</v>
      </c>
      <c r="ARA62" s="963">
        <f t="shared" ref="ARA62" si="557">MIN(ARA60,AQY63-AQY62)</f>
        <v>0</v>
      </c>
      <c r="ARC62" s="963">
        <f t="shared" ref="ARC62" si="558">MIN(ARC60,ARA63-ARA62)</f>
        <v>0</v>
      </c>
      <c r="ARE62" s="963">
        <f t="shared" ref="ARE62" si="559">MIN(ARE60,ARC63-ARC62)</f>
        <v>0</v>
      </c>
      <c r="ARG62" s="963">
        <f t="shared" ref="ARG62" si="560">MIN(ARG60,ARE63-ARE62)</f>
        <v>0</v>
      </c>
      <c r="ARI62" s="963">
        <f t="shared" ref="ARI62" si="561">MIN(ARI60,ARG63-ARG62)</f>
        <v>0</v>
      </c>
      <c r="ARK62" s="963">
        <f t="shared" ref="ARK62" si="562">MIN(ARK60,ARI63-ARI62)</f>
        <v>0</v>
      </c>
      <c r="ARM62" s="963">
        <f t="shared" ref="ARM62" si="563">MIN(ARM60,ARK63-ARK62)</f>
        <v>0</v>
      </c>
      <c r="ARO62" s="963">
        <f t="shared" ref="ARO62" si="564">MIN(ARO60,ARM63-ARM62)</f>
        <v>0</v>
      </c>
      <c r="ARQ62" s="963">
        <f t="shared" ref="ARQ62" si="565">MIN(ARQ60,ARO63-ARO62)</f>
        <v>0</v>
      </c>
      <c r="ARS62" s="963">
        <f t="shared" ref="ARS62" si="566">MIN(ARS60,ARQ63-ARQ62)</f>
        <v>0</v>
      </c>
      <c r="ARU62" s="963">
        <f t="shared" ref="ARU62" si="567">MIN(ARU60,ARS63-ARS62)</f>
        <v>0</v>
      </c>
      <c r="ARW62" s="963">
        <f t="shared" ref="ARW62" si="568">MIN(ARW60,ARU63-ARU62)</f>
        <v>0</v>
      </c>
      <c r="ARY62" s="963">
        <f t="shared" ref="ARY62" si="569">MIN(ARY60,ARW63-ARW62)</f>
        <v>0</v>
      </c>
      <c r="ASA62" s="963">
        <f t="shared" ref="ASA62" si="570">MIN(ASA60,ARY63-ARY62)</f>
        <v>0</v>
      </c>
      <c r="ASC62" s="963">
        <f t="shared" ref="ASC62" si="571">MIN(ASC60,ASA63-ASA62)</f>
        <v>0</v>
      </c>
      <c r="ASE62" s="963">
        <f t="shared" ref="ASE62" si="572">MIN(ASE60,ASC63-ASC62)</f>
        <v>0</v>
      </c>
      <c r="ASG62" s="963">
        <f t="shared" ref="ASG62" si="573">MIN(ASG60,ASE63-ASE62)</f>
        <v>0</v>
      </c>
      <c r="ASI62" s="963">
        <f t="shared" ref="ASI62" si="574">MIN(ASI60,ASG63-ASG62)</f>
        <v>0</v>
      </c>
      <c r="ASK62" s="963">
        <f t="shared" ref="ASK62" si="575">MIN(ASK60,ASI63-ASI62)</f>
        <v>0</v>
      </c>
      <c r="ASM62" s="963">
        <f t="shared" ref="ASM62" si="576">MIN(ASM60,ASK63-ASK62)</f>
        <v>0</v>
      </c>
      <c r="ASO62" s="963">
        <f t="shared" ref="ASO62" si="577">MIN(ASO60,ASM63-ASM62)</f>
        <v>0</v>
      </c>
      <c r="ASQ62" s="963">
        <f t="shared" ref="ASQ62" si="578">MIN(ASQ60,ASO63-ASO62)</f>
        <v>0</v>
      </c>
      <c r="ASS62" s="963">
        <f t="shared" ref="ASS62" si="579">MIN(ASS60,ASQ63-ASQ62)</f>
        <v>0</v>
      </c>
      <c r="ASU62" s="963">
        <f t="shared" ref="ASU62" si="580">MIN(ASU60,ASS63-ASS62)</f>
        <v>0</v>
      </c>
      <c r="ASW62" s="963">
        <f t="shared" ref="ASW62" si="581">MIN(ASW60,ASU63-ASU62)</f>
        <v>0</v>
      </c>
      <c r="ASY62" s="963">
        <f t="shared" ref="ASY62" si="582">MIN(ASY60,ASW63-ASW62)</f>
        <v>0</v>
      </c>
      <c r="ATA62" s="963">
        <f t="shared" ref="ATA62" si="583">MIN(ATA60,ASY63-ASY62)</f>
        <v>0</v>
      </c>
      <c r="ATC62" s="963">
        <f t="shared" ref="ATC62" si="584">MIN(ATC60,ATA63-ATA62)</f>
        <v>0</v>
      </c>
      <c r="ATE62" s="963">
        <f t="shared" ref="ATE62" si="585">MIN(ATE60,ATC63-ATC62)</f>
        <v>0</v>
      </c>
      <c r="ATG62" s="963">
        <f t="shared" ref="ATG62" si="586">MIN(ATG60,ATE63-ATE62)</f>
        <v>0</v>
      </c>
      <c r="ATI62" s="963">
        <f t="shared" ref="ATI62" si="587">MIN(ATI60,ATG63-ATG62)</f>
        <v>0</v>
      </c>
      <c r="ATK62" s="963">
        <f t="shared" ref="ATK62" si="588">MIN(ATK60,ATI63-ATI62)</f>
        <v>0</v>
      </c>
      <c r="ATM62" s="963">
        <f t="shared" ref="ATM62" si="589">MIN(ATM60,ATK63-ATK62)</f>
        <v>0</v>
      </c>
      <c r="ATO62" s="963">
        <f t="shared" ref="ATO62" si="590">MIN(ATO60,ATM63-ATM62)</f>
        <v>0</v>
      </c>
      <c r="ATQ62" s="963">
        <f t="shared" ref="ATQ62" si="591">MIN(ATQ60,ATO63-ATO62)</f>
        <v>0</v>
      </c>
      <c r="ATS62" s="963">
        <f t="shared" ref="ATS62" si="592">MIN(ATS60,ATQ63-ATQ62)</f>
        <v>0</v>
      </c>
      <c r="ATU62" s="963">
        <f t="shared" ref="ATU62" si="593">MIN(ATU60,ATS63-ATS62)</f>
        <v>0</v>
      </c>
      <c r="ATW62" s="963">
        <f t="shared" ref="ATW62" si="594">MIN(ATW60,ATU63-ATU62)</f>
        <v>0</v>
      </c>
      <c r="ATY62" s="963">
        <f t="shared" ref="ATY62" si="595">MIN(ATY60,ATW63-ATW62)</f>
        <v>0</v>
      </c>
      <c r="AUA62" s="963">
        <f t="shared" ref="AUA62" si="596">MIN(AUA60,ATY63-ATY62)</f>
        <v>0</v>
      </c>
      <c r="AUC62" s="963">
        <f t="shared" ref="AUC62" si="597">MIN(AUC60,AUA63-AUA62)</f>
        <v>0</v>
      </c>
      <c r="AUE62" s="963">
        <f t="shared" ref="AUE62" si="598">MIN(AUE60,AUC63-AUC62)</f>
        <v>0</v>
      </c>
      <c r="AUG62" s="963">
        <f t="shared" ref="AUG62" si="599">MIN(AUG60,AUE63-AUE62)</f>
        <v>0</v>
      </c>
      <c r="AUI62" s="963">
        <f t="shared" ref="AUI62" si="600">MIN(AUI60,AUG63-AUG62)</f>
        <v>0</v>
      </c>
      <c r="AUK62" s="963">
        <f t="shared" ref="AUK62" si="601">MIN(AUK60,AUI63-AUI62)</f>
        <v>0</v>
      </c>
      <c r="AUM62" s="963">
        <f t="shared" ref="AUM62" si="602">MIN(AUM60,AUK63-AUK62)</f>
        <v>0</v>
      </c>
      <c r="AUO62" s="963">
        <f t="shared" ref="AUO62" si="603">MIN(AUO60,AUM63-AUM62)</f>
        <v>0</v>
      </c>
      <c r="AUQ62" s="963">
        <f t="shared" ref="AUQ62" si="604">MIN(AUQ60,AUO63-AUO62)</f>
        <v>0</v>
      </c>
      <c r="AUS62" s="963">
        <f t="shared" ref="AUS62" si="605">MIN(AUS60,AUQ63-AUQ62)</f>
        <v>0</v>
      </c>
      <c r="AUU62" s="963">
        <f t="shared" ref="AUU62" si="606">MIN(AUU60,AUS63-AUS62)</f>
        <v>0</v>
      </c>
      <c r="AUW62" s="963">
        <f t="shared" ref="AUW62" si="607">MIN(AUW60,AUU63-AUU62)</f>
        <v>0</v>
      </c>
      <c r="AUY62" s="963">
        <f t="shared" ref="AUY62" si="608">MIN(AUY60,AUW63-AUW62)</f>
        <v>0</v>
      </c>
      <c r="AVA62" s="963">
        <f t="shared" ref="AVA62" si="609">MIN(AVA60,AUY63-AUY62)</f>
        <v>0</v>
      </c>
      <c r="AVC62" s="963">
        <f t="shared" ref="AVC62" si="610">MIN(AVC60,AVA63-AVA62)</f>
        <v>0</v>
      </c>
      <c r="AVE62" s="963">
        <f t="shared" ref="AVE62" si="611">MIN(AVE60,AVC63-AVC62)</f>
        <v>0</v>
      </c>
      <c r="AVG62" s="963">
        <f t="shared" ref="AVG62" si="612">MIN(AVG60,AVE63-AVE62)</f>
        <v>0</v>
      </c>
      <c r="AVI62" s="963">
        <f t="shared" ref="AVI62" si="613">MIN(AVI60,AVG63-AVG62)</f>
        <v>0</v>
      </c>
      <c r="AVK62" s="963">
        <f t="shared" ref="AVK62" si="614">MIN(AVK60,AVI63-AVI62)</f>
        <v>0</v>
      </c>
      <c r="AVM62" s="963">
        <f t="shared" ref="AVM62" si="615">MIN(AVM60,AVK63-AVK62)</f>
        <v>0</v>
      </c>
      <c r="AVO62" s="963">
        <f t="shared" ref="AVO62" si="616">MIN(AVO60,AVM63-AVM62)</f>
        <v>0</v>
      </c>
      <c r="AVQ62" s="963">
        <f t="shared" ref="AVQ62" si="617">MIN(AVQ60,AVO63-AVO62)</f>
        <v>0</v>
      </c>
      <c r="AVS62" s="963">
        <f t="shared" ref="AVS62" si="618">MIN(AVS60,AVQ63-AVQ62)</f>
        <v>0</v>
      </c>
      <c r="AVU62" s="963">
        <f t="shared" ref="AVU62" si="619">MIN(AVU60,AVS63-AVS62)</f>
        <v>0</v>
      </c>
      <c r="AVW62" s="963">
        <f t="shared" ref="AVW62" si="620">MIN(AVW60,AVU63-AVU62)</f>
        <v>0</v>
      </c>
      <c r="AVY62" s="963">
        <f t="shared" ref="AVY62" si="621">MIN(AVY60,AVW63-AVW62)</f>
        <v>0</v>
      </c>
      <c r="AWA62" s="963">
        <f t="shared" ref="AWA62" si="622">MIN(AWA60,AVY63-AVY62)</f>
        <v>0</v>
      </c>
      <c r="AWC62" s="963">
        <f t="shared" ref="AWC62" si="623">MIN(AWC60,AWA63-AWA62)</f>
        <v>0</v>
      </c>
      <c r="AWE62" s="963">
        <f t="shared" ref="AWE62" si="624">MIN(AWE60,AWC63-AWC62)</f>
        <v>0</v>
      </c>
      <c r="AWG62" s="963">
        <f t="shared" ref="AWG62" si="625">MIN(AWG60,AWE63-AWE62)</f>
        <v>0</v>
      </c>
      <c r="AWI62" s="963">
        <f t="shared" ref="AWI62" si="626">MIN(AWI60,AWG63-AWG62)</f>
        <v>0</v>
      </c>
      <c r="AWK62" s="963">
        <f t="shared" ref="AWK62" si="627">MIN(AWK60,AWI63-AWI62)</f>
        <v>0</v>
      </c>
      <c r="AWM62" s="963">
        <f t="shared" ref="AWM62" si="628">MIN(AWM60,AWK63-AWK62)</f>
        <v>0</v>
      </c>
      <c r="AWO62" s="963">
        <f t="shared" ref="AWO62" si="629">MIN(AWO60,AWM63-AWM62)</f>
        <v>0</v>
      </c>
      <c r="AWQ62" s="963">
        <f t="shared" ref="AWQ62" si="630">MIN(AWQ60,AWO63-AWO62)</f>
        <v>0</v>
      </c>
      <c r="AWS62" s="963">
        <f t="shared" ref="AWS62" si="631">MIN(AWS60,AWQ63-AWQ62)</f>
        <v>0</v>
      </c>
      <c r="AWU62" s="963">
        <f t="shared" ref="AWU62" si="632">MIN(AWU60,AWS63-AWS62)</f>
        <v>0</v>
      </c>
      <c r="AWW62" s="963">
        <f t="shared" ref="AWW62" si="633">MIN(AWW60,AWU63-AWU62)</f>
        <v>0</v>
      </c>
      <c r="AWY62" s="963">
        <f t="shared" ref="AWY62" si="634">MIN(AWY60,AWW63-AWW62)</f>
        <v>0</v>
      </c>
      <c r="AXA62" s="963">
        <f t="shared" ref="AXA62" si="635">MIN(AXA60,AWY63-AWY62)</f>
        <v>0</v>
      </c>
      <c r="AXC62" s="963">
        <f t="shared" ref="AXC62" si="636">MIN(AXC60,AXA63-AXA62)</f>
        <v>0</v>
      </c>
      <c r="AXE62" s="963">
        <f t="shared" ref="AXE62" si="637">MIN(AXE60,AXC63-AXC62)</f>
        <v>0</v>
      </c>
      <c r="AXG62" s="963">
        <f t="shared" ref="AXG62" si="638">MIN(AXG60,AXE63-AXE62)</f>
        <v>0</v>
      </c>
      <c r="AXI62" s="963">
        <f t="shared" ref="AXI62" si="639">MIN(AXI60,AXG63-AXG62)</f>
        <v>0</v>
      </c>
      <c r="AXK62" s="963">
        <f t="shared" ref="AXK62" si="640">MIN(AXK60,AXI63-AXI62)</f>
        <v>0</v>
      </c>
      <c r="AXM62" s="963">
        <f t="shared" ref="AXM62" si="641">MIN(AXM60,AXK63-AXK62)</f>
        <v>0</v>
      </c>
      <c r="AXO62" s="963">
        <f t="shared" ref="AXO62" si="642">MIN(AXO60,AXM63-AXM62)</f>
        <v>0</v>
      </c>
      <c r="AXQ62" s="963">
        <f t="shared" ref="AXQ62" si="643">MIN(AXQ60,AXO63-AXO62)</f>
        <v>0</v>
      </c>
      <c r="AXS62" s="963">
        <f t="shared" ref="AXS62" si="644">MIN(AXS60,AXQ63-AXQ62)</f>
        <v>0</v>
      </c>
      <c r="AXU62" s="963">
        <f t="shared" ref="AXU62" si="645">MIN(AXU60,AXS63-AXS62)</f>
        <v>0</v>
      </c>
      <c r="AXW62" s="963">
        <f t="shared" ref="AXW62" si="646">MIN(AXW60,AXU63-AXU62)</f>
        <v>0</v>
      </c>
      <c r="AXY62" s="963">
        <f t="shared" ref="AXY62" si="647">MIN(AXY60,AXW63-AXW62)</f>
        <v>0</v>
      </c>
      <c r="AYA62" s="963">
        <f t="shared" ref="AYA62" si="648">MIN(AYA60,AXY63-AXY62)</f>
        <v>0</v>
      </c>
      <c r="AYC62" s="963">
        <f t="shared" ref="AYC62" si="649">MIN(AYC60,AYA63-AYA62)</f>
        <v>0</v>
      </c>
      <c r="AYE62" s="963">
        <f t="shared" ref="AYE62" si="650">MIN(AYE60,AYC63-AYC62)</f>
        <v>0</v>
      </c>
      <c r="AYG62" s="963">
        <f t="shared" ref="AYG62" si="651">MIN(AYG60,AYE63-AYE62)</f>
        <v>0</v>
      </c>
      <c r="AYI62" s="963">
        <f t="shared" ref="AYI62" si="652">MIN(AYI60,AYG63-AYG62)</f>
        <v>0</v>
      </c>
      <c r="AYK62" s="963">
        <f t="shared" ref="AYK62" si="653">MIN(AYK60,AYI63-AYI62)</f>
        <v>0</v>
      </c>
      <c r="AYM62" s="963">
        <f t="shared" ref="AYM62" si="654">MIN(AYM60,AYK63-AYK62)</f>
        <v>0</v>
      </c>
      <c r="AYO62" s="963">
        <f t="shared" ref="AYO62" si="655">MIN(AYO60,AYM63-AYM62)</f>
        <v>0</v>
      </c>
      <c r="AYQ62" s="963">
        <f t="shared" ref="AYQ62" si="656">MIN(AYQ60,AYO63-AYO62)</f>
        <v>0</v>
      </c>
      <c r="AYS62" s="963">
        <f t="shared" ref="AYS62" si="657">MIN(AYS60,AYQ63-AYQ62)</f>
        <v>0</v>
      </c>
      <c r="AYU62" s="963">
        <f t="shared" ref="AYU62" si="658">MIN(AYU60,AYS63-AYS62)</f>
        <v>0</v>
      </c>
      <c r="AYW62" s="963">
        <f t="shared" ref="AYW62" si="659">MIN(AYW60,AYU63-AYU62)</f>
        <v>0</v>
      </c>
      <c r="AYY62" s="963">
        <f t="shared" ref="AYY62" si="660">MIN(AYY60,AYW63-AYW62)</f>
        <v>0</v>
      </c>
      <c r="AZA62" s="963">
        <f t="shared" ref="AZA62" si="661">MIN(AZA60,AYY63-AYY62)</f>
        <v>0</v>
      </c>
      <c r="AZC62" s="963">
        <f t="shared" ref="AZC62" si="662">MIN(AZC60,AZA63-AZA62)</f>
        <v>0</v>
      </c>
      <c r="AZE62" s="963">
        <f t="shared" ref="AZE62" si="663">MIN(AZE60,AZC63-AZC62)</f>
        <v>0</v>
      </c>
      <c r="AZG62" s="963">
        <f t="shared" ref="AZG62" si="664">MIN(AZG60,AZE63-AZE62)</f>
        <v>0</v>
      </c>
      <c r="AZI62" s="963">
        <f t="shared" ref="AZI62" si="665">MIN(AZI60,AZG63-AZG62)</f>
        <v>0</v>
      </c>
      <c r="AZK62" s="963">
        <f t="shared" ref="AZK62" si="666">MIN(AZK60,AZI63-AZI62)</f>
        <v>0</v>
      </c>
      <c r="AZM62" s="963">
        <f t="shared" ref="AZM62" si="667">MIN(AZM60,AZK63-AZK62)</f>
        <v>0</v>
      </c>
      <c r="AZO62" s="963">
        <f t="shared" ref="AZO62" si="668">MIN(AZO60,AZM63-AZM62)</f>
        <v>0</v>
      </c>
      <c r="AZQ62" s="963">
        <f t="shared" ref="AZQ62" si="669">MIN(AZQ60,AZO63-AZO62)</f>
        <v>0</v>
      </c>
      <c r="AZS62" s="963">
        <f t="shared" ref="AZS62" si="670">MIN(AZS60,AZQ63-AZQ62)</f>
        <v>0</v>
      </c>
      <c r="AZU62" s="963">
        <f t="shared" ref="AZU62" si="671">MIN(AZU60,AZS63-AZS62)</f>
        <v>0</v>
      </c>
      <c r="AZW62" s="963">
        <f t="shared" ref="AZW62" si="672">MIN(AZW60,AZU63-AZU62)</f>
        <v>0</v>
      </c>
      <c r="AZY62" s="963">
        <f t="shared" ref="AZY62" si="673">MIN(AZY60,AZW63-AZW62)</f>
        <v>0</v>
      </c>
      <c r="BAA62" s="963">
        <f t="shared" ref="BAA62" si="674">MIN(BAA60,AZY63-AZY62)</f>
        <v>0</v>
      </c>
      <c r="BAC62" s="963">
        <f t="shared" ref="BAC62" si="675">MIN(BAC60,BAA63-BAA62)</f>
        <v>0</v>
      </c>
      <c r="BAE62" s="963">
        <f t="shared" ref="BAE62" si="676">MIN(BAE60,BAC63-BAC62)</f>
        <v>0</v>
      </c>
      <c r="BAG62" s="963">
        <f t="shared" ref="BAG62" si="677">MIN(BAG60,BAE63-BAE62)</f>
        <v>0</v>
      </c>
      <c r="BAI62" s="963">
        <f t="shared" ref="BAI62" si="678">MIN(BAI60,BAG63-BAG62)</f>
        <v>0</v>
      </c>
      <c r="BAK62" s="963">
        <f t="shared" ref="BAK62" si="679">MIN(BAK60,BAI63-BAI62)</f>
        <v>0</v>
      </c>
      <c r="BAM62" s="963">
        <f t="shared" ref="BAM62" si="680">MIN(BAM60,BAK63-BAK62)</f>
        <v>0</v>
      </c>
      <c r="BAO62" s="963">
        <f t="shared" ref="BAO62" si="681">MIN(BAO60,BAM63-BAM62)</f>
        <v>0</v>
      </c>
      <c r="BAQ62" s="963">
        <f t="shared" ref="BAQ62" si="682">MIN(BAQ60,BAO63-BAO62)</f>
        <v>0</v>
      </c>
      <c r="BAS62" s="963">
        <f t="shared" ref="BAS62" si="683">MIN(BAS60,BAQ63-BAQ62)</f>
        <v>0</v>
      </c>
      <c r="BAU62" s="963">
        <f t="shared" ref="BAU62" si="684">MIN(BAU60,BAS63-BAS62)</f>
        <v>0</v>
      </c>
      <c r="BAW62" s="963">
        <f t="shared" ref="BAW62" si="685">MIN(BAW60,BAU63-BAU62)</f>
        <v>0</v>
      </c>
      <c r="BAY62" s="963">
        <f t="shared" ref="BAY62" si="686">MIN(BAY60,BAW63-BAW62)</f>
        <v>0</v>
      </c>
      <c r="BBA62" s="963">
        <f t="shared" ref="BBA62" si="687">MIN(BBA60,BAY63-BAY62)</f>
        <v>0</v>
      </c>
      <c r="BBC62" s="963">
        <f t="shared" ref="BBC62" si="688">MIN(BBC60,BBA63-BBA62)</f>
        <v>0</v>
      </c>
      <c r="BBE62" s="963">
        <f t="shared" ref="BBE62" si="689">MIN(BBE60,BBC63-BBC62)</f>
        <v>0</v>
      </c>
      <c r="BBG62" s="963">
        <f t="shared" ref="BBG62" si="690">MIN(BBG60,BBE63-BBE62)</f>
        <v>0</v>
      </c>
      <c r="BBI62" s="963">
        <f t="shared" ref="BBI62" si="691">MIN(BBI60,BBG63-BBG62)</f>
        <v>0</v>
      </c>
      <c r="BBK62" s="963">
        <f t="shared" ref="BBK62" si="692">MIN(BBK60,BBI63-BBI62)</f>
        <v>0</v>
      </c>
      <c r="BBM62" s="963">
        <f t="shared" ref="BBM62" si="693">MIN(BBM60,BBK63-BBK62)</f>
        <v>0</v>
      </c>
      <c r="BBO62" s="963">
        <f t="shared" ref="BBO62" si="694">MIN(BBO60,BBM63-BBM62)</f>
        <v>0</v>
      </c>
      <c r="BBQ62" s="963">
        <f t="shared" ref="BBQ62" si="695">MIN(BBQ60,BBO63-BBO62)</f>
        <v>0</v>
      </c>
      <c r="BBS62" s="963">
        <f t="shared" ref="BBS62" si="696">MIN(BBS60,BBQ63-BBQ62)</f>
        <v>0</v>
      </c>
      <c r="BBU62" s="963">
        <f t="shared" ref="BBU62" si="697">MIN(BBU60,BBS63-BBS62)</f>
        <v>0</v>
      </c>
      <c r="BBW62" s="963">
        <f t="shared" ref="BBW62" si="698">MIN(BBW60,BBU63-BBU62)</f>
        <v>0</v>
      </c>
      <c r="BBY62" s="963">
        <f t="shared" ref="BBY62" si="699">MIN(BBY60,BBW63-BBW62)</f>
        <v>0</v>
      </c>
      <c r="BCA62" s="963">
        <f t="shared" ref="BCA62" si="700">MIN(BCA60,BBY63-BBY62)</f>
        <v>0</v>
      </c>
      <c r="BCC62" s="963">
        <f t="shared" ref="BCC62" si="701">MIN(BCC60,BCA63-BCA62)</f>
        <v>0</v>
      </c>
      <c r="BCE62" s="963">
        <f t="shared" ref="BCE62" si="702">MIN(BCE60,BCC63-BCC62)</f>
        <v>0</v>
      </c>
      <c r="BCG62" s="963">
        <f t="shared" ref="BCG62" si="703">MIN(BCG60,BCE63-BCE62)</f>
        <v>0</v>
      </c>
      <c r="BCI62" s="963">
        <f t="shared" ref="BCI62" si="704">MIN(BCI60,BCG63-BCG62)</f>
        <v>0</v>
      </c>
      <c r="BCK62" s="963">
        <f t="shared" ref="BCK62" si="705">MIN(BCK60,BCI63-BCI62)</f>
        <v>0</v>
      </c>
      <c r="BCM62" s="963">
        <f t="shared" ref="BCM62" si="706">MIN(BCM60,BCK63-BCK62)</f>
        <v>0</v>
      </c>
      <c r="BCO62" s="963">
        <f t="shared" ref="BCO62" si="707">MIN(BCO60,BCM63-BCM62)</f>
        <v>0</v>
      </c>
      <c r="BCQ62" s="963">
        <f t="shared" ref="BCQ62" si="708">MIN(BCQ60,BCO63-BCO62)</f>
        <v>0</v>
      </c>
      <c r="BCS62" s="963">
        <f t="shared" ref="BCS62" si="709">MIN(BCS60,BCQ63-BCQ62)</f>
        <v>0</v>
      </c>
      <c r="BCU62" s="963">
        <f t="shared" ref="BCU62" si="710">MIN(BCU60,BCS63-BCS62)</f>
        <v>0</v>
      </c>
      <c r="BCW62" s="963">
        <f t="shared" ref="BCW62" si="711">MIN(BCW60,BCU63-BCU62)</f>
        <v>0</v>
      </c>
      <c r="BCY62" s="963">
        <f t="shared" ref="BCY62" si="712">MIN(BCY60,BCW63-BCW62)</f>
        <v>0</v>
      </c>
      <c r="BDA62" s="963">
        <f t="shared" ref="BDA62" si="713">MIN(BDA60,BCY63-BCY62)</f>
        <v>0</v>
      </c>
      <c r="BDC62" s="963">
        <f t="shared" ref="BDC62" si="714">MIN(BDC60,BDA63-BDA62)</f>
        <v>0</v>
      </c>
      <c r="BDE62" s="963">
        <f t="shared" ref="BDE62" si="715">MIN(BDE60,BDC63-BDC62)</f>
        <v>0</v>
      </c>
      <c r="BDG62" s="963">
        <f t="shared" ref="BDG62" si="716">MIN(BDG60,BDE63-BDE62)</f>
        <v>0</v>
      </c>
      <c r="BDI62" s="963">
        <f t="shared" ref="BDI62" si="717">MIN(BDI60,BDG63-BDG62)</f>
        <v>0</v>
      </c>
      <c r="BDK62" s="963">
        <f t="shared" ref="BDK62" si="718">MIN(BDK60,BDI63-BDI62)</f>
        <v>0</v>
      </c>
      <c r="BDM62" s="963">
        <f t="shared" ref="BDM62" si="719">MIN(BDM60,BDK63-BDK62)</f>
        <v>0</v>
      </c>
      <c r="BDO62" s="963">
        <f t="shared" ref="BDO62" si="720">MIN(BDO60,BDM63-BDM62)</f>
        <v>0</v>
      </c>
      <c r="BDQ62" s="963">
        <f t="shared" ref="BDQ62" si="721">MIN(BDQ60,BDO63-BDO62)</f>
        <v>0</v>
      </c>
      <c r="BDS62" s="963">
        <f t="shared" ref="BDS62" si="722">MIN(BDS60,BDQ63-BDQ62)</f>
        <v>0</v>
      </c>
      <c r="BDU62" s="963">
        <f t="shared" ref="BDU62" si="723">MIN(BDU60,BDS63-BDS62)</f>
        <v>0</v>
      </c>
      <c r="BDW62" s="963">
        <f t="shared" ref="BDW62" si="724">MIN(BDW60,BDU63-BDU62)</f>
        <v>0</v>
      </c>
      <c r="BDY62" s="963">
        <f t="shared" ref="BDY62" si="725">MIN(BDY60,BDW63-BDW62)</f>
        <v>0</v>
      </c>
      <c r="BEA62" s="963">
        <f t="shared" ref="BEA62" si="726">MIN(BEA60,BDY63-BDY62)</f>
        <v>0</v>
      </c>
      <c r="BEC62" s="963">
        <f t="shared" ref="BEC62" si="727">MIN(BEC60,BEA63-BEA62)</f>
        <v>0</v>
      </c>
      <c r="BEE62" s="963">
        <f t="shared" ref="BEE62" si="728">MIN(BEE60,BEC63-BEC62)</f>
        <v>0</v>
      </c>
      <c r="BEG62" s="963">
        <f t="shared" ref="BEG62" si="729">MIN(BEG60,BEE63-BEE62)</f>
        <v>0</v>
      </c>
      <c r="BEI62" s="963">
        <f t="shared" ref="BEI62" si="730">MIN(BEI60,BEG63-BEG62)</f>
        <v>0</v>
      </c>
      <c r="BEK62" s="963">
        <f t="shared" ref="BEK62" si="731">MIN(BEK60,BEI63-BEI62)</f>
        <v>0</v>
      </c>
      <c r="BEM62" s="963">
        <f t="shared" ref="BEM62" si="732">MIN(BEM60,BEK63-BEK62)</f>
        <v>0</v>
      </c>
      <c r="BEO62" s="963">
        <f t="shared" ref="BEO62" si="733">MIN(BEO60,BEM63-BEM62)</f>
        <v>0</v>
      </c>
      <c r="BEQ62" s="963">
        <f t="shared" ref="BEQ62" si="734">MIN(BEQ60,BEO63-BEO62)</f>
        <v>0</v>
      </c>
      <c r="BES62" s="963">
        <f t="shared" ref="BES62" si="735">MIN(BES60,BEQ63-BEQ62)</f>
        <v>0</v>
      </c>
      <c r="BEU62" s="963">
        <f t="shared" ref="BEU62" si="736">MIN(BEU60,BES63-BES62)</f>
        <v>0</v>
      </c>
      <c r="BEW62" s="963">
        <f t="shared" ref="BEW62" si="737">MIN(BEW60,BEU63-BEU62)</f>
        <v>0</v>
      </c>
      <c r="BEY62" s="963">
        <f t="shared" ref="BEY62" si="738">MIN(BEY60,BEW63-BEW62)</f>
        <v>0</v>
      </c>
      <c r="BFA62" s="963">
        <f t="shared" ref="BFA62" si="739">MIN(BFA60,BEY63-BEY62)</f>
        <v>0</v>
      </c>
      <c r="BFC62" s="963">
        <f t="shared" ref="BFC62" si="740">MIN(BFC60,BFA63-BFA62)</f>
        <v>0</v>
      </c>
      <c r="BFE62" s="963">
        <f t="shared" ref="BFE62" si="741">MIN(BFE60,BFC63-BFC62)</f>
        <v>0</v>
      </c>
      <c r="BFG62" s="963">
        <f t="shared" ref="BFG62" si="742">MIN(BFG60,BFE63-BFE62)</f>
        <v>0</v>
      </c>
      <c r="BFI62" s="963">
        <f t="shared" ref="BFI62" si="743">MIN(BFI60,BFG63-BFG62)</f>
        <v>0</v>
      </c>
      <c r="BFK62" s="963">
        <f t="shared" ref="BFK62" si="744">MIN(BFK60,BFI63-BFI62)</f>
        <v>0</v>
      </c>
      <c r="BFM62" s="963">
        <f t="shared" ref="BFM62" si="745">MIN(BFM60,BFK63-BFK62)</f>
        <v>0</v>
      </c>
      <c r="BFO62" s="963">
        <f t="shared" ref="BFO62" si="746">MIN(BFO60,BFM63-BFM62)</f>
        <v>0</v>
      </c>
      <c r="BFQ62" s="963">
        <f t="shared" ref="BFQ62" si="747">MIN(BFQ60,BFO63-BFO62)</f>
        <v>0</v>
      </c>
      <c r="BFS62" s="963">
        <f t="shared" ref="BFS62" si="748">MIN(BFS60,BFQ63-BFQ62)</f>
        <v>0</v>
      </c>
      <c r="BFU62" s="963">
        <f t="shared" ref="BFU62" si="749">MIN(BFU60,BFS63-BFS62)</f>
        <v>0</v>
      </c>
      <c r="BFW62" s="963">
        <f t="shared" ref="BFW62" si="750">MIN(BFW60,BFU63-BFU62)</f>
        <v>0</v>
      </c>
      <c r="BFY62" s="963">
        <f t="shared" ref="BFY62" si="751">MIN(BFY60,BFW63-BFW62)</f>
        <v>0</v>
      </c>
      <c r="BGA62" s="963">
        <f t="shared" ref="BGA62" si="752">MIN(BGA60,BFY63-BFY62)</f>
        <v>0</v>
      </c>
      <c r="BGC62" s="963">
        <f t="shared" ref="BGC62" si="753">MIN(BGC60,BGA63-BGA62)</f>
        <v>0</v>
      </c>
      <c r="BGE62" s="963">
        <f t="shared" ref="BGE62" si="754">MIN(BGE60,BGC63-BGC62)</f>
        <v>0</v>
      </c>
      <c r="BGG62" s="963">
        <f t="shared" ref="BGG62" si="755">MIN(BGG60,BGE63-BGE62)</f>
        <v>0</v>
      </c>
      <c r="BGI62" s="963">
        <f t="shared" ref="BGI62" si="756">MIN(BGI60,BGG63-BGG62)</f>
        <v>0</v>
      </c>
      <c r="BGK62" s="963">
        <f t="shared" ref="BGK62" si="757">MIN(BGK60,BGI63-BGI62)</f>
        <v>0</v>
      </c>
      <c r="BGM62" s="963">
        <f t="shared" ref="BGM62" si="758">MIN(BGM60,BGK63-BGK62)</f>
        <v>0</v>
      </c>
      <c r="BGO62" s="963">
        <f t="shared" ref="BGO62" si="759">MIN(BGO60,BGM63-BGM62)</f>
        <v>0</v>
      </c>
      <c r="BGQ62" s="963">
        <f t="shared" ref="BGQ62" si="760">MIN(BGQ60,BGO63-BGO62)</f>
        <v>0</v>
      </c>
      <c r="BGS62" s="963">
        <f t="shared" ref="BGS62" si="761">MIN(BGS60,BGQ63-BGQ62)</f>
        <v>0</v>
      </c>
      <c r="BGU62" s="963">
        <f t="shared" ref="BGU62" si="762">MIN(BGU60,BGS63-BGS62)</f>
        <v>0</v>
      </c>
      <c r="BGW62" s="963">
        <f t="shared" ref="BGW62" si="763">MIN(BGW60,BGU63-BGU62)</f>
        <v>0</v>
      </c>
      <c r="BGY62" s="963">
        <f t="shared" ref="BGY62" si="764">MIN(BGY60,BGW63-BGW62)</f>
        <v>0</v>
      </c>
      <c r="BHA62" s="963">
        <f t="shared" ref="BHA62" si="765">MIN(BHA60,BGY63-BGY62)</f>
        <v>0</v>
      </c>
      <c r="BHC62" s="963">
        <f t="shared" ref="BHC62" si="766">MIN(BHC60,BHA63-BHA62)</f>
        <v>0</v>
      </c>
      <c r="BHE62" s="963">
        <f t="shared" ref="BHE62" si="767">MIN(BHE60,BHC63-BHC62)</f>
        <v>0</v>
      </c>
      <c r="BHG62" s="963">
        <f t="shared" ref="BHG62" si="768">MIN(BHG60,BHE63-BHE62)</f>
        <v>0</v>
      </c>
      <c r="BHI62" s="963">
        <f t="shared" ref="BHI62" si="769">MIN(BHI60,BHG63-BHG62)</f>
        <v>0</v>
      </c>
      <c r="BHK62" s="963">
        <f t="shared" ref="BHK62" si="770">MIN(BHK60,BHI63-BHI62)</f>
        <v>0</v>
      </c>
      <c r="BHM62" s="963">
        <f t="shared" ref="BHM62" si="771">MIN(BHM60,BHK63-BHK62)</f>
        <v>0</v>
      </c>
      <c r="BHO62" s="963">
        <f t="shared" ref="BHO62" si="772">MIN(BHO60,BHM63-BHM62)</f>
        <v>0</v>
      </c>
      <c r="BHQ62" s="963">
        <f t="shared" ref="BHQ62" si="773">MIN(BHQ60,BHO63-BHO62)</f>
        <v>0</v>
      </c>
      <c r="BHS62" s="963">
        <f t="shared" ref="BHS62" si="774">MIN(BHS60,BHQ63-BHQ62)</f>
        <v>0</v>
      </c>
      <c r="BHU62" s="963">
        <f t="shared" ref="BHU62" si="775">MIN(BHU60,BHS63-BHS62)</f>
        <v>0</v>
      </c>
      <c r="BHW62" s="963">
        <f t="shared" ref="BHW62" si="776">MIN(BHW60,BHU63-BHU62)</f>
        <v>0</v>
      </c>
      <c r="BHY62" s="963">
        <f t="shared" ref="BHY62" si="777">MIN(BHY60,BHW63-BHW62)</f>
        <v>0</v>
      </c>
      <c r="BIA62" s="963">
        <f t="shared" ref="BIA62" si="778">MIN(BIA60,BHY63-BHY62)</f>
        <v>0</v>
      </c>
      <c r="BIC62" s="963">
        <f t="shared" ref="BIC62" si="779">MIN(BIC60,BIA63-BIA62)</f>
        <v>0</v>
      </c>
      <c r="BIE62" s="963">
        <f t="shared" ref="BIE62" si="780">MIN(BIE60,BIC63-BIC62)</f>
        <v>0</v>
      </c>
      <c r="BIG62" s="963">
        <f t="shared" ref="BIG62" si="781">MIN(BIG60,BIE63-BIE62)</f>
        <v>0</v>
      </c>
      <c r="BII62" s="963">
        <f t="shared" ref="BII62" si="782">MIN(BII60,BIG63-BIG62)</f>
        <v>0</v>
      </c>
      <c r="BIK62" s="963">
        <f t="shared" ref="BIK62" si="783">MIN(BIK60,BII63-BII62)</f>
        <v>0</v>
      </c>
      <c r="BIM62" s="963">
        <f t="shared" ref="BIM62" si="784">MIN(BIM60,BIK63-BIK62)</f>
        <v>0</v>
      </c>
      <c r="BIO62" s="963">
        <f t="shared" ref="BIO62" si="785">MIN(BIO60,BIM63-BIM62)</f>
        <v>0</v>
      </c>
      <c r="BIQ62" s="963">
        <f t="shared" ref="BIQ62" si="786">MIN(BIQ60,BIO63-BIO62)</f>
        <v>0</v>
      </c>
      <c r="BIS62" s="963">
        <f t="shared" ref="BIS62" si="787">MIN(BIS60,BIQ63-BIQ62)</f>
        <v>0</v>
      </c>
      <c r="BIU62" s="963">
        <f t="shared" ref="BIU62" si="788">MIN(BIU60,BIS63-BIS62)</f>
        <v>0</v>
      </c>
      <c r="BIW62" s="963">
        <f t="shared" ref="BIW62" si="789">MIN(BIW60,BIU63-BIU62)</f>
        <v>0</v>
      </c>
      <c r="BIY62" s="963">
        <f t="shared" ref="BIY62" si="790">MIN(BIY60,BIW63-BIW62)</f>
        <v>0</v>
      </c>
      <c r="BJA62" s="963">
        <f t="shared" ref="BJA62" si="791">MIN(BJA60,BIY63-BIY62)</f>
        <v>0</v>
      </c>
      <c r="BJC62" s="963">
        <f t="shared" ref="BJC62" si="792">MIN(BJC60,BJA63-BJA62)</f>
        <v>0</v>
      </c>
      <c r="BJE62" s="963">
        <f t="shared" ref="BJE62" si="793">MIN(BJE60,BJC63-BJC62)</f>
        <v>0</v>
      </c>
      <c r="BJG62" s="963">
        <f t="shared" ref="BJG62" si="794">MIN(BJG60,BJE63-BJE62)</f>
        <v>0</v>
      </c>
      <c r="BJI62" s="963">
        <f t="shared" ref="BJI62" si="795">MIN(BJI60,BJG63-BJG62)</f>
        <v>0</v>
      </c>
      <c r="BJK62" s="963">
        <f t="shared" ref="BJK62" si="796">MIN(BJK60,BJI63-BJI62)</f>
        <v>0</v>
      </c>
      <c r="BJM62" s="963">
        <f t="shared" ref="BJM62" si="797">MIN(BJM60,BJK63-BJK62)</f>
        <v>0</v>
      </c>
      <c r="BJO62" s="963">
        <f t="shared" ref="BJO62" si="798">MIN(BJO60,BJM63-BJM62)</f>
        <v>0</v>
      </c>
      <c r="BJQ62" s="963">
        <f t="shared" ref="BJQ62" si="799">MIN(BJQ60,BJO63-BJO62)</f>
        <v>0</v>
      </c>
      <c r="BJS62" s="963">
        <f t="shared" ref="BJS62" si="800">MIN(BJS60,BJQ63-BJQ62)</f>
        <v>0</v>
      </c>
      <c r="BJU62" s="963">
        <f t="shared" ref="BJU62" si="801">MIN(BJU60,BJS63-BJS62)</f>
        <v>0</v>
      </c>
      <c r="BJW62" s="963">
        <f t="shared" ref="BJW62" si="802">MIN(BJW60,BJU63-BJU62)</f>
        <v>0</v>
      </c>
      <c r="BJY62" s="963">
        <f t="shared" ref="BJY62" si="803">MIN(BJY60,BJW63-BJW62)</f>
        <v>0</v>
      </c>
      <c r="BKA62" s="963">
        <f t="shared" ref="BKA62" si="804">MIN(BKA60,BJY63-BJY62)</f>
        <v>0</v>
      </c>
      <c r="BKC62" s="963">
        <f t="shared" ref="BKC62" si="805">MIN(BKC60,BKA63-BKA62)</f>
        <v>0</v>
      </c>
      <c r="BKE62" s="963">
        <f t="shared" ref="BKE62" si="806">MIN(BKE60,BKC63-BKC62)</f>
        <v>0</v>
      </c>
      <c r="BKG62" s="963">
        <f t="shared" ref="BKG62" si="807">MIN(BKG60,BKE63-BKE62)</f>
        <v>0</v>
      </c>
      <c r="BKI62" s="963">
        <f t="shared" ref="BKI62" si="808">MIN(BKI60,BKG63-BKG62)</f>
        <v>0</v>
      </c>
      <c r="BKK62" s="963">
        <f t="shared" ref="BKK62" si="809">MIN(BKK60,BKI63-BKI62)</f>
        <v>0</v>
      </c>
      <c r="BKM62" s="963">
        <f t="shared" ref="BKM62" si="810">MIN(BKM60,BKK63-BKK62)</f>
        <v>0</v>
      </c>
      <c r="BKO62" s="963">
        <f t="shared" ref="BKO62" si="811">MIN(BKO60,BKM63-BKM62)</f>
        <v>0</v>
      </c>
      <c r="BKQ62" s="963">
        <f t="shared" ref="BKQ62" si="812">MIN(BKQ60,BKO63-BKO62)</f>
        <v>0</v>
      </c>
      <c r="BKS62" s="963">
        <f t="shared" ref="BKS62" si="813">MIN(BKS60,BKQ63-BKQ62)</f>
        <v>0</v>
      </c>
      <c r="BKU62" s="963">
        <f t="shared" ref="BKU62" si="814">MIN(BKU60,BKS63-BKS62)</f>
        <v>0</v>
      </c>
      <c r="BKW62" s="963">
        <f t="shared" ref="BKW62" si="815">MIN(BKW60,BKU63-BKU62)</f>
        <v>0</v>
      </c>
      <c r="BKY62" s="963">
        <f t="shared" ref="BKY62" si="816">MIN(BKY60,BKW63-BKW62)</f>
        <v>0</v>
      </c>
      <c r="BLA62" s="963">
        <f t="shared" ref="BLA62" si="817">MIN(BLA60,BKY63-BKY62)</f>
        <v>0</v>
      </c>
      <c r="BLC62" s="963">
        <f t="shared" ref="BLC62" si="818">MIN(BLC60,BLA63-BLA62)</f>
        <v>0</v>
      </c>
      <c r="BLE62" s="963">
        <f t="shared" ref="BLE62" si="819">MIN(BLE60,BLC63-BLC62)</f>
        <v>0</v>
      </c>
      <c r="BLG62" s="963">
        <f t="shared" ref="BLG62" si="820">MIN(BLG60,BLE63-BLE62)</f>
        <v>0</v>
      </c>
      <c r="BLI62" s="963">
        <f t="shared" ref="BLI62" si="821">MIN(BLI60,BLG63-BLG62)</f>
        <v>0</v>
      </c>
      <c r="BLK62" s="963">
        <f t="shared" ref="BLK62" si="822">MIN(BLK60,BLI63-BLI62)</f>
        <v>0</v>
      </c>
      <c r="BLM62" s="963">
        <f t="shared" ref="BLM62" si="823">MIN(BLM60,BLK63-BLK62)</f>
        <v>0</v>
      </c>
      <c r="BLO62" s="963">
        <f t="shared" ref="BLO62" si="824">MIN(BLO60,BLM63-BLM62)</f>
        <v>0</v>
      </c>
      <c r="BLQ62" s="963">
        <f t="shared" ref="BLQ62" si="825">MIN(BLQ60,BLO63-BLO62)</f>
        <v>0</v>
      </c>
      <c r="BLS62" s="963">
        <f t="shared" ref="BLS62" si="826">MIN(BLS60,BLQ63-BLQ62)</f>
        <v>0</v>
      </c>
      <c r="BLU62" s="963">
        <f t="shared" ref="BLU62" si="827">MIN(BLU60,BLS63-BLS62)</f>
        <v>0</v>
      </c>
      <c r="BLW62" s="963">
        <f t="shared" ref="BLW62" si="828">MIN(BLW60,BLU63-BLU62)</f>
        <v>0</v>
      </c>
      <c r="BLY62" s="963">
        <f t="shared" ref="BLY62" si="829">MIN(BLY60,BLW63-BLW62)</f>
        <v>0</v>
      </c>
      <c r="BMA62" s="963">
        <f t="shared" ref="BMA62" si="830">MIN(BMA60,BLY63-BLY62)</f>
        <v>0</v>
      </c>
      <c r="BMC62" s="963">
        <f t="shared" ref="BMC62" si="831">MIN(BMC60,BMA63-BMA62)</f>
        <v>0</v>
      </c>
      <c r="BME62" s="963">
        <f t="shared" ref="BME62" si="832">MIN(BME60,BMC63-BMC62)</f>
        <v>0</v>
      </c>
      <c r="BMG62" s="963">
        <f t="shared" ref="BMG62" si="833">MIN(BMG60,BME63-BME62)</f>
        <v>0</v>
      </c>
      <c r="BMI62" s="963">
        <f t="shared" ref="BMI62" si="834">MIN(BMI60,BMG63-BMG62)</f>
        <v>0</v>
      </c>
      <c r="BMK62" s="963">
        <f t="shared" ref="BMK62" si="835">MIN(BMK60,BMI63-BMI62)</f>
        <v>0</v>
      </c>
      <c r="BMM62" s="963">
        <f t="shared" ref="BMM62" si="836">MIN(BMM60,BMK63-BMK62)</f>
        <v>0</v>
      </c>
      <c r="BMO62" s="963">
        <f t="shared" ref="BMO62" si="837">MIN(BMO60,BMM63-BMM62)</f>
        <v>0</v>
      </c>
      <c r="BMQ62" s="963">
        <f t="shared" ref="BMQ62" si="838">MIN(BMQ60,BMO63-BMO62)</f>
        <v>0</v>
      </c>
      <c r="BMS62" s="963">
        <f t="shared" ref="BMS62" si="839">MIN(BMS60,BMQ63-BMQ62)</f>
        <v>0</v>
      </c>
      <c r="BMU62" s="963">
        <f t="shared" ref="BMU62" si="840">MIN(BMU60,BMS63-BMS62)</f>
        <v>0</v>
      </c>
      <c r="BMW62" s="963">
        <f t="shared" ref="BMW62" si="841">MIN(BMW60,BMU63-BMU62)</f>
        <v>0</v>
      </c>
      <c r="BMY62" s="963">
        <f t="shared" ref="BMY62" si="842">MIN(BMY60,BMW63-BMW62)</f>
        <v>0</v>
      </c>
      <c r="BNA62" s="963">
        <f t="shared" ref="BNA62" si="843">MIN(BNA60,BMY63-BMY62)</f>
        <v>0</v>
      </c>
      <c r="BNC62" s="963">
        <f t="shared" ref="BNC62" si="844">MIN(BNC60,BNA63-BNA62)</f>
        <v>0</v>
      </c>
      <c r="BNE62" s="963">
        <f t="shared" ref="BNE62" si="845">MIN(BNE60,BNC63-BNC62)</f>
        <v>0</v>
      </c>
      <c r="BNG62" s="963">
        <f t="shared" ref="BNG62" si="846">MIN(BNG60,BNE63-BNE62)</f>
        <v>0</v>
      </c>
      <c r="BNI62" s="963">
        <f t="shared" ref="BNI62" si="847">MIN(BNI60,BNG63-BNG62)</f>
        <v>0</v>
      </c>
      <c r="BNK62" s="963">
        <f t="shared" ref="BNK62" si="848">MIN(BNK60,BNI63-BNI62)</f>
        <v>0</v>
      </c>
      <c r="BNM62" s="963">
        <f t="shared" ref="BNM62" si="849">MIN(BNM60,BNK63-BNK62)</f>
        <v>0</v>
      </c>
      <c r="BNO62" s="963">
        <f t="shared" ref="BNO62" si="850">MIN(BNO60,BNM63-BNM62)</f>
        <v>0</v>
      </c>
      <c r="BNQ62" s="963">
        <f t="shared" ref="BNQ62" si="851">MIN(BNQ60,BNO63-BNO62)</f>
        <v>0</v>
      </c>
      <c r="BNS62" s="963">
        <f t="shared" ref="BNS62" si="852">MIN(BNS60,BNQ63-BNQ62)</f>
        <v>0</v>
      </c>
      <c r="BNU62" s="963">
        <f t="shared" ref="BNU62" si="853">MIN(BNU60,BNS63-BNS62)</f>
        <v>0</v>
      </c>
      <c r="BNW62" s="963">
        <f t="shared" ref="BNW62" si="854">MIN(BNW60,BNU63-BNU62)</f>
        <v>0</v>
      </c>
      <c r="BNY62" s="963">
        <f t="shared" ref="BNY62" si="855">MIN(BNY60,BNW63-BNW62)</f>
        <v>0</v>
      </c>
      <c r="BOA62" s="963">
        <f t="shared" ref="BOA62" si="856">MIN(BOA60,BNY63-BNY62)</f>
        <v>0</v>
      </c>
      <c r="BOC62" s="963">
        <f t="shared" ref="BOC62" si="857">MIN(BOC60,BOA63-BOA62)</f>
        <v>0</v>
      </c>
      <c r="BOE62" s="963">
        <f t="shared" ref="BOE62" si="858">MIN(BOE60,BOC63-BOC62)</f>
        <v>0</v>
      </c>
      <c r="BOG62" s="963">
        <f t="shared" ref="BOG62" si="859">MIN(BOG60,BOE63-BOE62)</f>
        <v>0</v>
      </c>
      <c r="BOI62" s="963">
        <f t="shared" ref="BOI62" si="860">MIN(BOI60,BOG63-BOG62)</f>
        <v>0</v>
      </c>
      <c r="BOK62" s="963">
        <f t="shared" ref="BOK62" si="861">MIN(BOK60,BOI63-BOI62)</f>
        <v>0</v>
      </c>
      <c r="BOM62" s="963">
        <f t="shared" ref="BOM62" si="862">MIN(BOM60,BOK63-BOK62)</f>
        <v>0</v>
      </c>
      <c r="BOO62" s="963">
        <f t="shared" ref="BOO62" si="863">MIN(BOO60,BOM63-BOM62)</f>
        <v>0</v>
      </c>
      <c r="BOQ62" s="963">
        <f t="shared" ref="BOQ62" si="864">MIN(BOQ60,BOO63-BOO62)</f>
        <v>0</v>
      </c>
      <c r="BOS62" s="963">
        <f t="shared" ref="BOS62" si="865">MIN(BOS60,BOQ63-BOQ62)</f>
        <v>0</v>
      </c>
      <c r="BOU62" s="963">
        <f t="shared" ref="BOU62" si="866">MIN(BOU60,BOS63-BOS62)</f>
        <v>0</v>
      </c>
      <c r="BOW62" s="963">
        <f t="shared" ref="BOW62" si="867">MIN(BOW60,BOU63-BOU62)</f>
        <v>0</v>
      </c>
      <c r="BOY62" s="963">
        <f t="shared" ref="BOY62" si="868">MIN(BOY60,BOW63-BOW62)</f>
        <v>0</v>
      </c>
      <c r="BPA62" s="963">
        <f t="shared" ref="BPA62" si="869">MIN(BPA60,BOY63-BOY62)</f>
        <v>0</v>
      </c>
      <c r="BPC62" s="963">
        <f t="shared" ref="BPC62" si="870">MIN(BPC60,BPA63-BPA62)</f>
        <v>0</v>
      </c>
      <c r="BPE62" s="963">
        <f t="shared" ref="BPE62" si="871">MIN(BPE60,BPC63-BPC62)</f>
        <v>0</v>
      </c>
      <c r="BPG62" s="963">
        <f t="shared" ref="BPG62" si="872">MIN(BPG60,BPE63-BPE62)</f>
        <v>0</v>
      </c>
      <c r="BPI62" s="963">
        <f t="shared" ref="BPI62" si="873">MIN(BPI60,BPG63-BPG62)</f>
        <v>0</v>
      </c>
      <c r="BPK62" s="963">
        <f t="shared" ref="BPK62" si="874">MIN(BPK60,BPI63-BPI62)</f>
        <v>0</v>
      </c>
      <c r="BPM62" s="963">
        <f t="shared" ref="BPM62" si="875">MIN(BPM60,BPK63-BPK62)</f>
        <v>0</v>
      </c>
      <c r="BPO62" s="963">
        <f t="shared" ref="BPO62" si="876">MIN(BPO60,BPM63-BPM62)</f>
        <v>0</v>
      </c>
      <c r="BPQ62" s="963">
        <f t="shared" ref="BPQ62" si="877">MIN(BPQ60,BPO63-BPO62)</f>
        <v>0</v>
      </c>
      <c r="BPS62" s="963">
        <f t="shared" ref="BPS62" si="878">MIN(BPS60,BPQ63-BPQ62)</f>
        <v>0</v>
      </c>
      <c r="BPU62" s="963">
        <f t="shared" ref="BPU62" si="879">MIN(BPU60,BPS63-BPS62)</f>
        <v>0</v>
      </c>
      <c r="BPW62" s="963">
        <f t="shared" ref="BPW62" si="880">MIN(BPW60,BPU63-BPU62)</f>
        <v>0</v>
      </c>
      <c r="BPY62" s="963">
        <f t="shared" ref="BPY62" si="881">MIN(BPY60,BPW63-BPW62)</f>
        <v>0</v>
      </c>
      <c r="BQA62" s="963">
        <f t="shared" ref="BQA62" si="882">MIN(BQA60,BPY63-BPY62)</f>
        <v>0</v>
      </c>
      <c r="BQC62" s="963">
        <f t="shared" ref="BQC62" si="883">MIN(BQC60,BQA63-BQA62)</f>
        <v>0</v>
      </c>
      <c r="BQE62" s="963">
        <f t="shared" ref="BQE62" si="884">MIN(BQE60,BQC63-BQC62)</f>
        <v>0</v>
      </c>
      <c r="BQG62" s="963">
        <f t="shared" ref="BQG62" si="885">MIN(BQG60,BQE63-BQE62)</f>
        <v>0</v>
      </c>
      <c r="BQI62" s="963">
        <f t="shared" ref="BQI62" si="886">MIN(BQI60,BQG63-BQG62)</f>
        <v>0</v>
      </c>
      <c r="BQK62" s="963">
        <f t="shared" ref="BQK62" si="887">MIN(BQK60,BQI63-BQI62)</f>
        <v>0</v>
      </c>
      <c r="BQM62" s="963">
        <f t="shared" ref="BQM62" si="888">MIN(BQM60,BQK63-BQK62)</f>
        <v>0</v>
      </c>
      <c r="BQO62" s="963">
        <f t="shared" ref="BQO62" si="889">MIN(BQO60,BQM63-BQM62)</f>
        <v>0</v>
      </c>
      <c r="BQQ62" s="963">
        <f t="shared" ref="BQQ62" si="890">MIN(BQQ60,BQO63-BQO62)</f>
        <v>0</v>
      </c>
      <c r="BQS62" s="963">
        <f t="shared" ref="BQS62" si="891">MIN(BQS60,BQQ63-BQQ62)</f>
        <v>0</v>
      </c>
      <c r="BQU62" s="963">
        <f t="shared" ref="BQU62" si="892">MIN(BQU60,BQS63-BQS62)</f>
        <v>0</v>
      </c>
      <c r="BQW62" s="963">
        <f t="shared" ref="BQW62" si="893">MIN(BQW60,BQU63-BQU62)</f>
        <v>0</v>
      </c>
      <c r="BQY62" s="963">
        <f t="shared" ref="BQY62" si="894">MIN(BQY60,BQW63-BQW62)</f>
        <v>0</v>
      </c>
      <c r="BRA62" s="963">
        <f t="shared" ref="BRA62" si="895">MIN(BRA60,BQY63-BQY62)</f>
        <v>0</v>
      </c>
      <c r="BRC62" s="963">
        <f t="shared" ref="BRC62" si="896">MIN(BRC60,BRA63-BRA62)</f>
        <v>0</v>
      </c>
      <c r="BRE62" s="963">
        <f t="shared" ref="BRE62" si="897">MIN(BRE60,BRC63-BRC62)</f>
        <v>0</v>
      </c>
      <c r="BRG62" s="963">
        <f t="shared" ref="BRG62" si="898">MIN(BRG60,BRE63-BRE62)</f>
        <v>0</v>
      </c>
      <c r="BRI62" s="963">
        <f t="shared" ref="BRI62" si="899">MIN(BRI60,BRG63-BRG62)</f>
        <v>0</v>
      </c>
      <c r="BRK62" s="963">
        <f t="shared" ref="BRK62" si="900">MIN(BRK60,BRI63-BRI62)</f>
        <v>0</v>
      </c>
      <c r="BRM62" s="963">
        <f t="shared" ref="BRM62" si="901">MIN(BRM60,BRK63-BRK62)</f>
        <v>0</v>
      </c>
      <c r="BRO62" s="963">
        <f t="shared" ref="BRO62" si="902">MIN(BRO60,BRM63-BRM62)</f>
        <v>0</v>
      </c>
      <c r="BRQ62" s="963">
        <f t="shared" ref="BRQ62" si="903">MIN(BRQ60,BRO63-BRO62)</f>
        <v>0</v>
      </c>
      <c r="BRS62" s="963">
        <f t="shared" ref="BRS62" si="904">MIN(BRS60,BRQ63-BRQ62)</f>
        <v>0</v>
      </c>
      <c r="BRU62" s="963">
        <f t="shared" ref="BRU62" si="905">MIN(BRU60,BRS63-BRS62)</f>
        <v>0</v>
      </c>
      <c r="BRW62" s="963">
        <f t="shared" ref="BRW62" si="906">MIN(BRW60,BRU63-BRU62)</f>
        <v>0</v>
      </c>
      <c r="BRY62" s="963">
        <f t="shared" ref="BRY62" si="907">MIN(BRY60,BRW63-BRW62)</f>
        <v>0</v>
      </c>
      <c r="BSA62" s="963">
        <f t="shared" ref="BSA62" si="908">MIN(BSA60,BRY63-BRY62)</f>
        <v>0</v>
      </c>
      <c r="BSC62" s="963">
        <f t="shared" ref="BSC62" si="909">MIN(BSC60,BSA63-BSA62)</f>
        <v>0</v>
      </c>
      <c r="BSE62" s="963">
        <f t="shared" ref="BSE62" si="910">MIN(BSE60,BSC63-BSC62)</f>
        <v>0</v>
      </c>
      <c r="BSG62" s="963">
        <f t="shared" ref="BSG62" si="911">MIN(BSG60,BSE63-BSE62)</f>
        <v>0</v>
      </c>
      <c r="BSI62" s="963">
        <f t="shared" ref="BSI62" si="912">MIN(BSI60,BSG63-BSG62)</f>
        <v>0</v>
      </c>
      <c r="BSK62" s="963">
        <f t="shared" ref="BSK62" si="913">MIN(BSK60,BSI63-BSI62)</f>
        <v>0</v>
      </c>
      <c r="BSM62" s="963">
        <f t="shared" ref="BSM62" si="914">MIN(BSM60,BSK63-BSK62)</f>
        <v>0</v>
      </c>
      <c r="BSO62" s="963">
        <f t="shared" ref="BSO62" si="915">MIN(BSO60,BSM63-BSM62)</f>
        <v>0</v>
      </c>
      <c r="BSQ62" s="963">
        <f t="shared" ref="BSQ62" si="916">MIN(BSQ60,BSO63-BSO62)</f>
        <v>0</v>
      </c>
      <c r="BSS62" s="963">
        <f t="shared" ref="BSS62" si="917">MIN(BSS60,BSQ63-BSQ62)</f>
        <v>0</v>
      </c>
      <c r="BSU62" s="963">
        <f t="shared" ref="BSU62" si="918">MIN(BSU60,BSS63-BSS62)</f>
        <v>0</v>
      </c>
      <c r="BSW62" s="963">
        <f t="shared" ref="BSW62" si="919">MIN(BSW60,BSU63-BSU62)</f>
        <v>0</v>
      </c>
      <c r="BSY62" s="963">
        <f t="shared" ref="BSY62" si="920">MIN(BSY60,BSW63-BSW62)</f>
        <v>0</v>
      </c>
      <c r="BTA62" s="963">
        <f t="shared" ref="BTA62" si="921">MIN(BTA60,BSY63-BSY62)</f>
        <v>0</v>
      </c>
      <c r="BTC62" s="963">
        <f t="shared" ref="BTC62" si="922">MIN(BTC60,BTA63-BTA62)</f>
        <v>0</v>
      </c>
      <c r="BTE62" s="963">
        <f t="shared" ref="BTE62" si="923">MIN(BTE60,BTC63-BTC62)</f>
        <v>0</v>
      </c>
      <c r="BTG62" s="963">
        <f t="shared" ref="BTG62" si="924">MIN(BTG60,BTE63-BTE62)</f>
        <v>0</v>
      </c>
      <c r="BTI62" s="963">
        <f t="shared" ref="BTI62" si="925">MIN(BTI60,BTG63-BTG62)</f>
        <v>0</v>
      </c>
      <c r="BTK62" s="963">
        <f t="shared" ref="BTK62" si="926">MIN(BTK60,BTI63-BTI62)</f>
        <v>0</v>
      </c>
      <c r="BTM62" s="963">
        <f t="shared" ref="BTM62" si="927">MIN(BTM60,BTK63-BTK62)</f>
        <v>0</v>
      </c>
      <c r="BTO62" s="963">
        <f t="shared" ref="BTO62" si="928">MIN(BTO60,BTM63-BTM62)</f>
        <v>0</v>
      </c>
      <c r="BTQ62" s="963">
        <f t="shared" ref="BTQ62" si="929">MIN(BTQ60,BTO63-BTO62)</f>
        <v>0</v>
      </c>
      <c r="BTS62" s="963">
        <f t="shared" ref="BTS62" si="930">MIN(BTS60,BTQ63-BTQ62)</f>
        <v>0</v>
      </c>
      <c r="BTU62" s="963">
        <f t="shared" ref="BTU62" si="931">MIN(BTU60,BTS63-BTS62)</f>
        <v>0</v>
      </c>
      <c r="BTW62" s="963">
        <f t="shared" ref="BTW62" si="932">MIN(BTW60,BTU63-BTU62)</f>
        <v>0</v>
      </c>
      <c r="BTY62" s="963">
        <f t="shared" ref="BTY62" si="933">MIN(BTY60,BTW63-BTW62)</f>
        <v>0</v>
      </c>
      <c r="BUA62" s="963">
        <f t="shared" ref="BUA62" si="934">MIN(BUA60,BTY63-BTY62)</f>
        <v>0</v>
      </c>
      <c r="BUC62" s="963">
        <f t="shared" ref="BUC62" si="935">MIN(BUC60,BUA63-BUA62)</f>
        <v>0</v>
      </c>
      <c r="BUE62" s="963">
        <f t="shared" ref="BUE62" si="936">MIN(BUE60,BUC63-BUC62)</f>
        <v>0</v>
      </c>
      <c r="BUG62" s="963">
        <f t="shared" ref="BUG62" si="937">MIN(BUG60,BUE63-BUE62)</f>
        <v>0</v>
      </c>
      <c r="BUI62" s="963">
        <f t="shared" ref="BUI62" si="938">MIN(BUI60,BUG63-BUG62)</f>
        <v>0</v>
      </c>
      <c r="BUK62" s="963">
        <f t="shared" ref="BUK62" si="939">MIN(BUK60,BUI63-BUI62)</f>
        <v>0</v>
      </c>
      <c r="BUM62" s="963">
        <f t="shared" ref="BUM62" si="940">MIN(BUM60,BUK63-BUK62)</f>
        <v>0</v>
      </c>
      <c r="BUO62" s="963">
        <f t="shared" ref="BUO62" si="941">MIN(BUO60,BUM63-BUM62)</f>
        <v>0</v>
      </c>
      <c r="BUQ62" s="963">
        <f t="shared" ref="BUQ62" si="942">MIN(BUQ60,BUO63-BUO62)</f>
        <v>0</v>
      </c>
      <c r="BUS62" s="963">
        <f t="shared" ref="BUS62" si="943">MIN(BUS60,BUQ63-BUQ62)</f>
        <v>0</v>
      </c>
      <c r="BUU62" s="963">
        <f t="shared" ref="BUU62" si="944">MIN(BUU60,BUS63-BUS62)</f>
        <v>0</v>
      </c>
      <c r="BUW62" s="963">
        <f t="shared" ref="BUW62" si="945">MIN(BUW60,BUU63-BUU62)</f>
        <v>0</v>
      </c>
      <c r="BUY62" s="963">
        <f t="shared" ref="BUY62" si="946">MIN(BUY60,BUW63-BUW62)</f>
        <v>0</v>
      </c>
      <c r="BVA62" s="963">
        <f t="shared" ref="BVA62" si="947">MIN(BVA60,BUY63-BUY62)</f>
        <v>0</v>
      </c>
      <c r="BVC62" s="963">
        <f t="shared" ref="BVC62" si="948">MIN(BVC60,BVA63-BVA62)</f>
        <v>0</v>
      </c>
      <c r="BVE62" s="963">
        <f t="shared" ref="BVE62" si="949">MIN(BVE60,BVC63-BVC62)</f>
        <v>0</v>
      </c>
      <c r="BVG62" s="963">
        <f t="shared" ref="BVG62" si="950">MIN(BVG60,BVE63-BVE62)</f>
        <v>0</v>
      </c>
      <c r="BVI62" s="963">
        <f t="shared" ref="BVI62" si="951">MIN(BVI60,BVG63-BVG62)</f>
        <v>0</v>
      </c>
      <c r="BVK62" s="963">
        <f t="shared" ref="BVK62" si="952">MIN(BVK60,BVI63-BVI62)</f>
        <v>0</v>
      </c>
      <c r="BVM62" s="963">
        <f t="shared" ref="BVM62" si="953">MIN(BVM60,BVK63-BVK62)</f>
        <v>0</v>
      </c>
      <c r="BVO62" s="963">
        <f t="shared" ref="BVO62" si="954">MIN(BVO60,BVM63-BVM62)</f>
        <v>0</v>
      </c>
      <c r="BVQ62" s="963">
        <f t="shared" ref="BVQ62" si="955">MIN(BVQ60,BVO63-BVO62)</f>
        <v>0</v>
      </c>
      <c r="BVS62" s="963">
        <f t="shared" ref="BVS62" si="956">MIN(BVS60,BVQ63-BVQ62)</f>
        <v>0</v>
      </c>
      <c r="BVU62" s="963">
        <f t="shared" ref="BVU62" si="957">MIN(BVU60,BVS63-BVS62)</f>
        <v>0</v>
      </c>
      <c r="BVW62" s="963">
        <f t="shared" ref="BVW62" si="958">MIN(BVW60,BVU63-BVU62)</f>
        <v>0</v>
      </c>
      <c r="BVY62" s="963">
        <f t="shared" ref="BVY62" si="959">MIN(BVY60,BVW63-BVW62)</f>
        <v>0</v>
      </c>
      <c r="BWA62" s="963">
        <f t="shared" ref="BWA62" si="960">MIN(BWA60,BVY63-BVY62)</f>
        <v>0</v>
      </c>
      <c r="BWC62" s="963">
        <f t="shared" ref="BWC62" si="961">MIN(BWC60,BWA63-BWA62)</f>
        <v>0</v>
      </c>
      <c r="BWE62" s="963">
        <f t="shared" ref="BWE62" si="962">MIN(BWE60,BWC63-BWC62)</f>
        <v>0</v>
      </c>
      <c r="BWG62" s="963">
        <f t="shared" ref="BWG62" si="963">MIN(BWG60,BWE63-BWE62)</f>
        <v>0</v>
      </c>
      <c r="BWI62" s="963">
        <f t="shared" ref="BWI62" si="964">MIN(BWI60,BWG63-BWG62)</f>
        <v>0</v>
      </c>
      <c r="BWK62" s="963">
        <f t="shared" ref="BWK62" si="965">MIN(BWK60,BWI63-BWI62)</f>
        <v>0</v>
      </c>
      <c r="BWM62" s="963">
        <f t="shared" ref="BWM62" si="966">MIN(BWM60,BWK63-BWK62)</f>
        <v>0</v>
      </c>
      <c r="BWO62" s="963">
        <f t="shared" ref="BWO62" si="967">MIN(BWO60,BWM63-BWM62)</f>
        <v>0</v>
      </c>
      <c r="BWQ62" s="963">
        <f t="shared" ref="BWQ62" si="968">MIN(BWQ60,BWO63-BWO62)</f>
        <v>0</v>
      </c>
      <c r="BWS62" s="963">
        <f t="shared" ref="BWS62" si="969">MIN(BWS60,BWQ63-BWQ62)</f>
        <v>0</v>
      </c>
      <c r="BWU62" s="963">
        <f t="shared" ref="BWU62" si="970">MIN(BWU60,BWS63-BWS62)</f>
        <v>0</v>
      </c>
      <c r="BWW62" s="963">
        <f t="shared" ref="BWW62" si="971">MIN(BWW60,BWU63-BWU62)</f>
        <v>0</v>
      </c>
      <c r="BWY62" s="963">
        <f t="shared" ref="BWY62" si="972">MIN(BWY60,BWW63-BWW62)</f>
        <v>0</v>
      </c>
      <c r="BXA62" s="963">
        <f t="shared" ref="BXA62" si="973">MIN(BXA60,BWY63-BWY62)</f>
        <v>0</v>
      </c>
      <c r="BXC62" s="963">
        <f t="shared" ref="BXC62" si="974">MIN(BXC60,BXA63-BXA62)</f>
        <v>0</v>
      </c>
      <c r="BXE62" s="963">
        <f t="shared" ref="BXE62" si="975">MIN(BXE60,BXC63-BXC62)</f>
        <v>0</v>
      </c>
      <c r="BXG62" s="963">
        <f t="shared" ref="BXG62" si="976">MIN(BXG60,BXE63-BXE62)</f>
        <v>0</v>
      </c>
      <c r="BXI62" s="963">
        <f t="shared" ref="BXI62" si="977">MIN(BXI60,BXG63-BXG62)</f>
        <v>0</v>
      </c>
      <c r="BXK62" s="963">
        <f t="shared" ref="BXK62" si="978">MIN(BXK60,BXI63-BXI62)</f>
        <v>0</v>
      </c>
      <c r="BXM62" s="963">
        <f t="shared" ref="BXM62" si="979">MIN(BXM60,BXK63-BXK62)</f>
        <v>0</v>
      </c>
      <c r="BXO62" s="963">
        <f t="shared" ref="BXO62" si="980">MIN(BXO60,BXM63-BXM62)</f>
        <v>0</v>
      </c>
      <c r="BXQ62" s="963">
        <f t="shared" ref="BXQ62" si="981">MIN(BXQ60,BXO63-BXO62)</f>
        <v>0</v>
      </c>
      <c r="BXS62" s="963">
        <f t="shared" ref="BXS62" si="982">MIN(BXS60,BXQ63-BXQ62)</f>
        <v>0</v>
      </c>
      <c r="BXU62" s="963">
        <f t="shared" ref="BXU62" si="983">MIN(BXU60,BXS63-BXS62)</f>
        <v>0</v>
      </c>
      <c r="BXW62" s="963">
        <f t="shared" ref="BXW62" si="984">MIN(BXW60,BXU63-BXU62)</f>
        <v>0</v>
      </c>
      <c r="BXY62" s="963">
        <f t="shared" ref="BXY62" si="985">MIN(BXY60,BXW63-BXW62)</f>
        <v>0</v>
      </c>
      <c r="BYA62" s="963">
        <f t="shared" ref="BYA62" si="986">MIN(BYA60,BXY63-BXY62)</f>
        <v>0</v>
      </c>
      <c r="BYC62" s="963">
        <f t="shared" ref="BYC62" si="987">MIN(BYC60,BYA63-BYA62)</f>
        <v>0</v>
      </c>
      <c r="BYE62" s="963">
        <f t="shared" ref="BYE62" si="988">MIN(BYE60,BYC63-BYC62)</f>
        <v>0</v>
      </c>
      <c r="BYG62" s="963">
        <f t="shared" ref="BYG62" si="989">MIN(BYG60,BYE63-BYE62)</f>
        <v>0</v>
      </c>
      <c r="BYI62" s="963">
        <f t="shared" ref="BYI62" si="990">MIN(BYI60,BYG63-BYG62)</f>
        <v>0</v>
      </c>
      <c r="BYK62" s="963">
        <f t="shared" ref="BYK62" si="991">MIN(BYK60,BYI63-BYI62)</f>
        <v>0</v>
      </c>
      <c r="BYM62" s="963">
        <f t="shared" ref="BYM62" si="992">MIN(BYM60,BYK63-BYK62)</f>
        <v>0</v>
      </c>
      <c r="BYO62" s="963">
        <f t="shared" ref="BYO62" si="993">MIN(BYO60,BYM63-BYM62)</f>
        <v>0</v>
      </c>
      <c r="BYQ62" s="963">
        <f t="shared" ref="BYQ62" si="994">MIN(BYQ60,BYO63-BYO62)</f>
        <v>0</v>
      </c>
      <c r="BYS62" s="963">
        <f t="shared" ref="BYS62" si="995">MIN(BYS60,BYQ63-BYQ62)</f>
        <v>0</v>
      </c>
      <c r="BYU62" s="963">
        <f t="shared" ref="BYU62" si="996">MIN(BYU60,BYS63-BYS62)</f>
        <v>0</v>
      </c>
      <c r="BYW62" s="963">
        <f t="shared" ref="BYW62" si="997">MIN(BYW60,BYU63-BYU62)</f>
        <v>0</v>
      </c>
      <c r="BYY62" s="963">
        <f t="shared" ref="BYY62" si="998">MIN(BYY60,BYW63-BYW62)</f>
        <v>0</v>
      </c>
      <c r="BZA62" s="963">
        <f t="shared" ref="BZA62" si="999">MIN(BZA60,BYY63-BYY62)</f>
        <v>0</v>
      </c>
      <c r="BZC62" s="963">
        <f t="shared" ref="BZC62" si="1000">MIN(BZC60,BZA63-BZA62)</f>
        <v>0</v>
      </c>
      <c r="BZE62" s="963">
        <f t="shared" ref="BZE62" si="1001">MIN(BZE60,BZC63-BZC62)</f>
        <v>0</v>
      </c>
      <c r="BZG62" s="963">
        <f t="shared" ref="BZG62" si="1002">MIN(BZG60,BZE63-BZE62)</f>
        <v>0</v>
      </c>
      <c r="BZI62" s="963">
        <f t="shared" ref="BZI62" si="1003">MIN(BZI60,BZG63-BZG62)</f>
        <v>0</v>
      </c>
      <c r="BZK62" s="963">
        <f t="shared" ref="BZK62" si="1004">MIN(BZK60,BZI63-BZI62)</f>
        <v>0</v>
      </c>
      <c r="BZM62" s="963">
        <f t="shared" ref="BZM62" si="1005">MIN(BZM60,BZK63-BZK62)</f>
        <v>0</v>
      </c>
      <c r="BZO62" s="963">
        <f t="shared" ref="BZO62" si="1006">MIN(BZO60,BZM63-BZM62)</f>
        <v>0</v>
      </c>
      <c r="BZQ62" s="963">
        <f t="shared" ref="BZQ62" si="1007">MIN(BZQ60,BZO63-BZO62)</f>
        <v>0</v>
      </c>
      <c r="BZS62" s="963">
        <f t="shared" ref="BZS62" si="1008">MIN(BZS60,BZQ63-BZQ62)</f>
        <v>0</v>
      </c>
      <c r="BZU62" s="963">
        <f t="shared" ref="BZU62" si="1009">MIN(BZU60,BZS63-BZS62)</f>
        <v>0</v>
      </c>
      <c r="BZW62" s="963">
        <f t="shared" ref="BZW62" si="1010">MIN(BZW60,BZU63-BZU62)</f>
        <v>0</v>
      </c>
      <c r="BZY62" s="963">
        <f t="shared" ref="BZY62" si="1011">MIN(BZY60,BZW63-BZW62)</f>
        <v>0</v>
      </c>
      <c r="CAA62" s="963">
        <f t="shared" ref="CAA62" si="1012">MIN(CAA60,BZY63-BZY62)</f>
        <v>0</v>
      </c>
      <c r="CAC62" s="963">
        <f t="shared" ref="CAC62" si="1013">MIN(CAC60,CAA63-CAA62)</f>
        <v>0</v>
      </c>
      <c r="CAE62" s="963">
        <f t="shared" ref="CAE62" si="1014">MIN(CAE60,CAC63-CAC62)</f>
        <v>0</v>
      </c>
      <c r="CAG62" s="963">
        <f t="shared" ref="CAG62" si="1015">MIN(CAG60,CAE63-CAE62)</f>
        <v>0</v>
      </c>
      <c r="CAI62" s="963">
        <f t="shared" ref="CAI62" si="1016">MIN(CAI60,CAG63-CAG62)</f>
        <v>0</v>
      </c>
      <c r="CAK62" s="963">
        <f t="shared" ref="CAK62" si="1017">MIN(CAK60,CAI63-CAI62)</f>
        <v>0</v>
      </c>
      <c r="CAM62" s="963">
        <f t="shared" ref="CAM62" si="1018">MIN(CAM60,CAK63-CAK62)</f>
        <v>0</v>
      </c>
      <c r="CAO62" s="963">
        <f t="shared" ref="CAO62" si="1019">MIN(CAO60,CAM63-CAM62)</f>
        <v>0</v>
      </c>
      <c r="CAQ62" s="963">
        <f t="shared" ref="CAQ62" si="1020">MIN(CAQ60,CAO63-CAO62)</f>
        <v>0</v>
      </c>
      <c r="CAS62" s="963">
        <f t="shared" ref="CAS62" si="1021">MIN(CAS60,CAQ63-CAQ62)</f>
        <v>0</v>
      </c>
      <c r="CAU62" s="963">
        <f t="shared" ref="CAU62" si="1022">MIN(CAU60,CAS63-CAS62)</f>
        <v>0</v>
      </c>
      <c r="CAW62" s="963">
        <f t="shared" ref="CAW62" si="1023">MIN(CAW60,CAU63-CAU62)</f>
        <v>0</v>
      </c>
      <c r="CAY62" s="963">
        <f t="shared" ref="CAY62" si="1024">MIN(CAY60,CAW63-CAW62)</f>
        <v>0</v>
      </c>
      <c r="CBA62" s="963">
        <f t="shared" ref="CBA62" si="1025">MIN(CBA60,CAY63-CAY62)</f>
        <v>0</v>
      </c>
      <c r="CBC62" s="963">
        <f t="shared" ref="CBC62" si="1026">MIN(CBC60,CBA63-CBA62)</f>
        <v>0</v>
      </c>
      <c r="CBE62" s="963">
        <f t="shared" ref="CBE62" si="1027">MIN(CBE60,CBC63-CBC62)</f>
        <v>0</v>
      </c>
      <c r="CBG62" s="963">
        <f t="shared" ref="CBG62" si="1028">MIN(CBG60,CBE63-CBE62)</f>
        <v>0</v>
      </c>
      <c r="CBI62" s="963">
        <f t="shared" ref="CBI62" si="1029">MIN(CBI60,CBG63-CBG62)</f>
        <v>0</v>
      </c>
      <c r="CBK62" s="963">
        <f t="shared" ref="CBK62" si="1030">MIN(CBK60,CBI63-CBI62)</f>
        <v>0</v>
      </c>
      <c r="CBM62" s="963">
        <f t="shared" ref="CBM62" si="1031">MIN(CBM60,CBK63-CBK62)</f>
        <v>0</v>
      </c>
      <c r="CBO62" s="963">
        <f t="shared" ref="CBO62" si="1032">MIN(CBO60,CBM63-CBM62)</f>
        <v>0</v>
      </c>
      <c r="CBQ62" s="963">
        <f t="shared" ref="CBQ62" si="1033">MIN(CBQ60,CBO63-CBO62)</f>
        <v>0</v>
      </c>
      <c r="CBS62" s="963">
        <f t="shared" ref="CBS62" si="1034">MIN(CBS60,CBQ63-CBQ62)</f>
        <v>0</v>
      </c>
      <c r="CBU62" s="963">
        <f t="shared" ref="CBU62" si="1035">MIN(CBU60,CBS63-CBS62)</f>
        <v>0</v>
      </c>
      <c r="CBW62" s="963">
        <f t="shared" ref="CBW62" si="1036">MIN(CBW60,CBU63-CBU62)</f>
        <v>0</v>
      </c>
      <c r="CBY62" s="963">
        <f t="shared" ref="CBY62" si="1037">MIN(CBY60,CBW63-CBW62)</f>
        <v>0</v>
      </c>
      <c r="CCA62" s="963">
        <f t="shared" ref="CCA62" si="1038">MIN(CCA60,CBY63-CBY62)</f>
        <v>0</v>
      </c>
      <c r="CCC62" s="963">
        <f t="shared" ref="CCC62" si="1039">MIN(CCC60,CCA63-CCA62)</f>
        <v>0</v>
      </c>
      <c r="CCE62" s="963">
        <f t="shared" ref="CCE62" si="1040">MIN(CCE60,CCC63-CCC62)</f>
        <v>0</v>
      </c>
      <c r="CCG62" s="963">
        <f t="shared" ref="CCG62" si="1041">MIN(CCG60,CCE63-CCE62)</f>
        <v>0</v>
      </c>
      <c r="CCI62" s="963">
        <f t="shared" ref="CCI62" si="1042">MIN(CCI60,CCG63-CCG62)</f>
        <v>0</v>
      </c>
      <c r="CCK62" s="963">
        <f t="shared" ref="CCK62" si="1043">MIN(CCK60,CCI63-CCI62)</f>
        <v>0</v>
      </c>
      <c r="CCM62" s="963">
        <f t="shared" ref="CCM62" si="1044">MIN(CCM60,CCK63-CCK62)</f>
        <v>0</v>
      </c>
      <c r="CCO62" s="963">
        <f t="shared" ref="CCO62" si="1045">MIN(CCO60,CCM63-CCM62)</f>
        <v>0</v>
      </c>
      <c r="CCQ62" s="963">
        <f t="shared" ref="CCQ62" si="1046">MIN(CCQ60,CCO63-CCO62)</f>
        <v>0</v>
      </c>
      <c r="CCS62" s="963">
        <f t="shared" ref="CCS62" si="1047">MIN(CCS60,CCQ63-CCQ62)</f>
        <v>0</v>
      </c>
      <c r="CCU62" s="963">
        <f t="shared" ref="CCU62" si="1048">MIN(CCU60,CCS63-CCS62)</f>
        <v>0</v>
      </c>
      <c r="CCW62" s="963">
        <f t="shared" ref="CCW62" si="1049">MIN(CCW60,CCU63-CCU62)</f>
        <v>0</v>
      </c>
      <c r="CCY62" s="963">
        <f t="shared" ref="CCY62" si="1050">MIN(CCY60,CCW63-CCW62)</f>
        <v>0</v>
      </c>
      <c r="CDA62" s="963">
        <f t="shared" ref="CDA62" si="1051">MIN(CDA60,CCY63-CCY62)</f>
        <v>0</v>
      </c>
      <c r="CDC62" s="963">
        <f t="shared" ref="CDC62" si="1052">MIN(CDC60,CDA63-CDA62)</f>
        <v>0</v>
      </c>
      <c r="CDE62" s="963">
        <f t="shared" ref="CDE62" si="1053">MIN(CDE60,CDC63-CDC62)</f>
        <v>0</v>
      </c>
      <c r="CDG62" s="963">
        <f t="shared" ref="CDG62" si="1054">MIN(CDG60,CDE63-CDE62)</f>
        <v>0</v>
      </c>
      <c r="CDI62" s="963">
        <f t="shared" ref="CDI62" si="1055">MIN(CDI60,CDG63-CDG62)</f>
        <v>0</v>
      </c>
      <c r="CDK62" s="963">
        <f t="shared" ref="CDK62" si="1056">MIN(CDK60,CDI63-CDI62)</f>
        <v>0</v>
      </c>
      <c r="CDM62" s="963">
        <f t="shared" ref="CDM62" si="1057">MIN(CDM60,CDK63-CDK62)</f>
        <v>0</v>
      </c>
      <c r="CDO62" s="963">
        <f t="shared" ref="CDO62" si="1058">MIN(CDO60,CDM63-CDM62)</f>
        <v>0</v>
      </c>
      <c r="CDQ62" s="963">
        <f t="shared" ref="CDQ62" si="1059">MIN(CDQ60,CDO63-CDO62)</f>
        <v>0</v>
      </c>
      <c r="CDS62" s="963">
        <f t="shared" ref="CDS62" si="1060">MIN(CDS60,CDQ63-CDQ62)</f>
        <v>0</v>
      </c>
      <c r="CDU62" s="963">
        <f t="shared" ref="CDU62" si="1061">MIN(CDU60,CDS63-CDS62)</f>
        <v>0</v>
      </c>
      <c r="CDW62" s="963">
        <f t="shared" ref="CDW62" si="1062">MIN(CDW60,CDU63-CDU62)</f>
        <v>0</v>
      </c>
      <c r="CDY62" s="963">
        <f t="shared" ref="CDY62" si="1063">MIN(CDY60,CDW63-CDW62)</f>
        <v>0</v>
      </c>
      <c r="CEA62" s="963">
        <f t="shared" ref="CEA62" si="1064">MIN(CEA60,CDY63-CDY62)</f>
        <v>0</v>
      </c>
      <c r="CEC62" s="963">
        <f t="shared" ref="CEC62" si="1065">MIN(CEC60,CEA63-CEA62)</f>
        <v>0</v>
      </c>
      <c r="CEE62" s="963">
        <f t="shared" ref="CEE62" si="1066">MIN(CEE60,CEC63-CEC62)</f>
        <v>0</v>
      </c>
      <c r="CEG62" s="963">
        <f t="shared" ref="CEG62" si="1067">MIN(CEG60,CEE63-CEE62)</f>
        <v>0</v>
      </c>
      <c r="CEI62" s="963">
        <f t="shared" ref="CEI62" si="1068">MIN(CEI60,CEG63-CEG62)</f>
        <v>0</v>
      </c>
      <c r="CEK62" s="963">
        <f t="shared" ref="CEK62" si="1069">MIN(CEK60,CEI63-CEI62)</f>
        <v>0</v>
      </c>
      <c r="CEM62" s="963">
        <f t="shared" ref="CEM62" si="1070">MIN(CEM60,CEK63-CEK62)</f>
        <v>0</v>
      </c>
      <c r="CEO62" s="963">
        <f t="shared" ref="CEO62" si="1071">MIN(CEO60,CEM63-CEM62)</f>
        <v>0</v>
      </c>
      <c r="CEQ62" s="963">
        <f t="shared" ref="CEQ62" si="1072">MIN(CEQ60,CEO63-CEO62)</f>
        <v>0</v>
      </c>
      <c r="CES62" s="963">
        <f t="shared" ref="CES62" si="1073">MIN(CES60,CEQ63-CEQ62)</f>
        <v>0</v>
      </c>
      <c r="CEU62" s="963">
        <f t="shared" ref="CEU62" si="1074">MIN(CEU60,CES63-CES62)</f>
        <v>0</v>
      </c>
      <c r="CEW62" s="963">
        <f t="shared" ref="CEW62" si="1075">MIN(CEW60,CEU63-CEU62)</f>
        <v>0</v>
      </c>
      <c r="CEY62" s="963">
        <f t="shared" ref="CEY62" si="1076">MIN(CEY60,CEW63-CEW62)</f>
        <v>0</v>
      </c>
      <c r="CFA62" s="963">
        <f t="shared" ref="CFA62" si="1077">MIN(CFA60,CEY63-CEY62)</f>
        <v>0</v>
      </c>
      <c r="CFC62" s="963">
        <f t="shared" ref="CFC62" si="1078">MIN(CFC60,CFA63-CFA62)</f>
        <v>0</v>
      </c>
      <c r="CFE62" s="963">
        <f t="shared" ref="CFE62" si="1079">MIN(CFE60,CFC63-CFC62)</f>
        <v>0</v>
      </c>
      <c r="CFG62" s="963">
        <f t="shared" ref="CFG62" si="1080">MIN(CFG60,CFE63-CFE62)</f>
        <v>0</v>
      </c>
      <c r="CFI62" s="963">
        <f t="shared" ref="CFI62" si="1081">MIN(CFI60,CFG63-CFG62)</f>
        <v>0</v>
      </c>
      <c r="CFK62" s="963">
        <f t="shared" ref="CFK62" si="1082">MIN(CFK60,CFI63-CFI62)</f>
        <v>0</v>
      </c>
      <c r="CFM62" s="963">
        <f t="shared" ref="CFM62" si="1083">MIN(CFM60,CFK63-CFK62)</f>
        <v>0</v>
      </c>
      <c r="CFO62" s="963">
        <f t="shared" ref="CFO62" si="1084">MIN(CFO60,CFM63-CFM62)</f>
        <v>0</v>
      </c>
      <c r="CFQ62" s="963">
        <f t="shared" ref="CFQ62" si="1085">MIN(CFQ60,CFO63-CFO62)</f>
        <v>0</v>
      </c>
      <c r="CFS62" s="963">
        <f t="shared" ref="CFS62" si="1086">MIN(CFS60,CFQ63-CFQ62)</f>
        <v>0</v>
      </c>
      <c r="CFU62" s="963">
        <f t="shared" ref="CFU62" si="1087">MIN(CFU60,CFS63-CFS62)</f>
        <v>0</v>
      </c>
      <c r="CFW62" s="963">
        <f t="shared" ref="CFW62" si="1088">MIN(CFW60,CFU63-CFU62)</f>
        <v>0</v>
      </c>
      <c r="CFY62" s="963">
        <f t="shared" ref="CFY62" si="1089">MIN(CFY60,CFW63-CFW62)</f>
        <v>0</v>
      </c>
      <c r="CGA62" s="963">
        <f t="shared" ref="CGA62" si="1090">MIN(CGA60,CFY63-CFY62)</f>
        <v>0</v>
      </c>
      <c r="CGC62" s="963">
        <f t="shared" ref="CGC62" si="1091">MIN(CGC60,CGA63-CGA62)</f>
        <v>0</v>
      </c>
      <c r="CGE62" s="963">
        <f t="shared" ref="CGE62" si="1092">MIN(CGE60,CGC63-CGC62)</f>
        <v>0</v>
      </c>
      <c r="CGG62" s="963">
        <f t="shared" ref="CGG62" si="1093">MIN(CGG60,CGE63-CGE62)</f>
        <v>0</v>
      </c>
      <c r="CGI62" s="963">
        <f t="shared" ref="CGI62" si="1094">MIN(CGI60,CGG63-CGG62)</f>
        <v>0</v>
      </c>
      <c r="CGK62" s="963">
        <f t="shared" ref="CGK62" si="1095">MIN(CGK60,CGI63-CGI62)</f>
        <v>0</v>
      </c>
      <c r="CGM62" s="963">
        <f t="shared" ref="CGM62" si="1096">MIN(CGM60,CGK63-CGK62)</f>
        <v>0</v>
      </c>
      <c r="CGO62" s="963">
        <f t="shared" ref="CGO62" si="1097">MIN(CGO60,CGM63-CGM62)</f>
        <v>0</v>
      </c>
      <c r="CGQ62" s="963">
        <f t="shared" ref="CGQ62" si="1098">MIN(CGQ60,CGO63-CGO62)</f>
        <v>0</v>
      </c>
      <c r="CGS62" s="963">
        <f t="shared" ref="CGS62" si="1099">MIN(CGS60,CGQ63-CGQ62)</f>
        <v>0</v>
      </c>
      <c r="CGU62" s="963">
        <f t="shared" ref="CGU62" si="1100">MIN(CGU60,CGS63-CGS62)</f>
        <v>0</v>
      </c>
      <c r="CGW62" s="963">
        <f t="shared" ref="CGW62" si="1101">MIN(CGW60,CGU63-CGU62)</f>
        <v>0</v>
      </c>
      <c r="CGY62" s="963">
        <f t="shared" ref="CGY62" si="1102">MIN(CGY60,CGW63-CGW62)</f>
        <v>0</v>
      </c>
      <c r="CHA62" s="963">
        <f t="shared" ref="CHA62" si="1103">MIN(CHA60,CGY63-CGY62)</f>
        <v>0</v>
      </c>
      <c r="CHC62" s="963">
        <f t="shared" ref="CHC62" si="1104">MIN(CHC60,CHA63-CHA62)</f>
        <v>0</v>
      </c>
      <c r="CHE62" s="963">
        <f t="shared" ref="CHE62" si="1105">MIN(CHE60,CHC63-CHC62)</f>
        <v>0</v>
      </c>
      <c r="CHG62" s="963">
        <f t="shared" ref="CHG62" si="1106">MIN(CHG60,CHE63-CHE62)</f>
        <v>0</v>
      </c>
      <c r="CHI62" s="963">
        <f t="shared" ref="CHI62" si="1107">MIN(CHI60,CHG63-CHG62)</f>
        <v>0</v>
      </c>
      <c r="CHK62" s="963">
        <f t="shared" ref="CHK62" si="1108">MIN(CHK60,CHI63-CHI62)</f>
        <v>0</v>
      </c>
      <c r="CHM62" s="963">
        <f t="shared" ref="CHM62" si="1109">MIN(CHM60,CHK63-CHK62)</f>
        <v>0</v>
      </c>
      <c r="CHO62" s="963">
        <f t="shared" ref="CHO62" si="1110">MIN(CHO60,CHM63-CHM62)</f>
        <v>0</v>
      </c>
      <c r="CHQ62" s="963">
        <f t="shared" ref="CHQ62" si="1111">MIN(CHQ60,CHO63-CHO62)</f>
        <v>0</v>
      </c>
      <c r="CHS62" s="963">
        <f t="shared" ref="CHS62" si="1112">MIN(CHS60,CHQ63-CHQ62)</f>
        <v>0</v>
      </c>
      <c r="CHU62" s="963">
        <f t="shared" ref="CHU62" si="1113">MIN(CHU60,CHS63-CHS62)</f>
        <v>0</v>
      </c>
      <c r="CHW62" s="963">
        <f t="shared" ref="CHW62" si="1114">MIN(CHW60,CHU63-CHU62)</f>
        <v>0</v>
      </c>
      <c r="CHY62" s="963">
        <f t="shared" ref="CHY62" si="1115">MIN(CHY60,CHW63-CHW62)</f>
        <v>0</v>
      </c>
      <c r="CIA62" s="963">
        <f t="shared" ref="CIA62" si="1116">MIN(CIA60,CHY63-CHY62)</f>
        <v>0</v>
      </c>
      <c r="CIC62" s="963">
        <f t="shared" ref="CIC62" si="1117">MIN(CIC60,CIA63-CIA62)</f>
        <v>0</v>
      </c>
      <c r="CIE62" s="963">
        <f t="shared" ref="CIE62" si="1118">MIN(CIE60,CIC63-CIC62)</f>
        <v>0</v>
      </c>
      <c r="CIG62" s="963">
        <f t="shared" ref="CIG62" si="1119">MIN(CIG60,CIE63-CIE62)</f>
        <v>0</v>
      </c>
      <c r="CII62" s="963">
        <f t="shared" ref="CII62" si="1120">MIN(CII60,CIG63-CIG62)</f>
        <v>0</v>
      </c>
      <c r="CIK62" s="963">
        <f t="shared" ref="CIK62" si="1121">MIN(CIK60,CII63-CII62)</f>
        <v>0</v>
      </c>
      <c r="CIM62" s="963">
        <f t="shared" ref="CIM62" si="1122">MIN(CIM60,CIK63-CIK62)</f>
        <v>0</v>
      </c>
      <c r="CIO62" s="963">
        <f t="shared" ref="CIO62" si="1123">MIN(CIO60,CIM63-CIM62)</f>
        <v>0</v>
      </c>
      <c r="CIQ62" s="963">
        <f t="shared" ref="CIQ62" si="1124">MIN(CIQ60,CIO63-CIO62)</f>
        <v>0</v>
      </c>
      <c r="CIS62" s="963">
        <f t="shared" ref="CIS62" si="1125">MIN(CIS60,CIQ63-CIQ62)</f>
        <v>0</v>
      </c>
      <c r="CIU62" s="963">
        <f t="shared" ref="CIU62" si="1126">MIN(CIU60,CIS63-CIS62)</f>
        <v>0</v>
      </c>
      <c r="CIW62" s="963">
        <f t="shared" ref="CIW62" si="1127">MIN(CIW60,CIU63-CIU62)</f>
        <v>0</v>
      </c>
      <c r="CIY62" s="963">
        <f t="shared" ref="CIY62" si="1128">MIN(CIY60,CIW63-CIW62)</f>
        <v>0</v>
      </c>
      <c r="CJA62" s="963">
        <f t="shared" ref="CJA62" si="1129">MIN(CJA60,CIY63-CIY62)</f>
        <v>0</v>
      </c>
      <c r="CJC62" s="963">
        <f t="shared" ref="CJC62" si="1130">MIN(CJC60,CJA63-CJA62)</f>
        <v>0</v>
      </c>
      <c r="CJE62" s="963">
        <f t="shared" ref="CJE62" si="1131">MIN(CJE60,CJC63-CJC62)</f>
        <v>0</v>
      </c>
      <c r="CJG62" s="963">
        <f t="shared" ref="CJG62" si="1132">MIN(CJG60,CJE63-CJE62)</f>
        <v>0</v>
      </c>
      <c r="CJI62" s="963">
        <f t="shared" ref="CJI62" si="1133">MIN(CJI60,CJG63-CJG62)</f>
        <v>0</v>
      </c>
      <c r="CJK62" s="963">
        <f t="shared" ref="CJK62" si="1134">MIN(CJK60,CJI63-CJI62)</f>
        <v>0</v>
      </c>
      <c r="CJM62" s="963">
        <f t="shared" ref="CJM62" si="1135">MIN(CJM60,CJK63-CJK62)</f>
        <v>0</v>
      </c>
      <c r="CJO62" s="963">
        <f t="shared" ref="CJO62" si="1136">MIN(CJO60,CJM63-CJM62)</f>
        <v>0</v>
      </c>
      <c r="CJQ62" s="963">
        <f t="shared" ref="CJQ62" si="1137">MIN(CJQ60,CJO63-CJO62)</f>
        <v>0</v>
      </c>
      <c r="CJS62" s="963">
        <f t="shared" ref="CJS62" si="1138">MIN(CJS60,CJQ63-CJQ62)</f>
        <v>0</v>
      </c>
      <c r="CJU62" s="963">
        <f t="shared" ref="CJU62" si="1139">MIN(CJU60,CJS63-CJS62)</f>
        <v>0</v>
      </c>
      <c r="CJW62" s="963">
        <f t="shared" ref="CJW62" si="1140">MIN(CJW60,CJU63-CJU62)</f>
        <v>0</v>
      </c>
      <c r="CJY62" s="963">
        <f t="shared" ref="CJY62" si="1141">MIN(CJY60,CJW63-CJW62)</f>
        <v>0</v>
      </c>
      <c r="CKA62" s="963">
        <f t="shared" ref="CKA62" si="1142">MIN(CKA60,CJY63-CJY62)</f>
        <v>0</v>
      </c>
      <c r="CKC62" s="963">
        <f t="shared" ref="CKC62" si="1143">MIN(CKC60,CKA63-CKA62)</f>
        <v>0</v>
      </c>
      <c r="CKE62" s="963">
        <f t="shared" ref="CKE62" si="1144">MIN(CKE60,CKC63-CKC62)</f>
        <v>0</v>
      </c>
      <c r="CKG62" s="963">
        <f t="shared" ref="CKG62" si="1145">MIN(CKG60,CKE63-CKE62)</f>
        <v>0</v>
      </c>
      <c r="CKI62" s="963">
        <f t="shared" ref="CKI62" si="1146">MIN(CKI60,CKG63-CKG62)</f>
        <v>0</v>
      </c>
      <c r="CKK62" s="963">
        <f t="shared" ref="CKK62" si="1147">MIN(CKK60,CKI63-CKI62)</f>
        <v>0</v>
      </c>
      <c r="CKM62" s="963">
        <f t="shared" ref="CKM62" si="1148">MIN(CKM60,CKK63-CKK62)</f>
        <v>0</v>
      </c>
      <c r="CKO62" s="963">
        <f t="shared" ref="CKO62" si="1149">MIN(CKO60,CKM63-CKM62)</f>
        <v>0</v>
      </c>
      <c r="CKQ62" s="963">
        <f t="shared" ref="CKQ62" si="1150">MIN(CKQ60,CKO63-CKO62)</f>
        <v>0</v>
      </c>
      <c r="CKS62" s="963">
        <f t="shared" ref="CKS62" si="1151">MIN(CKS60,CKQ63-CKQ62)</f>
        <v>0</v>
      </c>
      <c r="CKU62" s="963">
        <f t="shared" ref="CKU62" si="1152">MIN(CKU60,CKS63-CKS62)</f>
        <v>0</v>
      </c>
      <c r="CKW62" s="963">
        <f t="shared" ref="CKW62" si="1153">MIN(CKW60,CKU63-CKU62)</f>
        <v>0</v>
      </c>
      <c r="CKY62" s="963">
        <f t="shared" ref="CKY62" si="1154">MIN(CKY60,CKW63-CKW62)</f>
        <v>0</v>
      </c>
      <c r="CLA62" s="963">
        <f t="shared" ref="CLA62" si="1155">MIN(CLA60,CKY63-CKY62)</f>
        <v>0</v>
      </c>
      <c r="CLC62" s="963">
        <f t="shared" ref="CLC62" si="1156">MIN(CLC60,CLA63-CLA62)</f>
        <v>0</v>
      </c>
      <c r="CLE62" s="963">
        <f t="shared" ref="CLE62" si="1157">MIN(CLE60,CLC63-CLC62)</f>
        <v>0</v>
      </c>
      <c r="CLG62" s="963">
        <f t="shared" ref="CLG62" si="1158">MIN(CLG60,CLE63-CLE62)</f>
        <v>0</v>
      </c>
      <c r="CLI62" s="963">
        <f t="shared" ref="CLI62" si="1159">MIN(CLI60,CLG63-CLG62)</f>
        <v>0</v>
      </c>
      <c r="CLK62" s="963">
        <f t="shared" ref="CLK62" si="1160">MIN(CLK60,CLI63-CLI62)</f>
        <v>0</v>
      </c>
      <c r="CLM62" s="963">
        <f t="shared" ref="CLM62" si="1161">MIN(CLM60,CLK63-CLK62)</f>
        <v>0</v>
      </c>
      <c r="CLO62" s="963">
        <f t="shared" ref="CLO62" si="1162">MIN(CLO60,CLM63-CLM62)</f>
        <v>0</v>
      </c>
      <c r="CLQ62" s="963">
        <f t="shared" ref="CLQ62" si="1163">MIN(CLQ60,CLO63-CLO62)</f>
        <v>0</v>
      </c>
      <c r="CLS62" s="963">
        <f t="shared" ref="CLS62" si="1164">MIN(CLS60,CLQ63-CLQ62)</f>
        <v>0</v>
      </c>
      <c r="CLU62" s="963">
        <f t="shared" ref="CLU62" si="1165">MIN(CLU60,CLS63-CLS62)</f>
        <v>0</v>
      </c>
      <c r="CLW62" s="963">
        <f t="shared" ref="CLW62" si="1166">MIN(CLW60,CLU63-CLU62)</f>
        <v>0</v>
      </c>
      <c r="CLY62" s="963">
        <f t="shared" ref="CLY62" si="1167">MIN(CLY60,CLW63-CLW62)</f>
        <v>0</v>
      </c>
      <c r="CMA62" s="963">
        <f t="shared" ref="CMA62" si="1168">MIN(CMA60,CLY63-CLY62)</f>
        <v>0</v>
      </c>
      <c r="CMC62" s="963">
        <f t="shared" ref="CMC62" si="1169">MIN(CMC60,CMA63-CMA62)</f>
        <v>0</v>
      </c>
      <c r="CME62" s="963">
        <f t="shared" ref="CME62" si="1170">MIN(CME60,CMC63-CMC62)</f>
        <v>0</v>
      </c>
      <c r="CMG62" s="963">
        <f t="shared" ref="CMG62" si="1171">MIN(CMG60,CME63-CME62)</f>
        <v>0</v>
      </c>
      <c r="CMI62" s="963">
        <f t="shared" ref="CMI62" si="1172">MIN(CMI60,CMG63-CMG62)</f>
        <v>0</v>
      </c>
      <c r="CMK62" s="963">
        <f t="shared" ref="CMK62" si="1173">MIN(CMK60,CMI63-CMI62)</f>
        <v>0</v>
      </c>
      <c r="CMM62" s="963">
        <f t="shared" ref="CMM62" si="1174">MIN(CMM60,CMK63-CMK62)</f>
        <v>0</v>
      </c>
      <c r="CMO62" s="963">
        <f t="shared" ref="CMO62" si="1175">MIN(CMO60,CMM63-CMM62)</f>
        <v>0</v>
      </c>
      <c r="CMQ62" s="963">
        <f t="shared" ref="CMQ62" si="1176">MIN(CMQ60,CMO63-CMO62)</f>
        <v>0</v>
      </c>
      <c r="CMS62" s="963">
        <f t="shared" ref="CMS62" si="1177">MIN(CMS60,CMQ63-CMQ62)</f>
        <v>0</v>
      </c>
      <c r="CMU62" s="963">
        <f t="shared" ref="CMU62" si="1178">MIN(CMU60,CMS63-CMS62)</f>
        <v>0</v>
      </c>
      <c r="CMW62" s="963">
        <f t="shared" ref="CMW62" si="1179">MIN(CMW60,CMU63-CMU62)</f>
        <v>0</v>
      </c>
      <c r="CMY62" s="963">
        <f t="shared" ref="CMY62" si="1180">MIN(CMY60,CMW63-CMW62)</f>
        <v>0</v>
      </c>
      <c r="CNA62" s="963">
        <f t="shared" ref="CNA62" si="1181">MIN(CNA60,CMY63-CMY62)</f>
        <v>0</v>
      </c>
      <c r="CNC62" s="963">
        <f t="shared" ref="CNC62" si="1182">MIN(CNC60,CNA63-CNA62)</f>
        <v>0</v>
      </c>
      <c r="CNE62" s="963">
        <f t="shared" ref="CNE62" si="1183">MIN(CNE60,CNC63-CNC62)</f>
        <v>0</v>
      </c>
      <c r="CNG62" s="963">
        <f t="shared" ref="CNG62" si="1184">MIN(CNG60,CNE63-CNE62)</f>
        <v>0</v>
      </c>
      <c r="CNI62" s="963">
        <f t="shared" ref="CNI62" si="1185">MIN(CNI60,CNG63-CNG62)</f>
        <v>0</v>
      </c>
      <c r="CNK62" s="963">
        <f t="shared" ref="CNK62" si="1186">MIN(CNK60,CNI63-CNI62)</f>
        <v>0</v>
      </c>
      <c r="CNM62" s="963">
        <f t="shared" ref="CNM62" si="1187">MIN(CNM60,CNK63-CNK62)</f>
        <v>0</v>
      </c>
      <c r="CNO62" s="963">
        <f t="shared" ref="CNO62" si="1188">MIN(CNO60,CNM63-CNM62)</f>
        <v>0</v>
      </c>
      <c r="CNQ62" s="963">
        <f t="shared" ref="CNQ62" si="1189">MIN(CNQ60,CNO63-CNO62)</f>
        <v>0</v>
      </c>
      <c r="CNS62" s="963">
        <f t="shared" ref="CNS62" si="1190">MIN(CNS60,CNQ63-CNQ62)</f>
        <v>0</v>
      </c>
      <c r="CNU62" s="963">
        <f t="shared" ref="CNU62" si="1191">MIN(CNU60,CNS63-CNS62)</f>
        <v>0</v>
      </c>
      <c r="CNW62" s="963">
        <f t="shared" ref="CNW62" si="1192">MIN(CNW60,CNU63-CNU62)</f>
        <v>0</v>
      </c>
      <c r="CNY62" s="963">
        <f t="shared" ref="CNY62" si="1193">MIN(CNY60,CNW63-CNW62)</f>
        <v>0</v>
      </c>
      <c r="COA62" s="963">
        <f t="shared" ref="COA62" si="1194">MIN(COA60,CNY63-CNY62)</f>
        <v>0</v>
      </c>
      <c r="COC62" s="963">
        <f t="shared" ref="COC62" si="1195">MIN(COC60,COA63-COA62)</f>
        <v>0</v>
      </c>
      <c r="COE62" s="963">
        <f t="shared" ref="COE62" si="1196">MIN(COE60,COC63-COC62)</f>
        <v>0</v>
      </c>
      <c r="COG62" s="963">
        <f t="shared" ref="COG62" si="1197">MIN(COG60,COE63-COE62)</f>
        <v>0</v>
      </c>
      <c r="COI62" s="963">
        <f t="shared" ref="COI62" si="1198">MIN(COI60,COG63-COG62)</f>
        <v>0</v>
      </c>
      <c r="COK62" s="963">
        <f t="shared" ref="COK62" si="1199">MIN(COK60,COI63-COI62)</f>
        <v>0</v>
      </c>
      <c r="COM62" s="963">
        <f t="shared" ref="COM62" si="1200">MIN(COM60,COK63-COK62)</f>
        <v>0</v>
      </c>
      <c r="COO62" s="963">
        <f t="shared" ref="COO62" si="1201">MIN(COO60,COM63-COM62)</f>
        <v>0</v>
      </c>
      <c r="COQ62" s="963">
        <f t="shared" ref="COQ62" si="1202">MIN(COQ60,COO63-COO62)</f>
        <v>0</v>
      </c>
      <c r="COS62" s="963">
        <f t="shared" ref="COS62" si="1203">MIN(COS60,COQ63-COQ62)</f>
        <v>0</v>
      </c>
      <c r="COU62" s="963">
        <f t="shared" ref="COU62" si="1204">MIN(COU60,COS63-COS62)</f>
        <v>0</v>
      </c>
      <c r="COW62" s="963">
        <f t="shared" ref="COW62" si="1205">MIN(COW60,COU63-COU62)</f>
        <v>0</v>
      </c>
      <c r="COY62" s="963">
        <f t="shared" ref="COY62" si="1206">MIN(COY60,COW63-COW62)</f>
        <v>0</v>
      </c>
      <c r="CPA62" s="963">
        <f t="shared" ref="CPA62" si="1207">MIN(CPA60,COY63-COY62)</f>
        <v>0</v>
      </c>
      <c r="CPC62" s="963">
        <f t="shared" ref="CPC62" si="1208">MIN(CPC60,CPA63-CPA62)</f>
        <v>0</v>
      </c>
      <c r="CPE62" s="963">
        <f t="shared" ref="CPE62" si="1209">MIN(CPE60,CPC63-CPC62)</f>
        <v>0</v>
      </c>
      <c r="CPG62" s="963">
        <f t="shared" ref="CPG62" si="1210">MIN(CPG60,CPE63-CPE62)</f>
        <v>0</v>
      </c>
      <c r="CPI62" s="963">
        <f t="shared" ref="CPI62" si="1211">MIN(CPI60,CPG63-CPG62)</f>
        <v>0</v>
      </c>
      <c r="CPK62" s="963">
        <f t="shared" ref="CPK62" si="1212">MIN(CPK60,CPI63-CPI62)</f>
        <v>0</v>
      </c>
      <c r="CPM62" s="963">
        <f t="shared" ref="CPM62" si="1213">MIN(CPM60,CPK63-CPK62)</f>
        <v>0</v>
      </c>
      <c r="CPO62" s="963">
        <f t="shared" ref="CPO62" si="1214">MIN(CPO60,CPM63-CPM62)</f>
        <v>0</v>
      </c>
      <c r="CPQ62" s="963">
        <f t="shared" ref="CPQ62" si="1215">MIN(CPQ60,CPO63-CPO62)</f>
        <v>0</v>
      </c>
      <c r="CPS62" s="963">
        <f t="shared" ref="CPS62" si="1216">MIN(CPS60,CPQ63-CPQ62)</f>
        <v>0</v>
      </c>
      <c r="CPU62" s="963">
        <f t="shared" ref="CPU62" si="1217">MIN(CPU60,CPS63-CPS62)</f>
        <v>0</v>
      </c>
      <c r="CPW62" s="963">
        <f t="shared" ref="CPW62" si="1218">MIN(CPW60,CPU63-CPU62)</f>
        <v>0</v>
      </c>
      <c r="CPY62" s="963">
        <f t="shared" ref="CPY62" si="1219">MIN(CPY60,CPW63-CPW62)</f>
        <v>0</v>
      </c>
      <c r="CQA62" s="963">
        <f t="shared" ref="CQA62" si="1220">MIN(CQA60,CPY63-CPY62)</f>
        <v>0</v>
      </c>
      <c r="CQC62" s="963">
        <f t="shared" ref="CQC62" si="1221">MIN(CQC60,CQA63-CQA62)</f>
        <v>0</v>
      </c>
      <c r="CQE62" s="963">
        <f t="shared" ref="CQE62" si="1222">MIN(CQE60,CQC63-CQC62)</f>
        <v>0</v>
      </c>
      <c r="CQG62" s="963">
        <f t="shared" ref="CQG62" si="1223">MIN(CQG60,CQE63-CQE62)</f>
        <v>0</v>
      </c>
      <c r="CQI62" s="963">
        <f t="shared" ref="CQI62" si="1224">MIN(CQI60,CQG63-CQG62)</f>
        <v>0</v>
      </c>
      <c r="CQK62" s="963">
        <f t="shared" ref="CQK62" si="1225">MIN(CQK60,CQI63-CQI62)</f>
        <v>0</v>
      </c>
      <c r="CQM62" s="963">
        <f t="shared" ref="CQM62" si="1226">MIN(CQM60,CQK63-CQK62)</f>
        <v>0</v>
      </c>
      <c r="CQO62" s="963">
        <f t="shared" ref="CQO62" si="1227">MIN(CQO60,CQM63-CQM62)</f>
        <v>0</v>
      </c>
      <c r="CQQ62" s="963">
        <f t="shared" ref="CQQ62" si="1228">MIN(CQQ60,CQO63-CQO62)</f>
        <v>0</v>
      </c>
      <c r="CQS62" s="963">
        <f t="shared" ref="CQS62" si="1229">MIN(CQS60,CQQ63-CQQ62)</f>
        <v>0</v>
      </c>
      <c r="CQU62" s="963">
        <f t="shared" ref="CQU62" si="1230">MIN(CQU60,CQS63-CQS62)</f>
        <v>0</v>
      </c>
      <c r="CQW62" s="963">
        <f t="shared" ref="CQW62" si="1231">MIN(CQW60,CQU63-CQU62)</f>
        <v>0</v>
      </c>
      <c r="CQY62" s="963">
        <f t="shared" ref="CQY62" si="1232">MIN(CQY60,CQW63-CQW62)</f>
        <v>0</v>
      </c>
      <c r="CRA62" s="963">
        <f t="shared" ref="CRA62" si="1233">MIN(CRA60,CQY63-CQY62)</f>
        <v>0</v>
      </c>
      <c r="CRC62" s="963">
        <f t="shared" ref="CRC62" si="1234">MIN(CRC60,CRA63-CRA62)</f>
        <v>0</v>
      </c>
      <c r="CRE62" s="963">
        <f t="shared" ref="CRE62" si="1235">MIN(CRE60,CRC63-CRC62)</f>
        <v>0</v>
      </c>
      <c r="CRG62" s="963">
        <f t="shared" ref="CRG62" si="1236">MIN(CRG60,CRE63-CRE62)</f>
        <v>0</v>
      </c>
      <c r="CRI62" s="963">
        <f t="shared" ref="CRI62" si="1237">MIN(CRI60,CRG63-CRG62)</f>
        <v>0</v>
      </c>
      <c r="CRK62" s="963">
        <f t="shared" ref="CRK62" si="1238">MIN(CRK60,CRI63-CRI62)</f>
        <v>0</v>
      </c>
      <c r="CRM62" s="963">
        <f t="shared" ref="CRM62" si="1239">MIN(CRM60,CRK63-CRK62)</f>
        <v>0</v>
      </c>
      <c r="CRO62" s="963">
        <f t="shared" ref="CRO62" si="1240">MIN(CRO60,CRM63-CRM62)</f>
        <v>0</v>
      </c>
      <c r="CRQ62" s="963">
        <f t="shared" ref="CRQ62" si="1241">MIN(CRQ60,CRO63-CRO62)</f>
        <v>0</v>
      </c>
      <c r="CRS62" s="963">
        <f t="shared" ref="CRS62" si="1242">MIN(CRS60,CRQ63-CRQ62)</f>
        <v>0</v>
      </c>
      <c r="CRU62" s="963">
        <f t="shared" ref="CRU62" si="1243">MIN(CRU60,CRS63-CRS62)</f>
        <v>0</v>
      </c>
      <c r="CRW62" s="963">
        <f t="shared" ref="CRW62" si="1244">MIN(CRW60,CRU63-CRU62)</f>
        <v>0</v>
      </c>
      <c r="CRY62" s="963">
        <f t="shared" ref="CRY62" si="1245">MIN(CRY60,CRW63-CRW62)</f>
        <v>0</v>
      </c>
      <c r="CSA62" s="963">
        <f t="shared" ref="CSA62" si="1246">MIN(CSA60,CRY63-CRY62)</f>
        <v>0</v>
      </c>
      <c r="CSC62" s="963">
        <f t="shared" ref="CSC62" si="1247">MIN(CSC60,CSA63-CSA62)</f>
        <v>0</v>
      </c>
      <c r="CSE62" s="963">
        <f t="shared" ref="CSE62" si="1248">MIN(CSE60,CSC63-CSC62)</f>
        <v>0</v>
      </c>
      <c r="CSG62" s="963">
        <f t="shared" ref="CSG62" si="1249">MIN(CSG60,CSE63-CSE62)</f>
        <v>0</v>
      </c>
      <c r="CSI62" s="963">
        <f t="shared" ref="CSI62" si="1250">MIN(CSI60,CSG63-CSG62)</f>
        <v>0</v>
      </c>
      <c r="CSK62" s="963">
        <f t="shared" ref="CSK62" si="1251">MIN(CSK60,CSI63-CSI62)</f>
        <v>0</v>
      </c>
      <c r="CSM62" s="963">
        <f t="shared" ref="CSM62" si="1252">MIN(CSM60,CSK63-CSK62)</f>
        <v>0</v>
      </c>
      <c r="CSO62" s="963">
        <f t="shared" ref="CSO62" si="1253">MIN(CSO60,CSM63-CSM62)</f>
        <v>0</v>
      </c>
      <c r="CSQ62" s="963">
        <f t="shared" ref="CSQ62" si="1254">MIN(CSQ60,CSO63-CSO62)</f>
        <v>0</v>
      </c>
      <c r="CSS62" s="963">
        <f t="shared" ref="CSS62" si="1255">MIN(CSS60,CSQ63-CSQ62)</f>
        <v>0</v>
      </c>
      <c r="CSU62" s="963">
        <f t="shared" ref="CSU62" si="1256">MIN(CSU60,CSS63-CSS62)</f>
        <v>0</v>
      </c>
      <c r="CSW62" s="963">
        <f t="shared" ref="CSW62" si="1257">MIN(CSW60,CSU63-CSU62)</f>
        <v>0</v>
      </c>
      <c r="CSY62" s="963">
        <f t="shared" ref="CSY62" si="1258">MIN(CSY60,CSW63-CSW62)</f>
        <v>0</v>
      </c>
      <c r="CTA62" s="963">
        <f t="shared" ref="CTA62" si="1259">MIN(CTA60,CSY63-CSY62)</f>
        <v>0</v>
      </c>
      <c r="CTC62" s="963">
        <f t="shared" ref="CTC62" si="1260">MIN(CTC60,CTA63-CTA62)</f>
        <v>0</v>
      </c>
      <c r="CTE62" s="963">
        <f t="shared" ref="CTE62" si="1261">MIN(CTE60,CTC63-CTC62)</f>
        <v>0</v>
      </c>
      <c r="CTG62" s="963">
        <f t="shared" ref="CTG62" si="1262">MIN(CTG60,CTE63-CTE62)</f>
        <v>0</v>
      </c>
      <c r="CTI62" s="963">
        <f t="shared" ref="CTI62" si="1263">MIN(CTI60,CTG63-CTG62)</f>
        <v>0</v>
      </c>
      <c r="CTK62" s="963">
        <f t="shared" ref="CTK62" si="1264">MIN(CTK60,CTI63-CTI62)</f>
        <v>0</v>
      </c>
      <c r="CTM62" s="963">
        <f t="shared" ref="CTM62" si="1265">MIN(CTM60,CTK63-CTK62)</f>
        <v>0</v>
      </c>
      <c r="CTO62" s="963">
        <f t="shared" ref="CTO62" si="1266">MIN(CTO60,CTM63-CTM62)</f>
        <v>0</v>
      </c>
      <c r="CTQ62" s="963">
        <f t="shared" ref="CTQ62" si="1267">MIN(CTQ60,CTO63-CTO62)</f>
        <v>0</v>
      </c>
      <c r="CTS62" s="963">
        <f t="shared" ref="CTS62" si="1268">MIN(CTS60,CTQ63-CTQ62)</f>
        <v>0</v>
      </c>
      <c r="CTU62" s="963">
        <f t="shared" ref="CTU62" si="1269">MIN(CTU60,CTS63-CTS62)</f>
        <v>0</v>
      </c>
      <c r="CTW62" s="963">
        <f t="shared" ref="CTW62" si="1270">MIN(CTW60,CTU63-CTU62)</f>
        <v>0</v>
      </c>
      <c r="CTY62" s="963">
        <f t="shared" ref="CTY62" si="1271">MIN(CTY60,CTW63-CTW62)</f>
        <v>0</v>
      </c>
      <c r="CUA62" s="963">
        <f t="shared" ref="CUA62" si="1272">MIN(CUA60,CTY63-CTY62)</f>
        <v>0</v>
      </c>
      <c r="CUC62" s="963">
        <f t="shared" ref="CUC62" si="1273">MIN(CUC60,CUA63-CUA62)</f>
        <v>0</v>
      </c>
      <c r="CUE62" s="963">
        <f t="shared" ref="CUE62" si="1274">MIN(CUE60,CUC63-CUC62)</f>
        <v>0</v>
      </c>
      <c r="CUG62" s="963">
        <f t="shared" ref="CUG62" si="1275">MIN(CUG60,CUE63-CUE62)</f>
        <v>0</v>
      </c>
      <c r="CUI62" s="963">
        <f t="shared" ref="CUI62" si="1276">MIN(CUI60,CUG63-CUG62)</f>
        <v>0</v>
      </c>
      <c r="CUK62" s="963">
        <f t="shared" ref="CUK62" si="1277">MIN(CUK60,CUI63-CUI62)</f>
        <v>0</v>
      </c>
      <c r="CUM62" s="963">
        <f t="shared" ref="CUM62" si="1278">MIN(CUM60,CUK63-CUK62)</f>
        <v>0</v>
      </c>
      <c r="CUO62" s="963">
        <f t="shared" ref="CUO62" si="1279">MIN(CUO60,CUM63-CUM62)</f>
        <v>0</v>
      </c>
      <c r="CUQ62" s="963">
        <f t="shared" ref="CUQ62" si="1280">MIN(CUQ60,CUO63-CUO62)</f>
        <v>0</v>
      </c>
      <c r="CUS62" s="963">
        <f t="shared" ref="CUS62" si="1281">MIN(CUS60,CUQ63-CUQ62)</f>
        <v>0</v>
      </c>
      <c r="CUU62" s="963">
        <f t="shared" ref="CUU62" si="1282">MIN(CUU60,CUS63-CUS62)</f>
        <v>0</v>
      </c>
      <c r="CUW62" s="963">
        <f t="shared" ref="CUW62" si="1283">MIN(CUW60,CUU63-CUU62)</f>
        <v>0</v>
      </c>
      <c r="CUY62" s="963">
        <f t="shared" ref="CUY62" si="1284">MIN(CUY60,CUW63-CUW62)</f>
        <v>0</v>
      </c>
      <c r="CVA62" s="963">
        <f t="shared" ref="CVA62" si="1285">MIN(CVA60,CUY63-CUY62)</f>
        <v>0</v>
      </c>
      <c r="CVC62" s="963">
        <f t="shared" ref="CVC62" si="1286">MIN(CVC60,CVA63-CVA62)</f>
        <v>0</v>
      </c>
      <c r="CVE62" s="963">
        <f t="shared" ref="CVE62" si="1287">MIN(CVE60,CVC63-CVC62)</f>
        <v>0</v>
      </c>
      <c r="CVG62" s="963">
        <f t="shared" ref="CVG62" si="1288">MIN(CVG60,CVE63-CVE62)</f>
        <v>0</v>
      </c>
      <c r="CVI62" s="963">
        <f t="shared" ref="CVI62" si="1289">MIN(CVI60,CVG63-CVG62)</f>
        <v>0</v>
      </c>
      <c r="CVK62" s="963">
        <f t="shared" ref="CVK62" si="1290">MIN(CVK60,CVI63-CVI62)</f>
        <v>0</v>
      </c>
      <c r="CVM62" s="963">
        <f t="shared" ref="CVM62" si="1291">MIN(CVM60,CVK63-CVK62)</f>
        <v>0</v>
      </c>
      <c r="CVO62" s="963">
        <f t="shared" ref="CVO62" si="1292">MIN(CVO60,CVM63-CVM62)</f>
        <v>0</v>
      </c>
      <c r="CVQ62" s="963">
        <f t="shared" ref="CVQ62" si="1293">MIN(CVQ60,CVO63-CVO62)</f>
        <v>0</v>
      </c>
      <c r="CVS62" s="963">
        <f t="shared" ref="CVS62" si="1294">MIN(CVS60,CVQ63-CVQ62)</f>
        <v>0</v>
      </c>
      <c r="CVU62" s="963">
        <f t="shared" ref="CVU62" si="1295">MIN(CVU60,CVS63-CVS62)</f>
        <v>0</v>
      </c>
      <c r="CVW62" s="963">
        <f t="shared" ref="CVW62" si="1296">MIN(CVW60,CVU63-CVU62)</f>
        <v>0</v>
      </c>
      <c r="CVY62" s="963">
        <f t="shared" ref="CVY62" si="1297">MIN(CVY60,CVW63-CVW62)</f>
        <v>0</v>
      </c>
      <c r="CWA62" s="963">
        <f t="shared" ref="CWA62" si="1298">MIN(CWA60,CVY63-CVY62)</f>
        <v>0</v>
      </c>
      <c r="CWC62" s="963">
        <f t="shared" ref="CWC62" si="1299">MIN(CWC60,CWA63-CWA62)</f>
        <v>0</v>
      </c>
      <c r="CWE62" s="963">
        <f t="shared" ref="CWE62" si="1300">MIN(CWE60,CWC63-CWC62)</f>
        <v>0</v>
      </c>
      <c r="CWG62" s="963">
        <f t="shared" ref="CWG62" si="1301">MIN(CWG60,CWE63-CWE62)</f>
        <v>0</v>
      </c>
      <c r="CWI62" s="963">
        <f t="shared" ref="CWI62" si="1302">MIN(CWI60,CWG63-CWG62)</f>
        <v>0</v>
      </c>
      <c r="CWK62" s="963">
        <f t="shared" ref="CWK62" si="1303">MIN(CWK60,CWI63-CWI62)</f>
        <v>0</v>
      </c>
      <c r="CWM62" s="963">
        <f t="shared" ref="CWM62" si="1304">MIN(CWM60,CWK63-CWK62)</f>
        <v>0</v>
      </c>
      <c r="CWO62" s="963">
        <f t="shared" ref="CWO62" si="1305">MIN(CWO60,CWM63-CWM62)</f>
        <v>0</v>
      </c>
      <c r="CWQ62" s="963">
        <f t="shared" ref="CWQ62" si="1306">MIN(CWQ60,CWO63-CWO62)</f>
        <v>0</v>
      </c>
      <c r="CWS62" s="963">
        <f t="shared" ref="CWS62" si="1307">MIN(CWS60,CWQ63-CWQ62)</f>
        <v>0</v>
      </c>
      <c r="CWU62" s="963">
        <f t="shared" ref="CWU62" si="1308">MIN(CWU60,CWS63-CWS62)</f>
        <v>0</v>
      </c>
      <c r="CWW62" s="963">
        <f t="shared" ref="CWW62" si="1309">MIN(CWW60,CWU63-CWU62)</f>
        <v>0</v>
      </c>
      <c r="CWY62" s="963">
        <f t="shared" ref="CWY62" si="1310">MIN(CWY60,CWW63-CWW62)</f>
        <v>0</v>
      </c>
      <c r="CXA62" s="963">
        <f t="shared" ref="CXA62" si="1311">MIN(CXA60,CWY63-CWY62)</f>
        <v>0</v>
      </c>
      <c r="CXC62" s="963">
        <f t="shared" ref="CXC62" si="1312">MIN(CXC60,CXA63-CXA62)</f>
        <v>0</v>
      </c>
      <c r="CXE62" s="963">
        <f t="shared" ref="CXE62" si="1313">MIN(CXE60,CXC63-CXC62)</f>
        <v>0</v>
      </c>
      <c r="CXG62" s="963">
        <f t="shared" ref="CXG62" si="1314">MIN(CXG60,CXE63-CXE62)</f>
        <v>0</v>
      </c>
      <c r="CXI62" s="963">
        <f t="shared" ref="CXI62" si="1315">MIN(CXI60,CXG63-CXG62)</f>
        <v>0</v>
      </c>
      <c r="CXK62" s="963">
        <f t="shared" ref="CXK62" si="1316">MIN(CXK60,CXI63-CXI62)</f>
        <v>0</v>
      </c>
      <c r="CXM62" s="963">
        <f t="shared" ref="CXM62" si="1317">MIN(CXM60,CXK63-CXK62)</f>
        <v>0</v>
      </c>
      <c r="CXO62" s="963">
        <f t="shared" ref="CXO62" si="1318">MIN(CXO60,CXM63-CXM62)</f>
        <v>0</v>
      </c>
      <c r="CXQ62" s="963">
        <f t="shared" ref="CXQ62" si="1319">MIN(CXQ60,CXO63-CXO62)</f>
        <v>0</v>
      </c>
      <c r="CXS62" s="963">
        <f t="shared" ref="CXS62" si="1320">MIN(CXS60,CXQ63-CXQ62)</f>
        <v>0</v>
      </c>
      <c r="CXU62" s="963">
        <f t="shared" ref="CXU62" si="1321">MIN(CXU60,CXS63-CXS62)</f>
        <v>0</v>
      </c>
      <c r="CXW62" s="963">
        <f t="shared" ref="CXW62" si="1322">MIN(CXW60,CXU63-CXU62)</f>
        <v>0</v>
      </c>
      <c r="CXY62" s="963">
        <f t="shared" ref="CXY62" si="1323">MIN(CXY60,CXW63-CXW62)</f>
        <v>0</v>
      </c>
      <c r="CYA62" s="963">
        <f t="shared" ref="CYA62" si="1324">MIN(CYA60,CXY63-CXY62)</f>
        <v>0</v>
      </c>
      <c r="CYC62" s="963">
        <f t="shared" ref="CYC62" si="1325">MIN(CYC60,CYA63-CYA62)</f>
        <v>0</v>
      </c>
      <c r="CYE62" s="963">
        <f t="shared" ref="CYE62" si="1326">MIN(CYE60,CYC63-CYC62)</f>
        <v>0</v>
      </c>
      <c r="CYG62" s="963">
        <f t="shared" ref="CYG62" si="1327">MIN(CYG60,CYE63-CYE62)</f>
        <v>0</v>
      </c>
      <c r="CYI62" s="963">
        <f t="shared" ref="CYI62" si="1328">MIN(CYI60,CYG63-CYG62)</f>
        <v>0</v>
      </c>
      <c r="CYK62" s="963">
        <f t="shared" ref="CYK62" si="1329">MIN(CYK60,CYI63-CYI62)</f>
        <v>0</v>
      </c>
      <c r="CYM62" s="963">
        <f t="shared" ref="CYM62" si="1330">MIN(CYM60,CYK63-CYK62)</f>
        <v>0</v>
      </c>
      <c r="CYO62" s="963">
        <f t="shared" ref="CYO62" si="1331">MIN(CYO60,CYM63-CYM62)</f>
        <v>0</v>
      </c>
      <c r="CYQ62" s="963">
        <f t="shared" ref="CYQ62" si="1332">MIN(CYQ60,CYO63-CYO62)</f>
        <v>0</v>
      </c>
      <c r="CYS62" s="963">
        <f t="shared" ref="CYS62" si="1333">MIN(CYS60,CYQ63-CYQ62)</f>
        <v>0</v>
      </c>
      <c r="CYU62" s="963">
        <f t="shared" ref="CYU62" si="1334">MIN(CYU60,CYS63-CYS62)</f>
        <v>0</v>
      </c>
      <c r="CYW62" s="963">
        <f t="shared" ref="CYW62" si="1335">MIN(CYW60,CYU63-CYU62)</f>
        <v>0</v>
      </c>
      <c r="CYY62" s="963">
        <f t="shared" ref="CYY62" si="1336">MIN(CYY60,CYW63-CYW62)</f>
        <v>0</v>
      </c>
      <c r="CZA62" s="963">
        <f t="shared" ref="CZA62" si="1337">MIN(CZA60,CYY63-CYY62)</f>
        <v>0</v>
      </c>
      <c r="CZC62" s="963">
        <f t="shared" ref="CZC62" si="1338">MIN(CZC60,CZA63-CZA62)</f>
        <v>0</v>
      </c>
      <c r="CZE62" s="963">
        <f t="shared" ref="CZE62" si="1339">MIN(CZE60,CZC63-CZC62)</f>
        <v>0</v>
      </c>
      <c r="CZG62" s="963">
        <f t="shared" ref="CZG62" si="1340">MIN(CZG60,CZE63-CZE62)</f>
        <v>0</v>
      </c>
      <c r="CZI62" s="963">
        <f t="shared" ref="CZI62" si="1341">MIN(CZI60,CZG63-CZG62)</f>
        <v>0</v>
      </c>
      <c r="CZK62" s="963">
        <f t="shared" ref="CZK62" si="1342">MIN(CZK60,CZI63-CZI62)</f>
        <v>0</v>
      </c>
      <c r="CZM62" s="963">
        <f t="shared" ref="CZM62" si="1343">MIN(CZM60,CZK63-CZK62)</f>
        <v>0</v>
      </c>
      <c r="CZO62" s="963">
        <f t="shared" ref="CZO62" si="1344">MIN(CZO60,CZM63-CZM62)</f>
        <v>0</v>
      </c>
      <c r="CZQ62" s="963">
        <f t="shared" ref="CZQ62" si="1345">MIN(CZQ60,CZO63-CZO62)</f>
        <v>0</v>
      </c>
      <c r="CZS62" s="963">
        <f t="shared" ref="CZS62" si="1346">MIN(CZS60,CZQ63-CZQ62)</f>
        <v>0</v>
      </c>
      <c r="CZU62" s="963">
        <f t="shared" ref="CZU62" si="1347">MIN(CZU60,CZS63-CZS62)</f>
        <v>0</v>
      </c>
      <c r="CZW62" s="963">
        <f t="shared" ref="CZW62" si="1348">MIN(CZW60,CZU63-CZU62)</f>
        <v>0</v>
      </c>
      <c r="CZY62" s="963">
        <f t="shared" ref="CZY62" si="1349">MIN(CZY60,CZW63-CZW62)</f>
        <v>0</v>
      </c>
      <c r="DAA62" s="963">
        <f t="shared" ref="DAA62" si="1350">MIN(DAA60,CZY63-CZY62)</f>
        <v>0</v>
      </c>
      <c r="DAC62" s="963">
        <f t="shared" ref="DAC62" si="1351">MIN(DAC60,DAA63-DAA62)</f>
        <v>0</v>
      </c>
      <c r="DAE62" s="963">
        <f t="shared" ref="DAE62" si="1352">MIN(DAE60,DAC63-DAC62)</f>
        <v>0</v>
      </c>
      <c r="DAG62" s="963">
        <f t="shared" ref="DAG62" si="1353">MIN(DAG60,DAE63-DAE62)</f>
        <v>0</v>
      </c>
      <c r="DAI62" s="963">
        <f t="shared" ref="DAI62" si="1354">MIN(DAI60,DAG63-DAG62)</f>
        <v>0</v>
      </c>
      <c r="DAK62" s="963">
        <f t="shared" ref="DAK62" si="1355">MIN(DAK60,DAI63-DAI62)</f>
        <v>0</v>
      </c>
      <c r="DAM62" s="963">
        <f t="shared" ref="DAM62" si="1356">MIN(DAM60,DAK63-DAK62)</f>
        <v>0</v>
      </c>
      <c r="DAO62" s="963">
        <f t="shared" ref="DAO62" si="1357">MIN(DAO60,DAM63-DAM62)</f>
        <v>0</v>
      </c>
      <c r="DAQ62" s="963">
        <f t="shared" ref="DAQ62" si="1358">MIN(DAQ60,DAO63-DAO62)</f>
        <v>0</v>
      </c>
      <c r="DAS62" s="963">
        <f t="shared" ref="DAS62" si="1359">MIN(DAS60,DAQ63-DAQ62)</f>
        <v>0</v>
      </c>
      <c r="DAU62" s="963">
        <f t="shared" ref="DAU62" si="1360">MIN(DAU60,DAS63-DAS62)</f>
        <v>0</v>
      </c>
      <c r="DAW62" s="963">
        <f t="shared" ref="DAW62" si="1361">MIN(DAW60,DAU63-DAU62)</f>
        <v>0</v>
      </c>
      <c r="DAY62" s="963">
        <f t="shared" ref="DAY62" si="1362">MIN(DAY60,DAW63-DAW62)</f>
        <v>0</v>
      </c>
      <c r="DBA62" s="963">
        <f t="shared" ref="DBA62" si="1363">MIN(DBA60,DAY63-DAY62)</f>
        <v>0</v>
      </c>
      <c r="DBC62" s="963">
        <f t="shared" ref="DBC62" si="1364">MIN(DBC60,DBA63-DBA62)</f>
        <v>0</v>
      </c>
      <c r="DBE62" s="963">
        <f t="shared" ref="DBE62" si="1365">MIN(DBE60,DBC63-DBC62)</f>
        <v>0</v>
      </c>
      <c r="DBG62" s="963">
        <f t="shared" ref="DBG62" si="1366">MIN(DBG60,DBE63-DBE62)</f>
        <v>0</v>
      </c>
      <c r="DBI62" s="963">
        <f t="shared" ref="DBI62" si="1367">MIN(DBI60,DBG63-DBG62)</f>
        <v>0</v>
      </c>
      <c r="DBK62" s="963">
        <f t="shared" ref="DBK62" si="1368">MIN(DBK60,DBI63-DBI62)</f>
        <v>0</v>
      </c>
      <c r="DBM62" s="963">
        <f t="shared" ref="DBM62" si="1369">MIN(DBM60,DBK63-DBK62)</f>
        <v>0</v>
      </c>
      <c r="DBO62" s="963">
        <f t="shared" ref="DBO62" si="1370">MIN(DBO60,DBM63-DBM62)</f>
        <v>0</v>
      </c>
      <c r="DBQ62" s="963">
        <f t="shared" ref="DBQ62" si="1371">MIN(DBQ60,DBO63-DBO62)</f>
        <v>0</v>
      </c>
      <c r="DBS62" s="963">
        <f t="shared" ref="DBS62" si="1372">MIN(DBS60,DBQ63-DBQ62)</f>
        <v>0</v>
      </c>
      <c r="DBU62" s="963">
        <f t="shared" ref="DBU62" si="1373">MIN(DBU60,DBS63-DBS62)</f>
        <v>0</v>
      </c>
      <c r="DBW62" s="963">
        <f t="shared" ref="DBW62" si="1374">MIN(DBW60,DBU63-DBU62)</f>
        <v>0</v>
      </c>
      <c r="DBY62" s="963">
        <f t="shared" ref="DBY62" si="1375">MIN(DBY60,DBW63-DBW62)</f>
        <v>0</v>
      </c>
      <c r="DCA62" s="963">
        <f t="shared" ref="DCA62" si="1376">MIN(DCA60,DBY63-DBY62)</f>
        <v>0</v>
      </c>
      <c r="DCC62" s="963">
        <f t="shared" ref="DCC62" si="1377">MIN(DCC60,DCA63-DCA62)</f>
        <v>0</v>
      </c>
      <c r="DCE62" s="963">
        <f t="shared" ref="DCE62" si="1378">MIN(DCE60,DCC63-DCC62)</f>
        <v>0</v>
      </c>
      <c r="DCG62" s="963">
        <f t="shared" ref="DCG62" si="1379">MIN(DCG60,DCE63-DCE62)</f>
        <v>0</v>
      </c>
      <c r="DCI62" s="963">
        <f t="shared" ref="DCI62" si="1380">MIN(DCI60,DCG63-DCG62)</f>
        <v>0</v>
      </c>
      <c r="DCK62" s="963">
        <f t="shared" ref="DCK62" si="1381">MIN(DCK60,DCI63-DCI62)</f>
        <v>0</v>
      </c>
      <c r="DCM62" s="963">
        <f t="shared" ref="DCM62" si="1382">MIN(DCM60,DCK63-DCK62)</f>
        <v>0</v>
      </c>
      <c r="DCO62" s="963">
        <f t="shared" ref="DCO62" si="1383">MIN(DCO60,DCM63-DCM62)</f>
        <v>0</v>
      </c>
      <c r="DCQ62" s="963">
        <f t="shared" ref="DCQ62" si="1384">MIN(DCQ60,DCO63-DCO62)</f>
        <v>0</v>
      </c>
      <c r="DCS62" s="963">
        <f t="shared" ref="DCS62" si="1385">MIN(DCS60,DCQ63-DCQ62)</f>
        <v>0</v>
      </c>
      <c r="DCU62" s="963">
        <f t="shared" ref="DCU62" si="1386">MIN(DCU60,DCS63-DCS62)</f>
        <v>0</v>
      </c>
      <c r="DCW62" s="963">
        <f t="shared" ref="DCW62" si="1387">MIN(DCW60,DCU63-DCU62)</f>
        <v>0</v>
      </c>
      <c r="DCY62" s="963">
        <f t="shared" ref="DCY62" si="1388">MIN(DCY60,DCW63-DCW62)</f>
        <v>0</v>
      </c>
      <c r="DDA62" s="963">
        <f t="shared" ref="DDA62" si="1389">MIN(DDA60,DCY63-DCY62)</f>
        <v>0</v>
      </c>
      <c r="DDC62" s="963">
        <f t="shared" ref="DDC62" si="1390">MIN(DDC60,DDA63-DDA62)</f>
        <v>0</v>
      </c>
      <c r="DDE62" s="963">
        <f t="shared" ref="DDE62" si="1391">MIN(DDE60,DDC63-DDC62)</f>
        <v>0</v>
      </c>
      <c r="DDG62" s="963">
        <f t="shared" ref="DDG62" si="1392">MIN(DDG60,DDE63-DDE62)</f>
        <v>0</v>
      </c>
      <c r="DDI62" s="963">
        <f t="shared" ref="DDI62" si="1393">MIN(DDI60,DDG63-DDG62)</f>
        <v>0</v>
      </c>
      <c r="DDK62" s="963">
        <f t="shared" ref="DDK62" si="1394">MIN(DDK60,DDI63-DDI62)</f>
        <v>0</v>
      </c>
      <c r="DDM62" s="963">
        <f t="shared" ref="DDM62" si="1395">MIN(DDM60,DDK63-DDK62)</f>
        <v>0</v>
      </c>
      <c r="DDO62" s="963">
        <f t="shared" ref="DDO62" si="1396">MIN(DDO60,DDM63-DDM62)</f>
        <v>0</v>
      </c>
      <c r="DDQ62" s="963">
        <f t="shared" ref="DDQ62" si="1397">MIN(DDQ60,DDO63-DDO62)</f>
        <v>0</v>
      </c>
      <c r="DDS62" s="963">
        <f t="shared" ref="DDS62" si="1398">MIN(DDS60,DDQ63-DDQ62)</f>
        <v>0</v>
      </c>
      <c r="DDU62" s="963">
        <f t="shared" ref="DDU62" si="1399">MIN(DDU60,DDS63-DDS62)</f>
        <v>0</v>
      </c>
      <c r="DDW62" s="963">
        <f t="shared" ref="DDW62" si="1400">MIN(DDW60,DDU63-DDU62)</f>
        <v>0</v>
      </c>
      <c r="DDY62" s="963">
        <f t="shared" ref="DDY62" si="1401">MIN(DDY60,DDW63-DDW62)</f>
        <v>0</v>
      </c>
      <c r="DEA62" s="963">
        <f t="shared" ref="DEA62" si="1402">MIN(DEA60,DDY63-DDY62)</f>
        <v>0</v>
      </c>
      <c r="DEC62" s="963">
        <f t="shared" ref="DEC62" si="1403">MIN(DEC60,DEA63-DEA62)</f>
        <v>0</v>
      </c>
      <c r="DEE62" s="963">
        <f t="shared" ref="DEE62" si="1404">MIN(DEE60,DEC63-DEC62)</f>
        <v>0</v>
      </c>
      <c r="DEG62" s="963">
        <f t="shared" ref="DEG62" si="1405">MIN(DEG60,DEE63-DEE62)</f>
        <v>0</v>
      </c>
      <c r="DEI62" s="963">
        <f t="shared" ref="DEI62" si="1406">MIN(DEI60,DEG63-DEG62)</f>
        <v>0</v>
      </c>
      <c r="DEK62" s="963">
        <f t="shared" ref="DEK62" si="1407">MIN(DEK60,DEI63-DEI62)</f>
        <v>0</v>
      </c>
      <c r="DEM62" s="963">
        <f t="shared" ref="DEM62" si="1408">MIN(DEM60,DEK63-DEK62)</f>
        <v>0</v>
      </c>
      <c r="DEO62" s="963">
        <f t="shared" ref="DEO62" si="1409">MIN(DEO60,DEM63-DEM62)</f>
        <v>0</v>
      </c>
      <c r="DEQ62" s="963">
        <f t="shared" ref="DEQ62" si="1410">MIN(DEQ60,DEO63-DEO62)</f>
        <v>0</v>
      </c>
      <c r="DES62" s="963">
        <f t="shared" ref="DES62" si="1411">MIN(DES60,DEQ63-DEQ62)</f>
        <v>0</v>
      </c>
      <c r="DEU62" s="963">
        <f t="shared" ref="DEU62" si="1412">MIN(DEU60,DES63-DES62)</f>
        <v>0</v>
      </c>
      <c r="DEW62" s="963">
        <f t="shared" ref="DEW62" si="1413">MIN(DEW60,DEU63-DEU62)</f>
        <v>0</v>
      </c>
      <c r="DEY62" s="963">
        <f t="shared" ref="DEY62" si="1414">MIN(DEY60,DEW63-DEW62)</f>
        <v>0</v>
      </c>
      <c r="DFA62" s="963">
        <f t="shared" ref="DFA62" si="1415">MIN(DFA60,DEY63-DEY62)</f>
        <v>0</v>
      </c>
      <c r="DFC62" s="963">
        <f t="shared" ref="DFC62" si="1416">MIN(DFC60,DFA63-DFA62)</f>
        <v>0</v>
      </c>
      <c r="DFE62" s="963">
        <f t="shared" ref="DFE62" si="1417">MIN(DFE60,DFC63-DFC62)</f>
        <v>0</v>
      </c>
      <c r="DFG62" s="963">
        <f t="shared" ref="DFG62" si="1418">MIN(DFG60,DFE63-DFE62)</f>
        <v>0</v>
      </c>
      <c r="DFI62" s="963">
        <f t="shared" ref="DFI62" si="1419">MIN(DFI60,DFG63-DFG62)</f>
        <v>0</v>
      </c>
      <c r="DFK62" s="963">
        <f t="shared" ref="DFK62" si="1420">MIN(DFK60,DFI63-DFI62)</f>
        <v>0</v>
      </c>
      <c r="DFM62" s="963">
        <f t="shared" ref="DFM62" si="1421">MIN(DFM60,DFK63-DFK62)</f>
        <v>0</v>
      </c>
      <c r="DFO62" s="963">
        <f t="shared" ref="DFO62" si="1422">MIN(DFO60,DFM63-DFM62)</f>
        <v>0</v>
      </c>
      <c r="DFQ62" s="963">
        <f t="shared" ref="DFQ62" si="1423">MIN(DFQ60,DFO63-DFO62)</f>
        <v>0</v>
      </c>
      <c r="DFS62" s="963">
        <f t="shared" ref="DFS62" si="1424">MIN(DFS60,DFQ63-DFQ62)</f>
        <v>0</v>
      </c>
      <c r="DFU62" s="963">
        <f t="shared" ref="DFU62" si="1425">MIN(DFU60,DFS63-DFS62)</f>
        <v>0</v>
      </c>
      <c r="DFW62" s="963">
        <f t="shared" ref="DFW62" si="1426">MIN(DFW60,DFU63-DFU62)</f>
        <v>0</v>
      </c>
      <c r="DFY62" s="963">
        <f t="shared" ref="DFY62" si="1427">MIN(DFY60,DFW63-DFW62)</f>
        <v>0</v>
      </c>
      <c r="DGA62" s="963">
        <f t="shared" ref="DGA62" si="1428">MIN(DGA60,DFY63-DFY62)</f>
        <v>0</v>
      </c>
      <c r="DGC62" s="963">
        <f t="shared" ref="DGC62" si="1429">MIN(DGC60,DGA63-DGA62)</f>
        <v>0</v>
      </c>
      <c r="DGE62" s="963">
        <f t="shared" ref="DGE62" si="1430">MIN(DGE60,DGC63-DGC62)</f>
        <v>0</v>
      </c>
      <c r="DGG62" s="963">
        <f t="shared" ref="DGG62" si="1431">MIN(DGG60,DGE63-DGE62)</f>
        <v>0</v>
      </c>
      <c r="DGI62" s="963">
        <f t="shared" ref="DGI62" si="1432">MIN(DGI60,DGG63-DGG62)</f>
        <v>0</v>
      </c>
      <c r="DGK62" s="963">
        <f t="shared" ref="DGK62" si="1433">MIN(DGK60,DGI63-DGI62)</f>
        <v>0</v>
      </c>
      <c r="DGM62" s="963">
        <f t="shared" ref="DGM62" si="1434">MIN(DGM60,DGK63-DGK62)</f>
        <v>0</v>
      </c>
      <c r="DGO62" s="963">
        <f t="shared" ref="DGO62" si="1435">MIN(DGO60,DGM63-DGM62)</f>
        <v>0</v>
      </c>
      <c r="DGQ62" s="963">
        <f t="shared" ref="DGQ62" si="1436">MIN(DGQ60,DGO63-DGO62)</f>
        <v>0</v>
      </c>
      <c r="DGS62" s="963">
        <f t="shared" ref="DGS62" si="1437">MIN(DGS60,DGQ63-DGQ62)</f>
        <v>0</v>
      </c>
      <c r="DGU62" s="963">
        <f t="shared" ref="DGU62" si="1438">MIN(DGU60,DGS63-DGS62)</f>
        <v>0</v>
      </c>
      <c r="DGW62" s="963">
        <f t="shared" ref="DGW62" si="1439">MIN(DGW60,DGU63-DGU62)</f>
        <v>0</v>
      </c>
      <c r="DGY62" s="963">
        <f t="shared" ref="DGY62" si="1440">MIN(DGY60,DGW63-DGW62)</f>
        <v>0</v>
      </c>
      <c r="DHA62" s="963">
        <f t="shared" ref="DHA62" si="1441">MIN(DHA60,DGY63-DGY62)</f>
        <v>0</v>
      </c>
      <c r="DHC62" s="963">
        <f t="shared" ref="DHC62" si="1442">MIN(DHC60,DHA63-DHA62)</f>
        <v>0</v>
      </c>
      <c r="DHE62" s="963">
        <f t="shared" ref="DHE62" si="1443">MIN(DHE60,DHC63-DHC62)</f>
        <v>0</v>
      </c>
      <c r="DHG62" s="963">
        <f t="shared" ref="DHG62" si="1444">MIN(DHG60,DHE63-DHE62)</f>
        <v>0</v>
      </c>
      <c r="DHI62" s="963">
        <f t="shared" ref="DHI62" si="1445">MIN(DHI60,DHG63-DHG62)</f>
        <v>0</v>
      </c>
      <c r="DHK62" s="963">
        <f t="shared" ref="DHK62" si="1446">MIN(DHK60,DHI63-DHI62)</f>
        <v>0</v>
      </c>
      <c r="DHM62" s="963">
        <f t="shared" ref="DHM62" si="1447">MIN(DHM60,DHK63-DHK62)</f>
        <v>0</v>
      </c>
      <c r="DHO62" s="963">
        <f t="shared" ref="DHO62" si="1448">MIN(DHO60,DHM63-DHM62)</f>
        <v>0</v>
      </c>
      <c r="DHQ62" s="963">
        <f t="shared" ref="DHQ62" si="1449">MIN(DHQ60,DHO63-DHO62)</f>
        <v>0</v>
      </c>
      <c r="DHS62" s="963">
        <f t="shared" ref="DHS62" si="1450">MIN(DHS60,DHQ63-DHQ62)</f>
        <v>0</v>
      </c>
      <c r="DHU62" s="963">
        <f t="shared" ref="DHU62" si="1451">MIN(DHU60,DHS63-DHS62)</f>
        <v>0</v>
      </c>
      <c r="DHW62" s="963">
        <f t="shared" ref="DHW62" si="1452">MIN(DHW60,DHU63-DHU62)</f>
        <v>0</v>
      </c>
      <c r="DHY62" s="963">
        <f t="shared" ref="DHY62" si="1453">MIN(DHY60,DHW63-DHW62)</f>
        <v>0</v>
      </c>
      <c r="DIA62" s="963">
        <f t="shared" ref="DIA62" si="1454">MIN(DIA60,DHY63-DHY62)</f>
        <v>0</v>
      </c>
      <c r="DIC62" s="963">
        <f t="shared" ref="DIC62" si="1455">MIN(DIC60,DIA63-DIA62)</f>
        <v>0</v>
      </c>
      <c r="DIE62" s="963">
        <f t="shared" ref="DIE62" si="1456">MIN(DIE60,DIC63-DIC62)</f>
        <v>0</v>
      </c>
      <c r="DIG62" s="963">
        <f t="shared" ref="DIG62" si="1457">MIN(DIG60,DIE63-DIE62)</f>
        <v>0</v>
      </c>
      <c r="DII62" s="963">
        <f t="shared" ref="DII62" si="1458">MIN(DII60,DIG63-DIG62)</f>
        <v>0</v>
      </c>
      <c r="DIK62" s="963">
        <f t="shared" ref="DIK62" si="1459">MIN(DIK60,DII63-DII62)</f>
        <v>0</v>
      </c>
      <c r="DIM62" s="963">
        <f t="shared" ref="DIM62" si="1460">MIN(DIM60,DIK63-DIK62)</f>
        <v>0</v>
      </c>
      <c r="DIO62" s="963">
        <f t="shared" ref="DIO62" si="1461">MIN(DIO60,DIM63-DIM62)</f>
        <v>0</v>
      </c>
      <c r="DIQ62" s="963">
        <f t="shared" ref="DIQ62" si="1462">MIN(DIQ60,DIO63-DIO62)</f>
        <v>0</v>
      </c>
      <c r="DIS62" s="963">
        <f t="shared" ref="DIS62" si="1463">MIN(DIS60,DIQ63-DIQ62)</f>
        <v>0</v>
      </c>
      <c r="DIU62" s="963">
        <f t="shared" ref="DIU62" si="1464">MIN(DIU60,DIS63-DIS62)</f>
        <v>0</v>
      </c>
      <c r="DIW62" s="963">
        <f t="shared" ref="DIW62" si="1465">MIN(DIW60,DIU63-DIU62)</f>
        <v>0</v>
      </c>
      <c r="DIY62" s="963">
        <f t="shared" ref="DIY62" si="1466">MIN(DIY60,DIW63-DIW62)</f>
        <v>0</v>
      </c>
      <c r="DJA62" s="963">
        <f t="shared" ref="DJA62" si="1467">MIN(DJA60,DIY63-DIY62)</f>
        <v>0</v>
      </c>
      <c r="DJC62" s="963">
        <f t="shared" ref="DJC62" si="1468">MIN(DJC60,DJA63-DJA62)</f>
        <v>0</v>
      </c>
      <c r="DJE62" s="963">
        <f t="shared" ref="DJE62" si="1469">MIN(DJE60,DJC63-DJC62)</f>
        <v>0</v>
      </c>
      <c r="DJG62" s="963">
        <f t="shared" ref="DJG62" si="1470">MIN(DJG60,DJE63-DJE62)</f>
        <v>0</v>
      </c>
      <c r="DJI62" s="963">
        <f t="shared" ref="DJI62" si="1471">MIN(DJI60,DJG63-DJG62)</f>
        <v>0</v>
      </c>
      <c r="DJK62" s="963">
        <f t="shared" ref="DJK62" si="1472">MIN(DJK60,DJI63-DJI62)</f>
        <v>0</v>
      </c>
      <c r="DJM62" s="963">
        <f t="shared" ref="DJM62" si="1473">MIN(DJM60,DJK63-DJK62)</f>
        <v>0</v>
      </c>
      <c r="DJO62" s="963">
        <f t="shared" ref="DJO62" si="1474">MIN(DJO60,DJM63-DJM62)</f>
        <v>0</v>
      </c>
      <c r="DJQ62" s="963">
        <f t="shared" ref="DJQ62" si="1475">MIN(DJQ60,DJO63-DJO62)</f>
        <v>0</v>
      </c>
      <c r="DJS62" s="963">
        <f t="shared" ref="DJS62" si="1476">MIN(DJS60,DJQ63-DJQ62)</f>
        <v>0</v>
      </c>
      <c r="DJU62" s="963">
        <f t="shared" ref="DJU62" si="1477">MIN(DJU60,DJS63-DJS62)</f>
        <v>0</v>
      </c>
      <c r="DJW62" s="963">
        <f t="shared" ref="DJW62" si="1478">MIN(DJW60,DJU63-DJU62)</f>
        <v>0</v>
      </c>
      <c r="DJY62" s="963">
        <f t="shared" ref="DJY62" si="1479">MIN(DJY60,DJW63-DJW62)</f>
        <v>0</v>
      </c>
      <c r="DKA62" s="963">
        <f t="shared" ref="DKA62" si="1480">MIN(DKA60,DJY63-DJY62)</f>
        <v>0</v>
      </c>
      <c r="DKC62" s="963">
        <f t="shared" ref="DKC62" si="1481">MIN(DKC60,DKA63-DKA62)</f>
        <v>0</v>
      </c>
      <c r="DKE62" s="963">
        <f t="shared" ref="DKE62" si="1482">MIN(DKE60,DKC63-DKC62)</f>
        <v>0</v>
      </c>
      <c r="DKG62" s="963">
        <f t="shared" ref="DKG62" si="1483">MIN(DKG60,DKE63-DKE62)</f>
        <v>0</v>
      </c>
      <c r="DKI62" s="963">
        <f t="shared" ref="DKI62" si="1484">MIN(DKI60,DKG63-DKG62)</f>
        <v>0</v>
      </c>
      <c r="DKK62" s="963">
        <f t="shared" ref="DKK62" si="1485">MIN(DKK60,DKI63-DKI62)</f>
        <v>0</v>
      </c>
      <c r="DKM62" s="963">
        <f t="shared" ref="DKM62" si="1486">MIN(DKM60,DKK63-DKK62)</f>
        <v>0</v>
      </c>
      <c r="DKO62" s="963">
        <f t="shared" ref="DKO62" si="1487">MIN(DKO60,DKM63-DKM62)</f>
        <v>0</v>
      </c>
      <c r="DKQ62" s="963">
        <f t="shared" ref="DKQ62" si="1488">MIN(DKQ60,DKO63-DKO62)</f>
        <v>0</v>
      </c>
      <c r="DKS62" s="963">
        <f t="shared" ref="DKS62" si="1489">MIN(DKS60,DKQ63-DKQ62)</f>
        <v>0</v>
      </c>
      <c r="DKU62" s="963">
        <f t="shared" ref="DKU62" si="1490">MIN(DKU60,DKS63-DKS62)</f>
        <v>0</v>
      </c>
      <c r="DKW62" s="963">
        <f t="shared" ref="DKW62" si="1491">MIN(DKW60,DKU63-DKU62)</f>
        <v>0</v>
      </c>
      <c r="DKY62" s="963">
        <f t="shared" ref="DKY62" si="1492">MIN(DKY60,DKW63-DKW62)</f>
        <v>0</v>
      </c>
      <c r="DLA62" s="963">
        <f t="shared" ref="DLA62" si="1493">MIN(DLA60,DKY63-DKY62)</f>
        <v>0</v>
      </c>
      <c r="DLC62" s="963">
        <f t="shared" ref="DLC62" si="1494">MIN(DLC60,DLA63-DLA62)</f>
        <v>0</v>
      </c>
      <c r="DLE62" s="963">
        <f t="shared" ref="DLE62" si="1495">MIN(DLE60,DLC63-DLC62)</f>
        <v>0</v>
      </c>
      <c r="DLG62" s="963">
        <f t="shared" ref="DLG62" si="1496">MIN(DLG60,DLE63-DLE62)</f>
        <v>0</v>
      </c>
      <c r="DLI62" s="963">
        <f t="shared" ref="DLI62" si="1497">MIN(DLI60,DLG63-DLG62)</f>
        <v>0</v>
      </c>
      <c r="DLK62" s="963">
        <f t="shared" ref="DLK62" si="1498">MIN(DLK60,DLI63-DLI62)</f>
        <v>0</v>
      </c>
      <c r="DLM62" s="963">
        <f t="shared" ref="DLM62" si="1499">MIN(DLM60,DLK63-DLK62)</f>
        <v>0</v>
      </c>
      <c r="DLO62" s="963">
        <f t="shared" ref="DLO62" si="1500">MIN(DLO60,DLM63-DLM62)</f>
        <v>0</v>
      </c>
      <c r="DLQ62" s="963">
        <f t="shared" ref="DLQ62" si="1501">MIN(DLQ60,DLO63-DLO62)</f>
        <v>0</v>
      </c>
      <c r="DLS62" s="963">
        <f t="shared" ref="DLS62" si="1502">MIN(DLS60,DLQ63-DLQ62)</f>
        <v>0</v>
      </c>
      <c r="DLU62" s="963">
        <f t="shared" ref="DLU62" si="1503">MIN(DLU60,DLS63-DLS62)</f>
        <v>0</v>
      </c>
      <c r="DLW62" s="963">
        <f t="shared" ref="DLW62" si="1504">MIN(DLW60,DLU63-DLU62)</f>
        <v>0</v>
      </c>
      <c r="DLY62" s="963">
        <f t="shared" ref="DLY62" si="1505">MIN(DLY60,DLW63-DLW62)</f>
        <v>0</v>
      </c>
      <c r="DMA62" s="963">
        <f t="shared" ref="DMA62" si="1506">MIN(DMA60,DLY63-DLY62)</f>
        <v>0</v>
      </c>
      <c r="DMC62" s="963">
        <f t="shared" ref="DMC62" si="1507">MIN(DMC60,DMA63-DMA62)</f>
        <v>0</v>
      </c>
      <c r="DME62" s="963">
        <f t="shared" ref="DME62" si="1508">MIN(DME60,DMC63-DMC62)</f>
        <v>0</v>
      </c>
      <c r="DMG62" s="963">
        <f t="shared" ref="DMG62" si="1509">MIN(DMG60,DME63-DME62)</f>
        <v>0</v>
      </c>
      <c r="DMI62" s="963">
        <f t="shared" ref="DMI62" si="1510">MIN(DMI60,DMG63-DMG62)</f>
        <v>0</v>
      </c>
      <c r="DMK62" s="963">
        <f t="shared" ref="DMK62" si="1511">MIN(DMK60,DMI63-DMI62)</f>
        <v>0</v>
      </c>
      <c r="DMM62" s="963">
        <f t="shared" ref="DMM62" si="1512">MIN(DMM60,DMK63-DMK62)</f>
        <v>0</v>
      </c>
      <c r="DMO62" s="963">
        <f t="shared" ref="DMO62" si="1513">MIN(DMO60,DMM63-DMM62)</f>
        <v>0</v>
      </c>
      <c r="DMQ62" s="963">
        <f t="shared" ref="DMQ62" si="1514">MIN(DMQ60,DMO63-DMO62)</f>
        <v>0</v>
      </c>
      <c r="DMS62" s="963">
        <f t="shared" ref="DMS62" si="1515">MIN(DMS60,DMQ63-DMQ62)</f>
        <v>0</v>
      </c>
      <c r="DMU62" s="963">
        <f t="shared" ref="DMU62" si="1516">MIN(DMU60,DMS63-DMS62)</f>
        <v>0</v>
      </c>
      <c r="DMW62" s="963">
        <f t="shared" ref="DMW62" si="1517">MIN(DMW60,DMU63-DMU62)</f>
        <v>0</v>
      </c>
      <c r="DMY62" s="963">
        <f t="shared" ref="DMY62" si="1518">MIN(DMY60,DMW63-DMW62)</f>
        <v>0</v>
      </c>
      <c r="DNA62" s="963">
        <f t="shared" ref="DNA62" si="1519">MIN(DNA60,DMY63-DMY62)</f>
        <v>0</v>
      </c>
      <c r="DNC62" s="963">
        <f t="shared" ref="DNC62" si="1520">MIN(DNC60,DNA63-DNA62)</f>
        <v>0</v>
      </c>
      <c r="DNE62" s="963">
        <f t="shared" ref="DNE62" si="1521">MIN(DNE60,DNC63-DNC62)</f>
        <v>0</v>
      </c>
      <c r="DNG62" s="963">
        <f t="shared" ref="DNG62" si="1522">MIN(DNG60,DNE63-DNE62)</f>
        <v>0</v>
      </c>
      <c r="DNI62" s="963">
        <f t="shared" ref="DNI62" si="1523">MIN(DNI60,DNG63-DNG62)</f>
        <v>0</v>
      </c>
      <c r="DNK62" s="963">
        <f t="shared" ref="DNK62" si="1524">MIN(DNK60,DNI63-DNI62)</f>
        <v>0</v>
      </c>
      <c r="DNM62" s="963">
        <f t="shared" ref="DNM62" si="1525">MIN(DNM60,DNK63-DNK62)</f>
        <v>0</v>
      </c>
      <c r="DNO62" s="963">
        <f t="shared" ref="DNO62" si="1526">MIN(DNO60,DNM63-DNM62)</f>
        <v>0</v>
      </c>
      <c r="DNQ62" s="963">
        <f t="shared" ref="DNQ62" si="1527">MIN(DNQ60,DNO63-DNO62)</f>
        <v>0</v>
      </c>
      <c r="DNS62" s="963">
        <f t="shared" ref="DNS62" si="1528">MIN(DNS60,DNQ63-DNQ62)</f>
        <v>0</v>
      </c>
      <c r="DNU62" s="963">
        <f t="shared" ref="DNU62" si="1529">MIN(DNU60,DNS63-DNS62)</f>
        <v>0</v>
      </c>
      <c r="DNW62" s="963">
        <f t="shared" ref="DNW62" si="1530">MIN(DNW60,DNU63-DNU62)</f>
        <v>0</v>
      </c>
      <c r="DNY62" s="963">
        <f t="shared" ref="DNY62" si="1531">MIN(DNY60,DNW63-DNW62)</f>
        <v>0</v>
      </c>
      <c r="DOA62" s="963">
        <f t="shared" ref="DOA62" si="1532">MIN(DOA60,DNY63-DNY62)</f>
        <v>0</v>
      </c>
      <c r="DOC62" s="963">
        <f t="shared" ref="DOC62" si="1533">MIN(DOC60,DOA63-DOA62)</f>
        <v>0</v>
      </c>
      <c r="DOE62" s="963">
        <f t="shared" ref="DOE62" si="1534">MIN(DOE60,DOC63-DOC62)</f>
        <v>0</v>
      </c>
      <c r="DOG62" s="963">
        <f t="shared" ref="DOG62" si="1535">MIN(DOG60,DOE63-DOE62)</f>
        <v>0</v>
      </c>
      <c r="DOI62" s="963">
        <f t="shared" ref="DOI62" si="1536">MIN(DOI60,DOG63-DOG62)</f>
        <v>0</v>
      </c>
      <c r="DOK62" s="963">
        <f t="shared" ref="DOK62" si="1537">MIN(DOK60,DOI63-DOI62)</f>
        <v>0</v>
      </c>
      <c r="DOM62" s="963">
        <f t="shared" ref="DOM62" si="1538">MIN(DOM60,DOK63-DOK62)</f>
        <v>0</v>
      </c>
      <c r="DOO62" s="963">
        <f t="shared" ref="DOO62" si="1539">MIN(DOO60,DOM63-DOM62)</f>
        <v>0</v>
      </c>
      <c r="DOQ62" s="963">
        <f t="shared" ref="DOQ62" si="1540">MIN(DOQ60,DOO63-DOO62)</f>
        <v>0</v>
      </c>
      <c r="DOS62" s="963">
        <f t="shared" ref="DOS62" si="1541">MIN(DOS60,DOQ63-DOQ62)</f>
        <v>0</v>
      </c>
      <c r="DOU62" s="963">
        <f t="shared" ref="DOU62" si="1542">MIN(DOU60,DOS63-DOS62)</f>
        <v>0</v>
      </c>
      <c r="DOW62" s="963">
        <f t="shared" ref="DOW62" si="1543">MIN(DOW60,DOU63-DOU62)</f>
        <v>0</v>
      </c>
      <c r="DOY62" s="963">
        <f t="shared" ref="DOY62" si="1544">MIN(DOY60,DOW63-DOW62)</f>
        <v>0</v>
      </c>
      <c r="DPA62" s="963">
        <f t="shared" ref="DPA62" si="1545">MIN(DPA60,DOY63-DOY62)</f>
        <v>0</v>
      </c>
      <c r="DPC62" s="963">
        <f t="shared" ref="DPC62" si="1546">MIN(DPC60,DPA63-DPA62)</f>
        <v>0</v>
      </c>
      <c r="DPE62" s="963">
        <f t="shared" ref="DPE62" si="1547">MIN(DPE60,DPC63-DPC62)</f>
        <v>0</v>
      </c>
      <c r="DPG62" s="963">
        <f t="shared" ref="DPG62" si="1548">MIN(DPG60,DPE63-DPE62)</f>
        <v>0</v>
      </c>
      <c r="DPI62" s="963">
        <f t="shared" ref="DPI62" si="1549">MIN(DPI60,DPG63-DPG62)</f>
        <v>0</v>
      </c>
      <c r="DPK62" s="963">
        <f t="shared" ref="DPK62" si="1550">MIN(DPK60,DPI63-DPI62)</f>
        <v>0</v>
      </c>
      <c r="DPM62" s="963">
        <f t="shared" ref="DPM62" si="1551">MIN(DPM60,DPK63-DPK62)</f>
        <v>0</v>
      </c>
      <c r="DPO62" s="963">
        <f t="shared" ref="DPO62" si="1552">MIN(DPO60,DPM63-DPM62)</f>
        <v>0</v>
      </c>
      <c r="DPQ62" s="963">
        <f t="shared" ref="DPQ62" si="1553">MIN(DPQ60,DPO63-DPO62)</f>
        <v>0</v>
      </c>
      <c r="DPS62" s="963">
        <f t="shared" ref="DPS62" si="1554">MIN(DPS60,DPQ63-DPQ62)</f>
        <v>0</v>
      </c>
      <c r="DPU62" s="963">
        <f t="shared" ref="DPU62" si="1555">MIN(DPU60,DPS63-DPS62)</f>
        <v>0</v>
      </c>
      <c r="DPW62" s="963">
        <f t="shared" ref="DPW62" si="1556">MIN(DPW60,DPU63-DPU62)</f>
        <v>0</v>
      </c>
      <c r="DPY62" s="963">
        <f t="shared" ref="DPY62" si="1557">MIN(DPY60,DPW63-DPW62)</f>
        <v>0</v>
      </c>
      <c r="DQA62" s="963">
        <f t="shared" ref="DQA62" si="1558">MIN(DQA60,DPY63-DPY62)</f>
        <v>0</v>
      </c>
      <c r="DQC62" s="963">
        <f t="shared" ref="DQC62" si="1559">MIN(DQC60,DQA63-DQA62)</f>
        <v>0</v>
      </c>
      <c r="DQE62" s="963">
        <f t="shared" ref="DQE62" si="1560">MIN(DQE60,DQC63-DQC62)</f>
        <v>0</v>
      </c>
      <c r="DQG62" s="963">
        <f t="shared" ref="DQG62" si="1561">MIN(DQG60,DQE63-DQE62)</f>
        <v>0</v>
      </c>
      <c r="DQI62" s="963">
        <f t="shared" ref="DQI62" si="1562">MIN(DQI60,DQG63-DQG62)</f>
        <v>0</v>
      </c>
      <c r="DQK62" s="963">
        <f t="shared" ref="DQK62" si="1563">MIN(DQK60,DQI63-DQI62)</f>
        <v>0</v>
      </c>
      <c r="DQM62" s="963">
        <f t="shared" ref="DQM62" si="1564">MIN(DQM60,DQK63-DQK62)</f>
        <v>0</v>
      </c>
      <c r="DQO62" s="963">
        <f t="shared" ref="DQO62" si="1565">MIN(DQO60,DQM63-DQM62)</f>
        <v>0</v>
      </c>
      <c r="DQQ62" s="963">
        <f t="shared" ref="DQQ62" si="1566">MIN(DQQ60,DQO63-DQO62)</f>
        <v>0</v>
      </c>
      <c r="DQS62" s="963">
        <f t="shared" ref="DQS62" si="1567">MIN(DQS60,DQQ63-DQQ62)</f>
        <v>0</v>
      </c>
      <c r="DQU62" s="963">
        <f t="shared" ref="DQU62" si="1568">MIN(DQU60,DQS63-DQS62)</f>
        <v>0</v>
      </c>
      <c r="DQW62" s="963">
        <f t="shared" ref="DQW62" si="1569">MIN(DQW60,DQU63-DQU62)</f>
        <v>0</v>
      </c>
      <c r="DQY62" s="963">
        <f t="shared" ref="DQY62" si="1570">MIN(DQY60,DQW63-DQW62)</f>
        <v>0</v>
      </c>
      <c r="DRA62" s="963">
        <f t="shared" ref="DRA62" si="1571">MIN(DRA60,DQY63-DQY62)</f>
        <v>0</v>
      </c>
      <c r="DRC62" s="963">
        <f t="shared" ref="DRC62" si="1572">MIN(DRC60,DRA63-DRA62)</f>
        <v>0</v>
      </c>
      <c r="DRE62" s="963">
        <f t="shared" ref="DRE62" si="1573">MIN(DRE60,DRC63-DRC62)</f>
        <v>0</v>
      </c>
      <c r="DRG62" s="963">
        <f t="shared" ref="DRG62" si="1574">MIN(DRG60,DRE63-DRE62)</f>
        <v>0</v>
      </c>
      <c r="DRI62" s="963">
        <f t="shared" ref="DRI62" si="1575">MIN(DRI60,DRG63-DRG62)</f>
        <v>0</v>
      </c>
      <c r="DRK62" s="963">
        <f t="shared" ref="DRK62" si="1576">MIN(DRK60,DRI63-DRI62)</f>
        <v>0</v>
      </c>
      <c r="DRM62" s="963">
        <f t="shared" ref="DRM62" si="1577">MIN(DRM60,DRK63-DRK62)</f>
        <v>0</v>
      </c>
      <c r="DRO62" s="963">
        <f t="shared" ref="DRO62" si="1578">MIN(DRO60,DRM63-DRM62)</f>
        <v>0</v>
      </c>
      <c r="DRQ62" s="963">
        <f t="shared" ref="DRQ62" si="1579">MIN(DRQ60,DRO63-DRO62)</f>
        <v>0</v>
      </c>
      <c r="DRS62" s="963">
        <f t="shared" ref="DRS62" si="1580">MIN(DRS60,DRQ63-DRQ62)</f>
        <v>0</v>
      </c>
      <c r="DRU62" s="963">
        <f t="shared" ref="DRU62" si="1581">MIN(DRU60,DRS63-DRS62)</f>
        <v>0</v>
      </c>
      <c r="DRW62" s="963">
        <f t="shared" ref="DRW62" si="1582">MIN(DRW60,DRU63-DRU62)</f>
        <v>0</v>
      </c>
      <c r="DRY62" s="963">
        <f t="shared" ref="DRY62" si="1583">MIN(DRY60,DRW63-DRW62)</f>
        <v>0</v>
      </c>
      <c r="DSA62" s="963">
        <f t="shared" ref="DSA62" si="1584">MIN(DSA60,DRY63-DRY62)</f>
        <v>0</v>
      </c>
      <c r="DSC62" s="963">
        <f t="shared" ref="DSC62" si="1585">MIN(DSC60,DSA63-DSA62)</f>
        <v>0</v>
      </c>
      <c r="DSE62" s="963">
        <f t="shared" ref="DSE62" si="1586">MIN(DSE60,DSC63-DSC62)</f>
        <v>0</v>
      </c>
      <c r="DSG62" s="963">
        <f t="shared" ref="DSG62" si="1587">MIN(DSG60,DSE63-DSE62)</f>
        <v>0</v>
      </c>
      <c r="DSI62" s="963">
        <f t="shared" ref="DSI62" si="1588">MIN(DSI60,DSG63-DSG62)</f>
        <v>0</v>
      </c>
      <c r="DSK62" s="963">
        <f t="shared" ref="DSK62" si="1589">MIN(DSK60,DSI63-DSI62)</f>
        <v>0</v>
      </c>
      <c r="DSM62" s="963">
        <f t="shared" ref="DSM62" si="1590">MIN(DSM60,DSK63-DSK62)</f>
        <v>0</v>
      </c>
      <c r="DSO62" s="963">
        <f t="shared" ref="DSO62" si="1591">MIN(DSO60,DSM63-DSM62)</f>
        <v>0</v>
      </c>
      <c r="DSQ62" s="963">
        <f t="shared" ref="DSQ62" si="1592">MIN(DSQ60,DSO63-DSO62)</f>
        <v>0</v>
      </c>
      <c r="DSS62" s="963">
        <f t="shared" ref="DSS62" si="1593">MIN(DSS60,DSQ63-DSQ62)</f>
        <v>0</v>
      </c>
      <c r="DSU62" s="963">
        <f t="shared" ref="DSU62" si="1594">MIN(DSU60,DSS63-DSS62)</f>
        <v>0</v>
      </c>
      <c r="DSW62" s="963">
        <f t="shared" ref="DSW62" si="1595">MIN(DSW60,DSU63-DSU62)</f>
        <v>0</v>
      </c>
      <c r="DSY62" s="963">
        <f t="shared" ref="DSY62" si="1596">MIN(DSY60,DSW63-DSW62)</f>
        <v>0</v>
      </c>
      <c r="DTA62" s="963">
        <f t="shared" ref="DTA62" si="1597">MIN(DTA60,DSY63-DSY62)</f>
        <v>0</v>
      </c>
      <c r="DTC62" s="963">
        <f t="shared" ref="DTC62" si="1598">MIN(DTC60,DTA63-DTA62)</f>
        <v>0</v>
      </c>
      <c r="DTE62" s="963">
        <f t="shared" ref="DTE62" si="1599">MIN(DTE60,DTC63-DTC62)</f>
        <v>0</v>
      </c>
      <c r="DTG62" s="963">
        <f t="shared" ref="DTG62" si="1600">MIN(DTG60,DTE63-DTE62)</f>
        <v>0</v>
      </c>
      <c r="DTI62" s="963">
        <f t="shared" ref="DTI62" si="1601">MIN(DTI60,DTG63-DTG62)</f>
        <v>0</v>
      </c>
      <c r="DTK62" s="963">
        <f t="shared" ref="DTK62" si="1602">MIN(DTK60,DTI63-DTI62)</f>
        <v>0</v>
      </c>
      <c r="DTM62" s="963">
        <f t="shared" ref="DTM62" si="1603">MIN(DTM60,DTK63-DTK62)</f>
        <v>0</v>
      </c>
      <c r="DTO62" s="963">
        <f t="shared" ref="DTO62" si="1604">MIN(DTO60,DTM63-DTM62)</f>
        <v>0</v>
      </c>
      <c r="DTQ62" s="963">
        <f t="shared" ref="DTQ62" si="1605">MIN(DTQ60,DTO63-DTO62)</f>
        <v>0</v>
      </c>
      <c r="DTS62" s="963">
        <f t="shared" ref="DTS62" si="1606">MIN(DTS60,DTQ63-DTQ62)</f>
        <v>0</v>
      </c>
      <c r="DTU62" s="963">
        <f t="shared" ref="DTU62" si="1607">MIN(DTU60,DTS63-DTS62)</f>
        <v>0</v>
      </c>
      <c r="DTW62" s="963">
        <f t="shared" ref="DTW62" si="1608">MIN(DTW60,DTU63-DTU62)</f>
        <v>0</v>
      </c>
      <c r="DTY62" s="963">
        <f t="shared" ref="DTY62" si="1609">MIN(DTY60,DTW63-DTW62)</f>
        <v>0</v>
      </c>
      <c r="DUA62" s="963">
        <f t="shared" ref="DUA62" si="1610">MIN(DUA60,DTY63-DTY62)</f>
        <v>0</v>
      </c>
      <c r="DUC62" s="963">
        <f t="shared" ref="DUC62" si="1611">MIN(DUC60,DUA63-DUA62)</f>
        <v>0</v>
      </c>
      <c r="DUE62" s="963">
        <f t="shared" ref="DUE62" si="1612">MIN(DUE60,DUC63-DUC62)</f>
        <v>0</v>
      </c>
      <c r="DUG62" s="963">
        <f t="shared" ref="DUG62" si="1613">MIN(DUG60,DUE63-DUE62)</f>
        <v>0</v>
      </c>
      <c r="DUI62" s="963">
        <f t="shared" ref="DUI62" si="1614">MIN(DUI60,DUG63-DUG62)</f>
        <v>0</v>
      </c>
      <c r="DUK62" s="963">
        <f t="shared" ref="DUK62" si="1615">MIN(DUK60,DUI63-DUI62)</f>
        <v>0</v>
      </c>
      <c r="DUM62" s="963">
        <f t="shared" ref="DUM62" si="1616">MIN(DUM60,DUK63-DUK62)</f>
        <v>0</v>
      </c>
      <c r="DUO62" s="963">
        <f t="shared" ref="DUO62" si="1617">MIN(DUO60,DUM63-DUM62)</f>
        <v>0</v>
      </c>
      <c r="DUQ62" s="963">
        <f t="shared" ref="DUQ62" si="1618">MIN(DUQ60,DUO63-DUO62)</f>
        <v>0</v>
      </c>
      <c r="DUS62" s="963">
        <f t="shared" ref="DUS62" si="1619">MIN(DUS60,DUQ63-DUQ62)</f>
        <v>0</v>
      </c>
      <c r="DUU62" s="963">
        <f t="shared" ref="DUU62" si="1620">MIN(DUU60,DUS63-DUS62)</f>
        <v>0</v>
      </c>
      <c r="DUW62" s="963">
        <f t="shared" ref="DUW62" si="1621">MIN(DUW60,DUU63-DUU62)</f>
        <v>0</v>
      </c>
      <c r="DUY62" s="963">
        <f t="shared" ref="DUY62" si="1622">MIN(DUY60,DUW63-DUW62)</f>
        <v>0</v>
      </c>
      <c r="DVA62" s="963">
        <f t="shared" ref="DVA62" si="1623">MIN(DVA60,DUY63-DUY62)</f>
        <v>0</v>
      </c>
      <c r="DVC62" s="963">
        <f t="shared" ref="DVC62" si="1624">MIN(DVC60,DVA63-DVA62)</f>
        <v>0</v>
      </c>
      <c r="DVE62" s="963">
        <f t="shared" ref="DVE62" si="1625">MIN(DVE60,DVC63-DVC62)</f>
        <v>0</v>
      </c>
      <c r="DVG62" s="963">
        <f t="shared" ref="DVG62" si="1626">MIN(DVG60,DVE63-DVE62)</f>
        <v>0</v>
      </c>
      <c r="DVI62" s="963">
        <f t="shared" ref="DVI62" si="1627">MIN(DVI60,DVG63-DVG62)</f>
        <v>0</v>
      </c>
      <c r="DVK62" s="963">
        <f t="shared" ref="DVK62" si="1628">MIN(DVK60,DVI63-DVI62)</f>
        <v>0</v>
      </c>
      <c r="DVM62" s="963">
        <f t="shared" ref="DVM62" si="1629">MIN(DVM60,DVK63-DVK62)</f>
        <v>0</v>
      </c>
      <c r="DVO62" s="963">
        <f t="shared" ref="DVO62" si="1630">MIN(DVO60,DVM63-DVM62)</f>
        <v>0</v>
      </c>
      <c r="DVQ62" s="963">
        <f t="shared" ref="DVQ62" si="1631">MIN(DVQ60,DVO63-DVO62)</f>
        <v>0</v>
      </c>
      <c r="DVS62" s="963">
        <f t="shared" ref="DVS62" si="1632">MIN(DVS60,DVQ63-DVQ62)</f>
        <v>0</v>
      </c>
      <c r="DVU62" s="963">
        <f t="shared" ref="DVU62" si="1633">MIN(DVU60,DVS63-DVS62)</f>
        <v>0</v>
      </c>
      <c r="DVW62" s="963">
        <f t="shared" ref="DVW62" si="1634">MIN(DVW60,DVU63-DVU62)</f>
        <v>0</v>
      </c>
      <c r="DVY62" s="963">
        <f t="shared" ref="DVY62" si="1635">MIN(DVY60,DVW63-DVW62)</f>
        <v>0</v>
      </c>
      <c r="DWA62" s="963">
        <f t="shared" ref="DWA62" si="1636">MIN(DWA60,DVY63-DVY62)</f>
        <v>0</v>
      </c>
      <c r="DWC62" s="963">
        <f t="shared" ref="DWC62" si="1637">MIN(DWC60,DWA63-DWA62)</f>
        <v>0</v>
      </c>
      <c r="DWE62" s="963">
        <f t="shared" ref="DWE62" si="1638">MIN(DWE60,DWC63-DWC62)</f>
        <v>0</v>
      </c>
      <c r="DWG62" s="963">
        <f t="shared" ref="DWG62" si="1639">MIN(DWG60,DWE63-DWE62)</f>
        <v>0</v>
      </c>
      <c r="DWI62" s="963">
        <f t="shared" ref="DWI62" si="1640">MIN(DWI60,DWG63-DWG62)</f>
        <v>0</v>
      </c>
      <c r="DWK62" s="963">
        <f t="shared" ref="DWK62" si="1641">MIN(DWK60,DWI63-DWI62)</f>
        <v>0</v>
      </c>
      <c r="DWM62" s="963">
        <f t="shared" ref="DWM62" si="1642">MIN(DWM60,DWK63-DWK62)</f>
        <v>0</v>
      </c>
      <c r="DWO62" s="963">
        <f t="shared" ref="DWO62" si="1643">MIN(DWO60,DWM63-DWM62)</f>
        <v>0</v>
      </c>
      <c r="DWQ62" s="963">
        <f t="shared" ref="DWQ62" si="1644">MIN(DWQ60,DWO63-DWO62)</f>
        <v>0</v>
      </c>
      <c r="DWS62" s="963">
        <f t="shared" ref="DWS62" si="1645">MIN(DWS60,DWQ63-DWQ62)</f>
        <v>0</v>
      </c>
      <c r="DWU62" s="963">
        <f t="shared" ref="DWU62" si="1646">MIN(DWU60,DWS63-DWS62)</f>
        <v>0</v>
      </c>
      <c r="DWW62" s="963">
        <f t="shared" ref="DWW62" si="1647">MIN(DWW60,DWU63-DWU62)</f>
        <v>0</v>
      </c>
      <c r="DWY62" s="963">
        <f t="shared" ref="DWY62" si="1648">MIN(DWY60,DWW63-DWW62)</f>
        <v>0</v>
      </c>
      <c r="DXA62" s="963">
        <f t="shared" ref="DXA62" si="1649">MIN(DXA60,DWY63-DWY62)</f>
        <v>0</v>
      </c>
      <c r="DXC62" s="963">
        <f t="shared" ref="DXC62" si="1650">MIN(DXC60,DXA63-DXA62)</f>
        <v>0</v>
      </c>
      <c r="DXE62" s="963">
        <f t="shared" ref="DXE62" si="1651">MIN(DXE60,DXC63-DXC62)</f>
        <v>0</v>
      </c>
      <c r="DXG62" s="963">
        <f t="shared" ref="DXG62" si="1652">MIN(DXG60,DXE63-DXE62)</f>
        <v>0</v>
      </c>
      <c r="DXI62" s="963">
        <f t="shared" ref="DXI62" si="1653">MIN(DXI60,DXG63-DXG62)</f>
        <v>0</v>
      </c>
      <c r="DXK62" s="963">
        <f t="shared" ref="DXK62" si="1654">MIN(DXK60,DXI63-DXI62)</f>
        <v>0</v>
      </c>
      <c r="DXM62" s="963">
        <f t="shared" ref="DXM62" si="1655">MIN(DXM60,DXK63-DXK62)</f>
        <v>0</v>
      </c>
      <c r="DXO62" s="963">
        <f t="shared" ref="DXO62" si="1656">MIN(DXO60,DXM63-DXM62)</f>
        <v>0</v>
      </c>
      <c r="DXQ62" s="963">
        <f t="shared" ref="DXQ62" si="1657">MIN(DXQ60,DXO63-DXO62)</f>
        <v>0</v>
      </c>
      <c r="DXS62" s="963">
        <f t="shared" ref="DXS62" si="1658">MIN(DXS60,DXQ63-DXQ62)</f>
        <v>0</v>
      </c>
      <c r="DXU62" s="963">
        <f t="shared" ref="DXU62" si="1659">MIN(DXU60,DXS63-DXS62)</f>
        <v>0</v>
      </c>
      <c r="DXW62" s="963">
        <f t="shared" ref="DXW62" si="1660">MIN(DXW60,DXU63-DXU62)</f>
        <v>0</v>
      </c>
      <c r="DXY62" s="963">
        <f t="shared" ref="DXY62" si="1661">MIN(DXY60,DXW63-DXW62)</f>
        <v>0</v>
      </c>
      <c r="DYA62" s="963">
        <f t="shared" ref="DYA62" si="1662">MIN(DYA60,DXY63-DXY62)</f>
        <v>0</v>
      </c>
      <c r="DYC62" s="963">
        <f t="shared" ref="DYC62" si="1663">MIN(DYC60,DYA63-DYA62)</f>
        <v>0</v>
      </c>
      <c r="DYE62" s="963">
        <f t="shared" ref="DYE62" si="1664">MIN(DYE60,DYC63-DYC62)</f>
        <v>0</v>
      </c>
      <c r="DYG62" s="963">
        <f t="shared" ref="DYG62" si="1665">MIN(DYG60,DYE63-DYE62)</f>
        <v>0</v>
      </c>
      <c r="DYI62" s="963">
        <f t="shared" ref="DYI62" si="1666">MIN(DYI60,DYG63-DYG62)</f>
        <v>0</v>
      </c>
      <c r="DYK62" s="963">
        <f t="shared" ref="DYK62" si="1667">MIN(DYK60,DYI63-DYI62)</f>
        <v>0</v>
      </c>
      <c r="DYM62" s="963">
        <f t="shared" ref="DYM62" si="1668">MIN(DYM60,DYK63-DYK62)</f>
        <v>0</v>
      </c>
      <c r="DYO62" s="963">
        <f t="shared" ref="DYO62" si="1669">MIN(DYO60,DYM63-DYM62)</f>
        <v>0</v>
      </c>
      <c r="DYQ62" s="963">
        <f t="shared" ref="DYQ62" si="1670">MIN(DYQ60,DYO63-DYO62)</f>
        <v>0</v>
      </c>
      <c r="DYS62" s="963">
        <f t="shared" ref="DYS62" si="1671">MIN(DYS60,DYQ63-DYQ62)</f>
        <v>0</v>
      </c>
      <c r="DYU62" s="963">
        <f t="shared" ref="DYU62" si="1672">MIN(DYU60,DYS63-DYS62)</f>
        <v>0</v>
      </c>
      <c r="DYW62" s="963">
        <f t="shared" ref="DYW62" si="1673">MIN(DYW60,DYU63-DYU62)</f>
        <v>0</v>
      </c>
      <c r="DYY62" s="963">
        <f t="shared" ref="DYY62" si="1674">MIN(DYY60,DYW63-DYW62)</f>
        <v>0</v>
      </c>
      <c r="DZA62" s="963">
        <f t="shared" ref="DZA62" si="1675">MIN(DZA60,DYY63-DYY62)</f>
        <v>0</v>
      </c>
      <c r="DZC62" s="963">
        <f t="shared" ref="DZC62" si="1676">MIN(DZC60,DZA63-DZA62)</f>
        <v>0</v>
      </c>
      <c r="DZE62" s="963">
        <f t="shared" ref="DZE62" si="1677">MIN(DZE60,DZC63-DZC62)</f>
        <v>0</v>
      </c>
      <c r="DZG62" s="963">
        <f t="shared" ref="DZG62" si="1678">MIN(DZG60,DZE63-DZE62)</f>
        <v>0</v>
      </c>
      <c r="DZI62" s="963">
        <f t="shared" ref="DZI62" si="1679">MIN(DZI60,DZG63-DZG62)</f>
        <v>0</v>
      </c>
      <c r="DZK62" s="963">
        <f t="shared" ref="DZK62" si="1680">MIN(DZK60,DZI63-DZI62)</f>
        <v>0</v>
      </c>
      <c r="DZM62" s="963">
        <f t="shared" ref="DZM62" si="1681">MIN(DZM60,DZK63-DZK62)</f>
        <v>0</v>
      </c>
      <c r="DZO62" s="963">
        <f t="shared" ref="DZO62" si="1682">MIN(DZO60,DZM63-DZM62)</f>
        <v>0</v>
      </c>
      <c r="DZQ62" s="963">
        <f t="shared" ref="DZQ62" si="1683">MIN(DZQ60,DZO63-DZO62)</f>
        <v>0</v>
      </c>
      <c r="DZS62" s="963">
        <f t="shared" ref="DZS62" si="1684">MIN(DZS60,DZQ63-DZQ62)</f>
        <v>0</v>
      </c>
      <c r="DZU62" s="963">
        <f t="shared" ref="DZU62" si="1685">MIN(DZU60,DZS63-DZS62)</f>
        <v>0</v>
      </c>
      <c r="DZW62" s="963">
        <f t="shared" ref="DZW62" si="1686">MIN(DZW60,DZU63-DZU62)</f>
        <v>0</v>
      </c>
      <c r="DZY62" s="963">
        <f t="shared" ref="DZY62" si="1687">MIN(DZY60,DZW63-DZW62)</f>
        <v>0</v>
      </c>
      <c r="EAA62" s="963">
        <f t="shared" ref="EAA62" si="1688">MIN(EAA60,DZY63-DZY62)</f>
        <v>0</v>
      </c>
      <c r="EAC62" s="963">
        <f t="shared" ref="EAC62" si="1689">MIN(EAC60,EAA63-EAA62)</f>
        <v>0</v>
      </c>
      <c r="EAE62" s="963">
        <f t="shared" ref="EAE62" si="1690">MIN(EAE60,EAC63-EAC62)</f>
        <v>0</v>
      </c>
      <c r="EAG62" s="963">
        <f t="shared" ref="EAG62" si="1691">MIN(EAG60,EAE63-EAE62)</f>
        <v>0</v>
      </c>
      <c r="EAI62" s="963">
        <f t="shared" ref="EAI62" si="1692">MIN(EAI60,EAG63-EAG62)</f>
        <v>0</v>
      </c>
      <c r="EAK62" s="963">
        <f t="shared" ref="EAK62" si="1693">MIN(EAK60,EAI63-EAI62)</f>
        <v>0</v>
      </c>
      <c r="EAM62" s="963">
        <f t="shared" ref="EAM62" si="1694">MIN(EAM60,EAK63-EAK62)</f>
        <v>0</v>
      </c>
      <c r="EAO62" s="963">
        <f t="shared" ref="EAO62" si="1695">MIN(EAO60,EAM63-EAM62)</f>
        <v>0</v>
      </c>
      <c r="EAQ62" s="963">
        <f t="shared" ref="EAQ62" si="1696">MIN(EAQ60,EAO63-EAO62)</f>
        <v>0</v>
      </c>
      <c r="EAS62" s="963">
        <f t="shared" ref="EAS62" si="1697">MIN(EAS60,EAQ63-EAQ62)</f>
        <v>0</v>
      </c>
      <c r="EAU62" s="963">
        <f t="shared" ref="EAU62" si="1698">MIN(EAU60,EAS63-EAS62)</f>
        <v>0</v>
      </c>
      <c r="EAW62" s="963">
        <f t="shared" ref="EAW62" si="1699">MIN(EAW60,EAU63-EAU62)</f>
        <v>0</v>
      </c>
      <c r="EAY62" s="963">
        <f t="shared" ref="EAY62" si="1700">MIN(EAY60,EAW63-EAW62)</f>
        <v>0</v>
      </c>
      <c r="EBA62" s="963">
        <f t="shared" ref="EBA62" si="1701">MIN(EBA60,EAY63-EAY62)</f>
        <v>0</v>
      </c>
      <c r="EBC62" s="963">
        <f t="shared" ref="EBC62" si="1702">MIN(EBC60,EBA63-EBA62)</f>
        <v>0</v>
      </c>
      <c r="EBE62" s="963">
        <f t="shared" ref="EBE62" si="1703">MIN(EBE60,EBC63-EBC62)</f>
        <v>0</v>
      </c>
      <c r="EBG62" s="963">
        <f t="shared" ref="EBG62" si="1704">MIN(EBG60,EBE63-EBE62)</f>
        <v>0</v>
      </c>
      <c r="EBI62" s="963">
        <f t="shared" ref="EBI62" si="1705">MIN(EBI60,EBG63-EBG62)</f>
        <v>0</v>
      </c>
      <c r="EBK62" s="963">
        <f t="shared" ref="EBK62" si="1706">MIN(EBK60,EBI63-EBI62)</f>
        <v>0</v>
      </c>
      <c r="EBM62" s="963">
        <f t="shared" ref="EBM62" si="1707">MIN(EBM60,EBK63-EBK62)</f>
        <v>0</v>
      </c>
      <c r="EBO62" s="963">
        <f t="shared" ref="EBO62" si="1708">MIN(EBO60,EBM63-EBM62)</f>
        <v>0</v>
      </c>
      <c r="EBQ62" s="963">
        <f t="shared" ref="EBQ62" si="1709">MIN(EBQ60,EBO63-EBO62)</f>
        <v>0</v>
      </c>
      <c r="EBS62" s="963">
        <f t="shared" ref="EBS62" si="1710">MIN(EBS60,EBQ63-EBQ62)</f>
        <v>0</v>
      </c>
      <c r="EBU62" s="963">
        <f t="shared" ref="EBU62" si="1711">MIN(EBU60,EBS63-EBS62)</f>
        <v>0</v>
      </c>
      <c r="EBW62" s="963">
        <f t="shared" ref="EBW62" si="1712">MIN(EBW60,EBU63-EBU62)</f>
        <v>0</v>
      </c>
      <c r="EBY62" s="963">
        <f t="shared" ref="EBY62" si="1713">MIN(EBY60,EBW63-EBW62)</f>
        <v>0</v>
      </c>
      <c r="ECA62" s="963">
        <f t="shared" ref="ECA62" si="1714">MIN(ECA60,EBY63-EBY62)</f>
        <v>0</v>
      </c>
      <c r="ECC62" s="963">
        <f t="shared" ref="ECC62" si="1715">MIN(ECC60,ECA63-ECA62)</f>
        <v>0</v>
      </c>
      <c r="ECE62" s="963">
        <f t="shared" ref="ECE62" si="1716">MIN(ECE60,ECC63-ECC62)</f>
        <v>0</v>
      </c>
      <c r="ECG62" s="963">
        <f t="shared" ref="ECG62" si="1717">MIN(ECG60,ECE63-ECE62)</f>
        <v>0</v>
      </c>
      <c r="ECI62" s="963">
        <f t="shared" ref="ECI62" si="1718">MIN(ECI60,ECG63-ECG62)</f>
        <v>0</v>
      </c>
      <c r="ECK62" s="963">
        <f t="shared" ref="ECK62" si="1719">MIN(ECK60,ECI63-ECI62)</f>
        <v>0</v>
      </c>
      <c r="ECM62" s="963">
        <f t="shared" ref="ECM62" si="1720">MIN(ECM60,ECK63-ECK62)</f>
        <v>0</v>
      </c>
      <c r="ECO62" s="963">
        <f t="shared" ref="ECO62" si="1721">MIN(ECO60,ECM63-ECM62)</f>
        <v>0</v>
      </c>
      <c r="ECQ62" s="963">
        <f t="shared" ref="ECQ62" si="1722">MIN(ECQ60,ECO63-ECO62)</f>
        <v>0</v>
      </c>
      <c r="ECS62" s="963">
        <f t="shared" ref="ECS62" si="1723">MIN(ECS60,ECQ63-ECQ62)</f>
        <v>0</v>
      </c>
      <c r="ECU62" s="963">
        <f t="shared" ref="ECU62" si="1724">MIN(ECU60,ECS63-ECS62)</f>
        <v>0</v>
      </c>
      <c r="ECW62" s="963">
        <f t="shared" ref="ECW62" si="1725">MIN(ECW60,ECU63-ECU62)</f>
        <v>0</v>
      </c>
      <c r="ECY62" s="963">
        <f t="shared" ref="ECY62" si="1726">MIN(ECY60,ECW63-ECW62)</f>
        <v>0</v>
      </c>
      <c r="EDA62" s="963">
        <f t="shared" ref="EDA62" si="1727">MIN(EDA60,ECY63-ECY62)</f>
        <v>0</v>
      </c>
      <c r="EDC62" s="963">
        <f t="shared" ref="EDC62" si="1728">MIN(EDC60,EDA63-EDA62)</f>
        <v>0</v>
      </c>
      <c r="EDE62" s="963">
        <f t="shared" ref="EDE62" si="1729">MIN(EDE60,EDC63-EDC62)</f>
        <v>0</v>
      </c>
      <c r="EDG62" s="963">
        <f t="shared" ref="EDG62" si="1730">MIN(EDG60,EDE63-EDE62)</f>
        <v>0</v>
      </c>
      <c r="EDI62" s="963">
        <f t="shared" ref="EDI62" si="1731">MIN(EDI60,EDG63-EDG62)</f>
        <v>0</v>
      </c>
      <c r="EDK62" s="963">
        <f t="shared" ref="EDK62" si="1732">MIN(EDK60,EDI63-EDI62)</f>
        <v>0</v>
      </c>
      <c r="EDM62" s="963">
        <f t="shared" ref="EDM62" si="1733">MIN(EDM60,EDK63-EDK62)</f>
        <v>0</v>
      </c>
      <c r="EDO62" s="963">
        <f t="shared" ref="EDO62" si="1734">MIN(EDO60,EDM63-EDM62)</f>
        <v>0</v>
      </c>
      <c r="EDQ62" s="963">
        <f t="shared" ref="EDQ62" si="1735">MIN(EDQ60,EDO63-EDO62)</f>
        <v>0</v>
      </c>
      <c r="EDS62" s="963">
        <f t="shared" ref="EDS62" si="1736">MIN(EDS60,EDQ63-EDQ62)</f>
        <v>0</v>
      </c>
      <c r="EDU62" s="963">
        <f t="shared" ref="EDU62" si="1737">MIN(EDU60,EDS63-EDS62)</f>
        <v>0</v>
      </c>
      <c r="EDW62" s="963">
        <f t="shared" ref="EDW62" si="1738">MIN(EDW60,EDU63-EDU62)</f>
        <v>0</v>
      </c>
      <c r="EDY62" s="963">
        <f t="shared" ref="EDY62" si="1739">MIN(EDY60,EDW63-EDW62)</f>
        <v>0</v>
      </c>
      <c r="EEA62" s="963">
        <f t="shared" ref="EEA62" si="1740">MIN(EEA60,EDY63-EDY62)</f>
        <v>0</v>
      </c>
      <c r="EEC62" s="963">
        <f t="shared" ref="EEC62" si="1741">MIN(EEC60,EEA63-EEA62)</f>
        <v>0</v>
      </c>
      <c r="EEE62" s="963">
        <f t="shared" ref="EEE62" si="1742">MIN(EEE60,EEC63-EEC62)</f>
        <v>0</v>
      </c>
      <c r="EEG62" s="963">
        <f t="shared" ref="EEG62" si="1743">MIN(EEG60,EEE63-EEE62)</f>
        <v>0</v>
      </c>
      <c r="EEI62" s="963">
        <f t="shared" ref="EEI62" si="1744">MIN(EEI60,EEG63-EEG62)</f>
        <v>0</v>
      </c>
      <c r="EEK62" s="963">
        <f t="shared" ref="EEK62" si="1745">MIN(EEK60,EEI63-EEI62)</f>
        <v>0</v>
      </c>
      <c r="EEM62" s="963">
        <f t="shared" ref="EEM62" si="1746">MIN(EEM60,EEK63-EEK62)</f>
        <v>0</v>
      </c>
      <c r="EEO62" s="963">
        <f t="shared" ref="EEO62" si="1747">MIN(EEO60,EEM63-EEM62)</f>
        <v>0</v>
      </c>
      <c r="EEQ62" s="963">
        <f t="shared" ref="EEQ62" si="1748">MIN(EEQ60,EEO63-EEO62)</f>
        <v>0</v>
      </c>
      <c r="EES62" s="963">
        <f t="shared" ref="EES62" si="1749">MIN(EES60,EEQ63-EEQ62)</f>
        <v>0</v>
      </c>
      <c r="EEU62" s="963">
        <f t="shared" ref="EEU62" si="1750">MIN(EEU60,EES63-EES62)</f>
        <v>0</v>
      </c>
      <c r="EEW62" s="963">
        <f t="shared" ref="EEW62" si="1751">MIN(EEW60,EEU63-EEU62)</f>
        <v>0</v>
      </c>
      <c r="EEY62" s="963">
        <f t="shared" ref="EEY62" si="1752">MIN(EEY60,EEW63-EEW62)</f>
        <v>0</v>
      </c>
      <c r="EFA62" s="963">
        <f t="shared" ref="EFA62" si="1753">MIN(EFA60,EEY63-EEY62)</f>
        <v>0</v>
      </c>
      <c r="EFC62" s="963">
        <f t="shared" ref="EFC62" si="1754">MIN(EFC60,EFA63-EFA62)</f>
        <v>0</v>
      </c>
      <c r="EFE62" s="963">
        <f t="shared" ref="EFE62" si="1755">MIN(EFE60,EFC63-EFC62)</f>
        <v>0</v>
      </c>
      <c r="EFG62" s="963">
        <f t="shared" ref="EFG62" si="1756">MIN(EFG60,EFE63-EFE62)</f>
        <v>0</v>
      </c>
      <c r="EFI62" s="963">
        <f t="shared" ref="EFI62" si="1757">MIN(EFI60,EFG63-EFG62)</f>
        <v>0</v>
      </c>
      <c r="EFK62" s="963">
        <f t="shared" ref="EFK62" si="1758">MIN(EFK60,EFI63-EFI62)</f>
        <v>0</v>
      </c>
      <c r="EFM62" s="963">
        <f t="shared" ref="EFM62" si="1759">MIN(EFM60,EFK63-EFK62)</f>
        <v>0</v>
      </c>
      <c r="EFO62" s="963">
        <f t="shared" ref="EFO62" si="1760">MIN(EFO60,EFM63-EFM62)</f>
        <v>0</v>
      </c>
      <c r="EFQ62" s="963">
        <f t="shared" ref="EFQ62" si="1761">MIN(EFQ60,EFO63-EFO62)</f>
        <v>0</v>
      </c>
      <c r="EFS62" s="963">
        <f t="shared" ref="EFS62" si="1762">MIN(EFS60,EFQ63-EFQ62)</f>
        <v>0</v>
      </c>
      <c r="EFU62" s="963">
        <f t="shared" ref="EFU62" si="1763">MIN(EFU60,EFS63-EFS62)</f>
        <v>0</v>
      </c>
      <c r="EFW62" s="963">
        <f t="shared" ref="EFW62" si="1764">MIN(EFW60,EFU63-EFU62)</f>
        <v>0</v>
      </c>
      <c r="EFY62" s="963">
        <f t="shared" ref="EFY62" si="1765">MIN(EFY60,EFW63-EFW62)</f>
        <v>0</v>
      </c>
      <c r="EGA62" s="963">
        <f t="shared" ref="EGA62" si="1766">MIN(EGA60,EFY63-EFY62)</f>
        <v>0</v>
      </c>
      <c r="EGC62" s="963">
        <f t="shared" ref="EGC62" si="1767">MIN(EGC60,EGA63-EGA62)</f>
        <v>0</v>
      </c>
      <c r="EGE62" s="963">
        <f t="shared" ref="EGE62" si="1768">MIN(EGE60,EGC63-EGC62)</f>
        <v>0</v>
      </c>
      <c r="EGG62" s="963">
        <f t="shared" ref="EGG62" si="1769">MIN(EGG60,EGE63-EGE62)</f>
        <v>0</v>
      </c>
      <c r="EGI62" s="963">
        <f t="shared" ref="EGI62" si="1770">MIN(EGI60,EGG63-EGG62)</f>
        <v>0</v>
      </c>
      <c r="EGK62" s="963">
        <f t="shared" ref="EGK62" si="1771">MIN(EGK60,EGI63-EGI62)</f>
        <v>0</v>
      </c>
      <c r="EGM62" s="963">
        <f t="shared" ref="EGM62" si="1772">MIN(EGM60,EGK63-EGK62)</f>
        <v>0</v>
      </c>
      <c r="EGO62" s="963">
        <f t="shared" ref="EGO62" si="1773">MIN(EGO60,EGM63-EGM62)</f>
        <v>0</v>
      </c>
      <c r="EGQ62" s="963">
        <f t="shared" ref="EGQ62" si="1774">MIN(EGQ60,EGO63-EGO62)</f>
        <v>0</v>
      </c>
      <c r="EGS62" s="963">
        <f t="shared" ref="EGS62" si="1775">MIN(EGS60,EGQ63-EGQ62)</f>
        <v>0</v>
      </c>
      <c r="EGU62" s="963">
        <f t="shared" ref="EGU62" si="1776">MIN(EGU60,EGS63-EGS62)</f>
        <v>0</v>
      </c>
      <c r="EGW62" s="963">
        <f t="shared" ref="EGW62" si="1777">MIN(EGW60,EGU63-EGU62)</f>
        <v>0</v>
      </c>
      <c r="EGY62" s="963">
        <f t="shared" ref="EGY62" si="1778">MIN(EGY60,EGW63-EGW62)</f>
        <v>0</v>
      </c>
      <c r="EHA62" s="963">
        <f t="shared" ref="EHA62" si="1779">MIN(EHA60,EGY63-EGY62)</f>
        <v>0</v>
      </c>
      <c r="EHC62" s="963">
        <f t="shared" ref="EHC62" si="1780">MIN(EHC60,EHA63-EHA62)</f>
        <v>0</v>
      </c>
      <c r="EHE62" s="963">
        <f t="shared" ref="EHE62" si="1781">MIN(EHE60,EHC63-EHC62)</f>
        <v>0</v>
      </c>
      <c r="EHG62" s="963">
        <f t="shared" ref="EHG62" si="1782">MIN(EHG60,EHE63-EHE62)</f>
        <v>0</v>
      </c>
      <c r="EHI62" s="963">
        <f t="shared" ref="EHI62" si="1783">MIN(EHI60,EHG63-EHG62)</f>
        <v>0</v>
      </c>
      <c r="EHK62" s="963">
        <f t="shared" ref="EHK62" si="1784">MIN(EHK60,EHI63-EHI62)</f>
        <v>0</v>
      </c>
      <c r="EHM62" s="963">
        <f t="shared" ref="EHM62" si="1785">MIN(EHM60,EHK63-EHK62)</f>
        <v>0</v>
      </c>
      <c r="EHO62" s="963">
        <f t="shared" ref="EHO62" si="1786">MIN(EHO60,EHM63-EHM62)</f>
        <v>0</v>
      </c>
      <c r="EHQ62" s="963">
        <f t="shared" ref="EHQ62" si="1787">MIN(EHQ60,EHO63-EHO62)</f>
        <v>0</v>
      </c>
      <c r="EHS62" s="963">
        <f t="shared" ref="EHS62" si="1788">MIN(EHS60,EHQ63-EHQ62)</f>
        <v>0</v>
      </c>
      <c r="EHU62" s="963">
        <f t="shared" ref="EHU62" si="1789">MIN(EHU60,EHS63-EHS62)</f>
        <v>0</v>
      </c>
      <c r="EHW62" s="963">
        <f t="shared" ref="EHW62" si="1790">MIN(EHW60,EHU63-EHU62)</f>
        <v>0</v>
      </c>
      <c r="EHY62" s="963">
        <f t="shared" ref="EHY62" si="1791">MIN(EHY60,EHW63-EHW62)</f>
        <v>0</v>
      </c>
      <c r="EIA62" s="963">
        <f t="shared" ref="EIA62" si="1792">MIN(EIA60,EHY63-EHY62)</f>
        <v>0</v>
      </c>
      <c r="EIC62" s="963">
        <f t="shared" ref="EIC62" si="1793">MIN(EIC60,EIA63-EIA62)</f>
        <v>0</v>
      </c>
      <c r="EIE62" s="963">
        <f t="shared" ref="EIE62" si="1794">MIN(EIE60,EIC63-EIC62)</f>
        <v>0</v>
      </c>
      <c r="EIG62" s="963">
        <f t="shared" ref="EIG62" si="1795">MIN(EIG60,EIE63-EIE62)</f>
        <v>0</v>
      </c>
      <c r="EII62" s="963">
        <f t="shared" ref="EII62" si="1796">MIN(EII60,EIG63-EIG62)</f>
        <v>0</v>
      </c>
      <c r="EIK62" s="963">
        <f t="shared" ref="EIK62" si="1797">MIN(EIK60,EII63-EII62)</f>
        <v>0</v>
      </c>
      <c r="EIM62" s="963">
        <f t="shared" ref="EIM62" si="1798">MIN(EIM60,EIK63-EIK62)</f>
        <v>0</v>
      </c>
      <c r="EIO62" s="963">
        <f t="shared" ref="EIO62" si="1799">MIN(EIO60,EIM63-EIM62)</f>
        <v>0</v>
      </c>
      <c r="EIQ62" s="963">
        <f t="shared" ref="EIQ62" si="1800">MIN(EIQ60,EIO63-EIO62)</f>
        <v>0</v>
      </c>
      <c r="EIS62" s="963">
        <f t="shared" ref="EIS62" si="1801">MIN(EIS60,EIQ63-EIQ62)</f>
        <v>0</v>
      </c>
      <c r="EIU62" s="963">
        <f t="shared" ref="EIU62" si="1802">MIN(EIU60,EIS63-EIS62)</f>
        <v>0</v>
      </c>
      <c r="EIW62" s="963">
        <f t="shared" ref="EIW62" si="1803">MIN(EIW60,EIU63-EIU62)</f>
        <v>0</v>
      </c>
      <c r="EIY62" s="963">
        <f t="shared" ref="EIY62" si="1804">MIN(EIY60,EIW63-EIW62)</f>
        <v>0</v>
      </c>
      <c r="EJA62" s="963">
        <f t="shared" ref="EJA62" si="1805">MIN(EJA60,EIY63-EIY62)</f>
        <v>0</v>
      </c>
      <c r="EJC62" s="963">
        <f t="shared" ref="EJC62" si="1806">MIN(EJC60,EJA63-EJA62)</f>
        <v>0</v>
      </c>
      <c r="EJE62" s="963">
        <f t="shared" ref="EJE62" si="1807">MIN(EJE60,EJC63-EJC62)</f>
        <v>0</v>
      </c>
      <c r="EJG62" s="963">
        <f t="shared" ref="EJG62" si="1808">MIN(EJG60,EJE63-EJE62)</f>
        <v>0</v>
      </c>
      <c r="EJI62" s="963">
        <f t="shared" ref="EJI62" si="1809">MIN(EJI60,EJG63-EJG62)</f>
        <v>0</v>
      </c>
      <c r="EJK62" s="963">
        <f t="shared" ref="EJK62" si="1810">MIN(EJK60,EJI63-EJI62)</f>
        <v>0</v>
      </c>
      <c r="EJM62" s="963">
        <f t="shared" ref="EJM62" si="1811">MIN(EJM60,EJK63-EJK62)</f>
        <v>0</v>
      </c>
      <c r="EJO62" s="963">
        <f t="shared" ref="EJO62" si="1812">MIN(EJO60,EJM63-EJM62)</f>
        <v>0</v>
      </c>
      <c r="EJQ62" s="963">
        <f t="shared" ref="EJQ62" si="1813">MIN(EJQ60,EJO63-EJO62)</f>
        <v>0</v>
      </c>
      <c r="EJS62" s="963">
        <f t="shared" ref="EJS62" si="1814">MIN(EJS60,EJQ63-EJQ62)</f>
        <v>0</v>
      </c>
      <c r="EJU62" s="963">
        <f t="shared" ref="EJU62" si="1815">MIN(EJU60,EJS63-EJS62)</f>
        <v>0</v>
      </c>
      <c r="EJW62" s="963">
        <f t="shared" ref="EJW62" si="1816">MIN(EJW60,EJU63-EJU62)</f>
        <v>0</v>
      </c>
      <c r="EJY62" s="963">
        <f t="shared" ref="EJY62" si="1817">MIN(EJY60,EJW63-EJW62)</f>
        <v>0</v>
      </c>
      <c r="EKA62" s="963">
        <f t="shared" ref="EKA62" si="1818">MIN(EKA60,EJY63-EJY62)</f>
        <v>0</v>
      </c>
      <c r="EKC62" s="963">
        <f t="shared" ref="EKC62" si="1819">MIN(EKC60,EKA63-EKA62)</f>
        <v>0</v>
      </c>
      <c r="EKE62" s="963">
        <f t="shared" ref="EKE62" si="1820">MIN(EKE60,EKC63-EKC62)</f>
        <v>0</v>
      </c>
      <c r="EKG62" s="963">
        <f t="shared" ref="EKG62" si="1821">MIN(EKG60,EKE63-EKE62)</f>
        <v>0</v>
      </c>
      <c r="EKI62" s="963">
        <f t="shared" ref="EKI62" si="1822">MIN(EKI60,EKG63-EKG62)</f>
        <v>0</v>
      </c>
      <c r="EKK62" s="963">
        <f t="shared" ref="EKK62" si="1823">MIN(EKK60,EKI63-EKI62)</f>
        <v>0</v>
      </c>
      <c r="EKM62" s="963">
        <f t="shared" ref="EKM62" si="1824">MIN(EKM60,EKK63-EKK62)</f>
        <v>0</v>
      </c>
      <c r="EKO62" s="963">
        <f t="shared" ref="EKO62" si="1825">MIN(EKO60,EKM63-EKM62)</f>
        <v>0</v>
      </c>
      <c r="EKQ62" s="963">
        <f t="shared" ref="EKQ62" si="1826">MIN(EKQ60,EKO63-EKO62)</f>
        <v>0</v>
      </c>
      <c r="EKS62" s="963">
        <f t="shared" ref="EKS62" si="1827">MIN(EKS60,EKQ63-EKQ62)</f>
        <v>0</v>
      </c>
      <c r="EKU62" s="963">
        <f t="shared" ref="EKU62" si="1828">MIN(EKU60,EKS63-EKS62)</f>
        <v>0</v>
      </c>
      <c r="EKW62" s="963">
        <f t="shared" ref="EKW62" si="1829">MIN(EKW60,EKU63-EKU62)</f>
        <v>0</v>
      </c>
      <c r="EKY62" s="963">
        <f t="shared" ref="EKY62" si="1830">MIN(EKY60,EKW63-EKW62)</f>
        <v>0</v>
      </c>
      <c r="ELA62" s="963">
        <f t="shared" ref="ELA62" si="1831">MIN(ELA60,EKY63-EKY62)</f>
        <v>0</v>
      </c>
      <c r="ELC62" s="963">
        <f t="shared" ref="ELC62" si="1832">MIN(ELC60,ELA63-ELA62)</f>
        <v>0</v>
      </c>
      <c r="ELE62" s="963">
        <f t="shared" ref="ELE62" si="1833">MIN(ELE60,ELC63-ELC62)</f>
        <v>0</v>
      </c>
      <c r="ELG62" s="963">
        <f t="shared" ref="ELG62" si="1834">MIN(ELG60,ELE63-ELE62)</f>
        <v>0</v>
      </c>
      <c r="ELI62" s="963">
        <f t="shared" ref="ELI62" si="1835">MIN(ELI60,ELG63-ELG62)</f>
        <v>0</v>
      </c>
      <c r="ELK62" s="963">
        <f t="shared" ref="ELK62" si="1836">MIN(ELK60,ELI63-ELI62)</f>
        <v>0</v>
      </c>
      <c r="ELM62" s="963">
        <f t="shared" ref="ELM62" si="1837">MIN(ELM60,ELK63-ELK62)</f>
        <v>0</v>
      </c>
      <c r="ELO62" s="963">
        <f t="shared" ref="ELO62" si="1838">MIN(ELO60,ELM63-ELM62)</f>
        <v>0</v>
      </c>
      <c r="ELQ62" s="963">
        <f t="shared" ref="ELQ62" si="1839">MIN(ELQ60,ELO63-ELO62)</f>
        <v>0</v>
      </c>
      <c r="ELS62" s="963">
        <f t="shared" ref="ELS62" si="1840">MIN(ELS60,ELQ63-ELQ62)</f>
        <v>0</v>
      </c>
      <c r="ELU62" s="963">
        <f t="shared" ref="ELU62" si="1841">MIN(ELU60,ELS63-ELS62)</f>
        <v>0</v>
      </c>
      <c r="ELW62" s="963">
        <f t="shared" ref="ELW62" si="1842">MIN(ELW60,ELU63-ELU62)</f>
        <v>0</v>
      </c>
      <c r="ELY62" s="963">
        <f t="shared" ref="ELY62" si="1843">MIN(ELY60,ELW63-ELW62)</f>
        <v>0</v>
      </c>
      <c r="EMA62" s="963">
        <f t="shared" ref="EMA62" si="1844">MIN(EMA60,ELY63-ELY62)</f>
        <v>0</v>
      </c>
      <c r="EMC62" s="963">
        <f t="shared" ref="EMC62" si="1845">MIN(EMC60,EMA63-EMA62)</f>
        <v>0</v>
      </c>
      <c r="EME62" s="963">
        <f t="shared" ref="EME62" si="1846">MIN(EME60,EMC63-EMC62)</f>
        <v>0</v>
      </c>
      <c r="EMG62" s="963">
        <f t="shared" ref="EMG62" si="1847">MIN(EMG60,EME63-EME62)</f>
        <v>0</v>
      </c>
      <c r="EMI62" s="963">
        <f t="shared" ref="EMI62" si="1848">MIN(EMI60,EMG63-EMG62)</f>
        <v>0</v>
      </c>
      <c r="EMK62" s="963">
        <f t="shared" ref="EMK62" si="1849">MIN(EMK60,EMI63-EMI62)</f>
        <v>0</v>
      </c>
      <c r="EMM62" s="963">
        <f t="shared" ref="EMM62" si="1850">MIN(EMM60,EMK63-EMK62)</f>
        <v>0</v>
      </c>
      <c r="EMO62" s="963">
        <f t="shared" ref="EMO62" si="1851">MIN(EMO60,EMM63-EMM62)</f>
        <v>0</v>
      </c>
      <c r="EMQ62" s="963">
        <f t="shared" ref="EMQ62" si="1852">MIN(EMQ60,EMO63-EMO62)</f>
        <v>0</v>
      </c>
      <c r="EMS62" s="963">
        <f t="shared" ref="EMS62" si="1853">MIN(EMS60,EMQ63-EMQ62)</f>
        <v>0</v>
      </c>
      <c r="EMU62" s="963">
        <f t="shared" ref="EMU62" si="1854">MIN(EMU60,EMS63-EMS62)</f>
        <v>0</v>
      </c>
      <c r="EMW62" s="963">
        <f t="shared" ref="EMW62" si="1855">MIN(EMW60,EMU63-EMU62)</f>
        <v>0</v>
      </c>
      <c r="EMY62" s="963">
        <f t="shared" ref="EMY62" si="1856">MIN(EMY60,EMW63-EMW62)</f>
        <v>0</v>
      </c>
      <c r="ENA62" s="963">
        <f t="shared" ref="ENA62" si="1857">MIN(ENA60,EMY63-EMY62)</f>
        <v>0</v>
      </c>
      <c r="ENC62" s="963">
        <f t="shared" ref="ENC62" si="1858">MIN(ENC60,ENA63-ENA62)</f>
        <v>0</v>
      </c>
      <c r="ENE62" s="963">
        <f t="shared" ref="ENE62" si="1859">MIN(ENE60,ENC63-ENC62)</f>
        <v>0</v>
      </c>
      <c r="ENG62" s="963">
        <f t="shared" ref="ENG62" si="1860">MIN(ENG60,ENE63-ENE62)</f>
        <v>0</v>
      </c>
      <c r="ENI62" s="963">
        <f t="shared" ref="ENI62" si="1861">MIN(ENI60,ENG63-ENG62)</f>
        <v>0</v>
      </c>
      <c r="ENK62" s="963">
        <f t="shared" ref="ENK62" si="1862">MIN(ENK60,ENI63-ENI62)</f>
        <v>0</v>
      </c>
      <c r="ENM62" s="963">
        <f t="shared" ref="ENM62" si="1863">MIN(ENM60,ENK63-ENK62)</f>
        <v>0</v>
      </c>
      <c r="ENO62" s="963">
        <f t="shared" ref="ENO62" si="1864">MIN(ENO60,ENM63-ENM62)</f>
        <v>0</v>
      </c>
      <c r="ENQ62" s="963">
        <f t="shared" ref="ENQ62" si="1865">MIN(ENQ60,ENO63-ENO62)</f>
        <v>0</v>
      </c>
      <c r="ENS62" s="963">
        <f t="shared" ref="ENS62" si="1866">MIN(ENS60,ENQ63-ENQ62)</f>
        <v>0</v>
      </c>
      <c r="ENU62" s="963">
        <f t="shared" ref="ENU62" si="1867">MIN(ENU60,ENS63-ENS62)</f>
        <v>0</v>
      </c>
      <c r="ENW62" s="963">
        <f t="shared" ref="ENW62" si="1868">MIN(ENW60,ENU63-ENU62)</f>
        <v>0</v>
      </c>
      <c r="ENY62" s="963">
        <f t="shared" ref="ENY62" si="1869">MIN(ENY60,ENW63-ENW62)</f>
        <v>0</v>
      </c>
      <c r="EOA62" s="963">
        <f t="shared" ref="EOA62" si="1870">MIN(EOA60,ENY63-ENY62)</f>
        <v>0</v>
      </c>
      <c r="EOC62" s="963">
        <f t="shared" ref="EOC62" si="1871">MIN(EOC60,EOA63-EOA62)</f>
        <v>0</v>
      </c>
      <c r="EOE62" s="963">
        <f t="shared" ref="EOE62" si="1872">MIN(EOE60,EOC63-EOC62)</f>
        <v>0</v>
      </c>
      <c r="EOG62" s="963">
        <f t="shared" ref="EOG62" si="1873">MIN(EOG60,EOE63-EOE62)</f>
        <v>0</v>
      </c>
      <c r="EOI62" s="963">
        <f t="shared" ref="EOI62" si="1874">MIN(EOI60,EOG63-EOG62)</f>
        <v>0</v>
      </c>
      <c r="EOK62" s="963">
        <f t="shared" ref="EOK62" si="1875">MIN(EOK60,EOI63-EOI62)</f>
        <v>0</v>
      </c>
      <c r="EOM62" s="963">
        <f t="shared" ref="EOM62" si="1876">MIN(EOM60,EOK63-EOK62)</f>
        <v>0</v>
      </c>
      <c r="EOO62" s="963">
        <f t="shared" ref="EOO62" si="1877">MIN(EOO60,EOM63-EOM62)</f>
        <v>0</v>
      </c>
      <c r="EOQ62" s="963">
        <f t="shared" ref="EOQ62" si="1878">MIN(EOQ60,EOO63-EOO62)</f>
        <v>0</v>
      </c>
      <c r="EOS62" s="963">
        <f t="shared" ref="EOS62" si="1879">MIN(EOS60,EOQ63-EOQ62)</f>
        <v>0</v>
      </c>
      <c r="EOU62" s="963">
        <f t="shared" ref="EOU62" si="1880">MIN(EOU60,EOS63-EOS62)</f>
        <v>0</v>
      </c>
      <c r="EOW62" s="963">
        <f t="shared" ref="EOW62" si="1881">MIN(EOW60,EOU63-EOU62)</f>
        <v>0</v>
      </c>
      <c r="EOY62" s="963">
        <f t="shared" ref="EOY62" si="1882">MIN(EOY60,EOW63-EOW62)</f>
        <v>0</v>
      </c>
      <c r="EPA62" s="963">
        <f t="shared" ref="EPA62" si="1883">MIN(EPA60,EOY63-EOY62)</f>
        <v>0</v>
      </c>
      <c r="EPC62" s="963">
        <f t="shared" ref="EPC62" si="1884">MIN(EPC60,EPA63-EPA62)</f>
        <v>0</v>
      </c>
      <c r="EPE62" s="963">
        <f t="shared" ref="EPE62" si="1885">MIN(EPE60,EPC63-EPC62)</f>
        <v>0</v>
      </c>
      <c r="EPG62" s="963">
        <f t="shared" ref="EPG62" si="1886">MIN(EPG60,EPE63-EPE62)</f>
        <v>0</v>
      </c>
      <c r="EPI62" s="963">
        <f t="shared" ref="EPI62" si="1887">MIN(EPI60,EPG63-EPG62)</f>
        <v>0</v>
      </c>
      <c r="EPK62" s="963">
        <f t="shared" ref="EPK62" si="1888">MIN(EPK60,EPI63-EPI62)</f>
        <v>0</v>
      </c>
      <c r="EPM62" s="963">
        <f t="shared" ref="EPM62" si="1889">MIN(EPM60,EPK63-EPK62)</f>
        <v>0</v>
      </c>
      <c r="EPO62" s="963">
        <f t="shared" ref="EPO62" si="1890">MIN(EPO60,EPM63-EPM62)</f>
        <v>0</v>
      </c>
      <c r="EPQ62" s="963">
        <f t="shared" ref="EPQ62" si="1891">MIN(EPQ60,EPO63-EPO62)</f>
        <v>0</v>
      </c>
      <c r="EPS62" s="963">
        <f t="shared" ref="EPS62" si="1892">MIN(EPS60,EPQ63-EPQ62)</f>
        <v>0</v>
      </c>
      <c r="EPU62" s="963">
        <f t="shared" ref="EPU62" si="1893">MIN(EPU60,EPS63-EPS62)</f>
        <v>0</v>
      </c>
      <c r="EPW62" s="963">
        <f t="shared" ref="EPW62" si="1894">MIN(EPW60,EPU63-EPU62)</f>
        <v>0</v>
      </c>
      <c r="EPY62" s="963">
        <f t="shared" ref="EPY62" si="1895">MIN(EPY60,EPW63-EPW62)</f>
        <v>0</v>
      </c>
      <c r="EQA62" s="963">
        <f t="shared" ref="EQA62" si="1896">MIN(EQA60,EPY63-EPY62)</f>
        <v>0</v>
      </c>
      <c r="EQC62" s="963">
        <f t="shared" ref="EQC62" si="1897">MIN(EQC60,EQA63-EQA62)</f>
        <v>0</v>
      </c>
      <c r="EQE62" s="963">
        <f t="shared" ref="EQE62" si="1898">MIN(EQE60,EQC63-EQC62)</f>
        <v>0</v>
      </c>
      <c r="EQG62" s="963">
        <f t="shared" ref="EQG62" si="1899">MIN(EQG60,EQE63-EQE62)</f>
        <v>0</v>
      </c>
      <c r="EQI62" s="963">
        <f t="shared" ref="EQI62" si="1900">MIN(EQI60,EQG63-EQG62)</f>
        <v>0</v>
      </c>
      <c r="EQK62" s="963">
        <f t="shared" ref="EQK62" si="1901">MIN(EQK60,EQI63-EQI62)</f>
        <v>0</v>
      </c>
      <c r="EQM62" s="963">
        <f t="shared" ref="EQM62" si="1902">MIN(EQM60,EQK63-EQK62)</f>
        <v>0</v>
      </c>
      <c r="EQO62" s="963">
        <f t="shared" ref="EQO62" si="1903">MIN(EQO60,EQM63-EQM62)</f>
        <v>0</v>
      </c>
      <c r="EQQ62" s="963">
        <f t="shared" ref="EQQ62" si="1904">MIN(EQQ60,EQO63-EQO62)</f>
        <v>0</v>
      </c>
      <c r="EQS62" s="963">
        <f t="shared" ref="EQS62" si="1905">MIN(EQS60,EQQ63-EQQ62)</f>
        <v>0</v>
      </c>
      <c r="EQU62" s="963">
        <f t="shared" ref="EQU62" si="1906">MIN(EQU60,EQS63-EQS62)</f>
        <v>0</v>
      </c>
      <c r="EQW62" s="963">
        <f t="shared" ref="EQW62" si="1907">MIN(EQW60,EQU63-EQU62)</f>
        <v>0</v>
      </c>
      <c r="EQY62" s="963">
        <f t="shared" ref="EQY62" si="1908">MIN(EQY60,EQW63-EQW62)</f>
        <v>0</v>
      </c>
      <c r="ERA62" s="963">
        <f t="shared" ref="ERA62" si="1909">MIN(ERA60,EQY63-EQY62)</f>
        <v>0</v>
      </c>
      <c r="ERC62" s="963">
        <f t="shared" ref="ERC62" si="1910">MIN(ERC60,ERA63-ERA62)</f>
        <v>0</v>
      </c>
      <c r="ERE62" s="963">
        <f t="shared" ref="ERE62" si="1911">MIN(ERE60,ERC63-ERC62)</f>
        <v>0</v>
      </c>
      <c r="ERG62" s="963">
        <f t="shared" ref="ERG62" si="1912">MIN(ERG60,ERE63-ERE62)</f>
        <v>0</v>
      </c>
      <c r="ERI62" s="963">
        <f t="shared" ref="ERI62" si="1913">MIN(ERI60,ERG63-ERG62)</f>
        <v>0</v>
      </c>
      <c r="ERK62" s="963">
        <f t="shared" ref="ERK62" si="1914">MIN(ERK60,ERI63-ERI62)</f>
        <v>0</v>
      </c>
      <c r="ERM62" s="963">
        <f t="shared" ref="ERM62" si="1915">MIN(ERM60,ERK63-ERK62)</f>
        <v>0</v>
      </c>
      <c r="ERO62" s="963">
        <f t="shared" ref="ERO62" si="1916">MIN(ERO60,ERM63-ERM62)</f>
        <v>0</v>
      </c>
      <c r="ERQ62" s="963">
        <f t="shared" ref="ERQ62" si="1917">MIN(ERQ60,ERO63-ERO62)</f>
        <v>0</v>
      </c>
      <c r="ERS62" s="963">
        <f t="shared" ref="ERS62" si="1918">MIN(ERS60,ERQ63-ERQ62)</f>
        <v>0</v>
      </c>
      <c r="ERU62" s="963">
        <f t="shared" ref="ERU62" si="1919">MIN(ERU60,ERS63-ERS62)</f>
        <v>0</v>
      </c>
      <c r="ERW62" s="963">
        <f t="shared" ref="ERW62" si="1920">MIN(ERW60,ERU63-ERU62)</f>
        <v>0</v>
      </c>
      <c r="ERY62" s="963">
        <f t="shared" ref="ERY62" si="1921">MIN(ERY60,ERW63-ERW62)</f>
        <v>0</v>
      </c>
      <c r="ESA62" s="963">
        <f t="shared" ref="ESA62" si="1922">MIN(ESA60,ERY63-ERY62)</f>
        <v>0</v>
      </c>
      <c r="ESC62" s="963">
        <f t="shared" ref="ESC62" si="1923">MIN(ESC60,ESA63-ESA62)</f>
        <v>0</v>
      </c>
      <c r="ESE62" s="963">
        <f t="shared" ref="ESE62" si="1924">MIN(ESE60,ESC63-ESC62)</f>
        <v>0</v>
      </c>
      <c r="ESG62" s="963">
        <f t="shared" ref="ESG62" si="1925">MIN(ESG60,ESE63-ESE62)</f>
        <v>0</v>
      </c>
      <c r="ESI62" s="963">
        <f t="shared" ref="ESI62" si="1926">MIN(ESI60,ESG63-ESG62)</f>
        <v>0</v>
      </c>
      <c r="ESK62" s="963">
        <f t="shared" ref="ESK62" si="1927">MIN(ESK60,ESI63-ESI62)</f>
        <v>0</v>
      </c>
      <c r="ESM62" s="963">
        <f t="shared" ref="ESM62" si="1928">MIN(ESM60,ESK63-ESK62)</f>
        <v>0</v>
      </c>
      <c r="ESO62" s="963">
        <f t="shared" ref="ESO62" si="1929">MIN(ESO60,ESM63-ESM62)</f>
        <v>0</v>
      </c>
      <c r="ESQ62" s="963">
        <f t="shared" ref="ESQ62" si="1930">MIN(ESQ60,ESO63-ESO62)</f>
        <v>0</v>
      </c>
      <c r="ESS62" s="963">
        <f t="shared" ref="ESS62" si="1931">MIN(ESS60,ESQ63-ESQ62)</f>
        <v>0</v>
      </c>
      <c r="ESU62" s="963">
        <f t="shared" ref="ESU62" si="1932">MIN(ESU60,ESS63-ESS62)</f>
        <v>0</v>
      </c>
      <c r="ESW62" s="963">
        <f t="shared" ref="ESW62" si="1933">MIN(ESW60,ESU63-ESU62)</f>
        <v>0</v>
      </c>
      <c r="ESY62" s="963">
        <f t="shared" ref="ESY62" si="1934">MIN(ESY60,ESW63-ESW62)</f>
        <v>0</v>
      </c>
      <c r="ETA62" s="963">
        <f t="shared" ref="ETA62" si="1935">MIN(ETA60,ESY63-ESY62)</f>
        <v>0</v>
      </c>
      <c r="ETC62" s="963">
        <f t="shared" ref="ETC62" si="1936">MIN(ETC60,ETA63-ETA62)</f>
        <v>0</v>
      </c>
      <c r="ETE62" s="963">
        <f t="shared" ref="ETE62" si="1937">MIN(ETE60,ETC63-ETC62)</f>
        <v>0</v>
      </c>
      <c r="ETG62" s="963">
        <f t="shared" ref="ETG62" si="1938">MIN(ETG60,ETE63-ETE62)</f>
        <v>0</v>
      </c>
      <c r="ETI62" s="963">
        <f t="shared" ref="ETI62" si="1939">MIN(ETI60,ETG63-ETG62)</f>
        <v>0</v>
      </c>
      <c r="ETK62" s="963">
        <f t="shared" ref="ETK62" si="1940">MIN(ETK60,ETI63-ETI62)</f>
        <v>0</v>
      </c>
      <c r="ETM62" s="963">
        <f t="shared" ref="ETM62" si="1941">MIN(ETM60,ETK63-ETK62)</f>
        <v>0</v>
      </c>
      <c r="ETO62" s="963">
        <f t="shared" ref="ETO62" si="1942">MIN(ETO60,ETM63-ETM62)</f>
        <v>0</v>
      </c>
      <c r="ETQ62" s="963">
        <f t="shared" ref="ETQ62" si="1943">MIN(ETQ60,ETO63-ETO62)</f>
        <v>0</v>
      </c>
      <c r="ETS62" s="963">
        <f t="shared" ref="ETS62" si="1944">MIN(ETS60,ETQ63-ETQ62)</f>
        <v>0</v>
      </c>
      <c r="ETU62" s="963">
        <f t="shared" ref="ETU62" si="1945">MIN(ETU60,ETS63-ETS62)</f>
        <v>0</v>
      </c>
      <c r="ETW62" s="963">
        <f t="shared" ref="ETW62" si="1946">MIN(ETW60,ETU63-ETU62)</f>
        <v>0</v>
      </c>
      <c r="ETY62" s="963">
        <f t="shared" ref="ETY62" si="1947">MIN(ETY60,ETW63-ETW62)</f>
        <v>0</v>
      </c>
      <c r="EUA62" s="963">
        <f t="shared" ref="EUA62" si="1948">MIN(EUA60,ETY63-ETY62)</f>
        <v>0</v>
      </c>
      <c r="EUC62" s="963">
        <f t="shared" ref="EUC62" si="1949">MIN(EUC60,EUA63-EUA62)</f>
        <v>0</v>
      </c>
      <c r="EUE62" s="963">
        <f t="shared" ref="EUE62" si="1950">MIN(EUE60,EUC63-EUC62)</f>
        <v>0</v>
      </c>
      <c r="EUG62" s="963">
        <f t="shared" ref="EUG62" si="1951">MIN(EUG60,EUE63-EUE62)</f>
        <v>0</v>
      </c>
      <c r="EUI62" s="963">
        <f t="shared" ref="EUI62" si="1952">MIN(EUI60,EUG63-EUG62)</f>
        <v>0</v>
      </c>
      <c r="EUK62" s="963">
        <f t="shared" ref="EUK62" si="1953">MIN(EUK60,EUI63-EUI62)</f>
        <v>0</v>
      </c>
      <c r="EUM62" s="963">
        <f t="shared" ref="EUM62" si="1954">MIN(EUM60,EUK63-EUK62)</f>
        <v>0</v>
      </c>
      <c r="EUO62" s="963">
        <f t="shared" ref="EUO62" si="1955">MIN(EUO60,EUM63-EUM62)</f>
        <v>0</v>
      </c>
      <c r="EUQ62" s="963">
        <f t="shared" ref="EUQ62" si="1956">MIN(EUQ60,EUO63-EUO62)</f>
        <v>0</v>
      </c>
      <c r="EUS62" s="963">
        <f t="shared" ref="EUS62" si="1957">MIN(EUS60,EUQ63-EUQ62)</f>
        <v>0</v>
      </c>
      <c r="EUU62" s="963">
        <f t="shared" ref="EUU62" si="1958">MIN(EUU60,EUS63-EUS62)</f>
        <v>0</v>
      </c>
      <c r="EUW62" s="963">
        <f t="shared" ref="EUW62" si="1959">MIN(EUW60,EUU63-EUU62)</f>
        <v>0</v>
      </c>
      <c r="EUY62" s="963">
        <f t="shared" ref="EUY62" si="1960">MIN(EUY60,EUW63-EUW62)</f>
        <v>0</v>
      </c>
      <c r="EVA62" s="963">
        <f t="shared" ref="EVA62" si="1961">MIN(EVA60,EUY63-EUY62)</f>
        <v>0</v>
      </c>
      <c r="EVC62" s="963">
        <f t="shared" ref="EVC62" si="1962">MIN(EVC60,EVA63-EVA62)</f>
        <v>0</v>
      </c>
      <c r="EVE62" s="963">
        <f t="shared" ref="EVE62" si="1963">MIN(EVE60,EVC63-EVC62)</f>
        <v>0</v>
      </c>
      <c r="EVG62" s="963">
        <f t="shared" ref="EVG62" si="1964">MIN(EVG60,EVE63-EVE62)</f>
        <v>0</v>
      </c>
      <c r="EVI62" s="963">
        <f t="shared" ref="EVI62" si="1965">MIN(EVI60,EVG63-EVG62)</f>
        <v>0</v>
      </c>
      <c r="EVK62" s="963">
        <f t="shared" ref="EVK62" si="1966">MIN(EVK60,EVI63-EVI62)</f>
        <v>0</v>
      </c>
      <c r="EVM62" s="963">
        <f t="shared" ref="EVM62" si="1967">MIN(EVM60,EVK63-EVK62)</f>
        <v>0</v>
      </c>
      <c r="EVO62" s="963">
        <f t="shared" ref="EVO62" si="1968">MIN(EVO60,EVM63-EVM62)</f>
        <v>0</v>
      </c>
      <c r="EVQ62" s="963">
        <f t="shared" ref="EVQ62" si="1969">MIN(EVQ60,EVO63-EVO62)</f>
        <v>0</v>
      </c>
      <c r="EVS62" s="963">
        <f t="shared" ref="EVS62" si="1970">MIN(EVS60,EVQ63-EVQ62)</f>
        <v>0</v>
      </c>
      <c r="EVU62" s="963">
        <f t="shared" ref="EVU62" si="1971">MIN(EVU60,EVS63-EVS62)</f>
        <v>0</v>
      </c>
      <c r="EVW62" s="963">
        <f t="shared" ref="EVW62" si="1972">MIN(EVW60,EVU63-EVU62)</f>
        <v>0</v>
      </c>
      <c r="EVY62" s="963">
        <f t="shared" ref="EVY62" si="1973">MIN(EVY60,EVW63-EVW62)</f>
        <v>0</v>
      </c>
      <c r="EWA62" s="963">
        <f t="shared" ref="EWA62" si="1974">MIN(EWA60,EVY63-EVY62)</f>
        <v>0</v>
      </c>
      <c r="EWC62" s="963">
        <f t="shared" ref="EWC62" si="1975">MIN(EWC60,EWA63-EWA62)</f>
        <v>0</v>
      </c>
      <c r="EWE62" s="963">
        <f t="shared" ref="EWE62" si="1976">MIN(EWE60,EWC63-EWC62)</f>
        <v>0</v>
      </c>
      <c r="EWG62" s="963">
        <f t="shared" ref="EWG62" si="1977">MIN(EWG60,EWE63-EWE62)</f>
        <v>0</v>
      </c>
      <c r="EWI62" s="963">
        <f t="shared" ref="EWI62" si="1978">MIN(EWI60,EWG63-EWG62)</f>
        <v>0</v>
      </c>
      <c r="EWK62" s="963">
        <f t="shared" ref="EWK62" si="1979">MIN(EWK60,EWI63-EWI62)</f>
        <v>0</v>
      </c>
      <c r="EWM62" s="963">
        <f t="shared" ref="EWM62" si="1980">MIN(EWM60,EWK63-EWK62)</f>
        <v>0</v>
      </c>
      <c r="EWO62" s="963">
        <f t="shared" ref="EWO62" si="1981">MIN(EWO60,EWM63-EWM62)</f>
        <v>0</v>
      </c>
      <c r="EWQ62" s="963">
        <f t="shared" ref="EWQ62" si="1982">MIN(EWQ60,EWO63-EWO62)</f>
        <v>0</v>
      </c>
      <c r="EWS62" s="963">
        <f t="shared" ref="EWS62" si="1983">MIN(EWS60,EWQ63-EWQ62)</f>
        <v>0</v>
      </c>
      <c r="EWU62" s="963">
        <f t="shared" ref="EWU62" si="1984">MIN(EWU60,EWS63-EWS62)</f>
        <v>0</v>
      </c>
      <c r="EWW62" s="963">
        <f t="shared" ref="EWW62" si="1985">MIN(EWW60,EWU63-EWU62)</f>
        <v>0</v>
      </c>
      <c r="EWY62" s="963">
        <f t="shared" ref="EWY62" si="1986">MIN(EWY60,EWW63-EWW62)</f>
        <v>0</v>
      </c>
      <c r="EXA62" s="963">
        <f t="shared" ref="EXA62" si="1987">MIN(EXA60,EWY63-EWY62)</f>
        <v>0</v>
      </c>
      <c r="EXC62" s="963">
        <f t="shared" ref="EXC62" si="1988">MIN(EXC60,EXA63-EXA62)</f>
        <v>0</v>
      </c>
      <c r="EXE62" s="963">
        <f t="shared" ref="EXE62" si="1989">MIN(EXE60,EXC63-EXC62)</f>
        <v>0</v>
      </c>
      <c r="EXG62" s="963">
        <f t="shared" ref="EXG62" si="1990">MIN(EXG60,EXE63-EXE62)</f>
        <v>0</v>
      </c>
      <c r="EXI62" s="963">
        <f t="shared" ref="EXI62" si="1991">MIN(EXI60,EXG63-EXG62)</f>
        <v>0</v>
      </c>
      <c r="EXK62" s="963">
        <f t="shared" ref="EXK62" si="1992">MIN(EXK60,EXI63-EXI62)</f>
        <v>0</v>
      </c>
      <c r="EXM62" s="963">
        <f t="shared" ref="EXM62" si="1993">MIN(EXM60,EXK63-EXK62)</f>
        <v>0</v>
      </c>
      <c r="EXO62" s="963">
        <f t="shared" ref="EXO62" si="1994">MIN(EXO60,EXM63-EXM62)</f>
        <v>0</v>
      </c>
      <c r="EXQ62" s="963">
        <f t="shared" ref="EXQ62" si="1995">MIN(EXQ60,EXO63-EXO62)</f>
        <v>0</v>
      </c>
      <c r="EXS62" s="963">
        <f t="shared" ref="EXS62" si="1996">MIN(EXS60,EXQ63-EXQ62)</f>
        <v>0</v>
      </c>
      <c r="EXU62" s="963">
        <f t="shared" ref="EXU62" si="1997">MIN(EXU60,EXS63-EXS62)</f>
        <v>0</v>
      </c>
      <c r="EXW62" s="963">
        <f t="shared" ref="EXW62" si="1998">MIN(EXW60,EXU63-EXU62)</f>
        <v>0</v>
      </c>
      <c r="EXY62" s="963">
        <f t="shared" ref="EXY62" si="1999">MIN(EXY60,EXW63-EXW62)</f>
        <v>0</v>
      </c>
      <c r="EYA62" s="963">
        <f t="shared" ref="EYA62" si="2000">MIN(EYA60,EXY63-EXY62)</f>
        <v>0</v>
      </c>
      <c r="EYC62" s="963">
        <f t="shared" ref="EYC62" si="2001">MIN(EYC60,EYA63-EYA62)</f>
        <v>0</v>
      </c>
      <c r="EYE62" s="963">
        <f t="shared" ref="EYE62" si="2002">MIN(EYE60,EYC63-EYC62)</f>
        <v>0</v>
      </c>
      <c r="EYG62" s="963">
        <f t="shared" ref="EYG62" si="2003">MIN(EYG60,EYE63-EYE62)</f>
        <v>0</v>
      </c>
      <c r="EYI62" s="963">
        <f t="shared" ref="EYI62" si="2004">MIN(EYI60,EYG63-EYG62)</f>
        <v>0</v>
      </c>
      <c r="EYK62" s="963">
        <f t="shared" ref="EYK62" si="2005">MIN(EYK60,EYI63-EYI62)</f>
        <v>0</v>
      </c>
      <c r="EYM62" s="963">
        <f t="shared" ref="EYM62" si="2006">MIN(EYM60,EYK63-EYK62)</f>
        <v>0</v>
      </c>
      <c r="EYO62" s="963">
        <f t="shared" ref="EYO62" si="2007">MIN(EYO60,EYM63-EYM62)</f>
        <v>0</v>
      </c>
      <c r="EYQ62" s="963">
        <f t="shared" ref="EYQ62" si="2008">MIN(EYQ60,EYO63-EYO62)</f>
        <v>0</v>
      </c>
      <c r="EYS62" s="963">
        <f t="shared" ref="EYS62" si="2009">MIN(EYS60,EYQ63-EYQ62)</f>
        <v>0</v>
      </c>
      <c r="EYU62" s="963">
        <f t="shared" ref="EYU62" si="2010">MIN(EYU60,EYS63-EYS62)</f>
        <v>0</v>
      </c>
      <c r="EYW62" s="963">
        <f t="shared" ref="EYW62" si="2011">MIN(EYW60,EYU63-EYU62)</f>
        <v>0</v>
      </c>
      <c r="EYY62" s="963">
        <f t="shared" ref="EYY62" si="2012">MIN(EYY60,EYW63-EYW62)</f>
        <v>0</v>
      </c>
      <c r="EZA62" s="963">
        <f t="shared" ref="EZA62" si="2013">MIN(EZA60,EYY63-EYY62)</f>
        <v>0</v>
      </c>
      <c r="EZC62" s="963">
        <f t="shared" ref="EZC62" si="2014">MIN(EZC60,EZA63-EZA62)</f>
        <v>0</v>
      </c>
      <c r="EZE62" s="963">
        <f t="shared" ref="EZE62" si="2015">MIN(EZE60,EZC63-EZC62)</f>
        <v>0</v>
      </c>
      <c r="EZG62" s="963">
        <f t="shared" ref="EZG62" si="2016">MIN(EZG60,EZE63-EZE62)</f>
        <v>0</v>
      </c>
      <c r="EZI62" s="963">
        <f t="shared" ref="EZI62" si="2017">MIN(EZI60,EZG63-EZG62)</f>
        <v>0</v>
      </c>
      <c r="EZK62" s="963">
        <f t="shared" ref="EZK62" si="2018">MIN(EZK60,EZI63-EZI62)</f>
        <v>0</v>
      </c>
      <c r="EZM62" s="963">
        <f t="shared" ref="EZM62" si="2019">MIN(EZM60,EZK63-EZK62)</f>
        <v>0</v>
      </c>
      <c r="EZO62" s="963">
        <f t="shared" ref="EZO62" si="2020">MIN(EZO60,EZM63-EZM62)</f>
        <v>0</v>
      </c>
      <c r="EZQ62" s="963">
        <f t="shared" ref="EZQ62" si="2021">MIN(EZQ60,EZO63-EZO62)</f>
        <v>0</v>
      </c>
      <c r="EZS62" s="963">
        <f t="shared" ref="EZS62" si="2022">MIN(EZS60,EZQ63-EZQ62)</f>
        <v>0</v>
      </c>
      <c r="EZU62" s="963">
        <f t="shared" ref="EZU62" si="2023">MIN(EZU60,EZS63-EZS62)</f>
        <v>0</v>
      </c>
      <c r="EZW62" s="963">
        <f t="shared" ref="EZW62" si="2024">MIN(EZW60,EZU63-EZU62)</f>
        <v>0</v>
      </c>
      <c r="EZY62" s="963">
        <f t="shared" ref="EZY62" si="2025">MIN(EZY60,EZW63-EZW62)</f>
        <v>0</v>
      </c>
      <c r="FAA62" s="963">
        <f t="shared" ref="FAA62" si="2026">MIN(FAA60,EZY63-EZY62)</f>
        <v>0</v>
      </c>
      <c r="FAC62" s="963">
        <f t="shared" ref="FAC62" si="2027">MIN(FAC60,FAA63-FAA62)</f>
        <v>0</v>
      </c>
      <c r="FAE62" s="963">
        <f t="shared" ref="FAE62" si="2028">MIN(FAE60,FAC63-FAC62)</f>
        <v>0</v>
      </c>
      <c r="FAG62" s="963">
        <f t="shared" ref="FAG62" si="2029">MIN(FAG60,FAE63-FAE62)</f>
        <v>0</v>
      </c>
      <c r="FAI62" s="963">
        <f t="shared" ref="FAI62" si="2030">MIN(FAI60,FAG63-FAG62)</f>
        <v>0</v>
      </c>
      <c r="FAK62" s="963">
        <f t="shared" ref="FAK62" si="2031">MIN(FAK60,FAI63-FAI62)</f>
        <v>0</v>
      </c>
      <c r="FAM62" s="963">
        <f t="shared" ref="FAM62" si="2032">MIN(FAM60,FAK63-FAK62)</f>
        <v>0</v>
      </c>
      <c r="FAO62" s="963">
        <f t="shared" ref="FAO62" si="2033">MIN(FAO60,FAM63-FAM62)</f>
        <v>0</v>
      </c>
      <c r="FAQ62" s="963">
        <f t="shared" ref="FAQ62" si="2034">MIN(FAQ60,FAO63-FAO62)</f>
        <v>0</v>
      </c>
      <c r="FAS62" s="963">
        <f t="shared" ref="FAS62" si="2035">MIN(FAS60,FAQ63-FAQ62)</f>
        <v>0</v>
      </c>
      <c r="FAU62" s="963">
        <f t="shared" ref="FAU62" si="2036">MIN(FAU60,FAS63-FAS62)</f>
        <v>0</v>
      </c>
      <c r="FAW62" s="963">
        <f t="shared" ref="FAW62" si="2037">MIN(FAW60,FAU63-FAU62)</f>
        <v>0</v>
      </c>
      <c r="FAY62" s="963">
        <f t="shared" ref="FAY62" si="2038">MIN(FAY60,FAW63-FAW62)</f>
        <v>0</v>
      </c>
      <c r="FBA62" s="963">
        <f t="shared" ref="FBA62" si="2039">MIN(FBA60,FAY63-FAY62)</f>
        <v>0</v>
      </c>
      <c r="FBC62" s="963">
        <f t="shared" ref="FBC62" si="2040">MIN(FBC60,FBA63-FBA62)</f>
        <v>0</v>
      </c>
      <c r="FBE62" s="963">
        <f t="shared" ref="FBE62" si="2041">MIN(FBE60,FBC63-FBC62)</f>
        <v>0</v>
      </c>
      <c r="FBG62" s="963">
        <f t="shared" ref="FBG62" si="2042">MIN(FBG60,FBE63-FBE62)</f>
        <v>0</v>
      </c>
      <c r="FBI62" s="963">
        <f t="shared" ref="FBI62" si="2043">MIN(FBI60,FBG63-FBG62)</f>
        <v>0</v>
      </c>
      <c r="FBK62" s="963">
        <f t="shared" ref="FBK62" si="2044">MIN(FBK60,FBI63-FBI62)</f>
        <v>0</v>
      </c>
      <c r="FBM62" s="963">
        <f t="shared" ref="FBM62" si="2045">MIN(FBM60,FBK63-FBK62)</f>
        <v>0</v>
      </c>
      <c r="FBO62" s="963">
        <f t="shared" ref="FBO62" si="2046">MIN(FBO60,FBM63-FBM62)</f>
        <v>0</v>
      </c>
      <c r="FBQ62" s="963">
        <f t="shared" ref="FBQ62" si="2047">MIN(FBQ60,FBO63-FBO62)</f>
        <v>0</v>
      </c>
      <c r="FBS62" s="963">
        <f t="shared" ref="FBS62" si="2048">MIN(FBS60,FBQ63-FBQ62)</f>
        <v>0</v>
      </c>
      <c r="FBU62" s="963">
        <f t="shared" ref="FBU62" si="2049">MIN(FBU60,FBS63-FBS62)</f>
        <v>0</v>
      </c>
      <c r="FBW62" s="963">
        <f t="shared" ref="FBW62" si="2050">MIN(FBW60,FBU63-FBU62)</f>
        <v>0</v>
      </c>
      <c r="FBY62" s="963">
        <f t="shared" ref="FBY62" si="2051">MIN(FBY60,FBW63-FBW62)</f>
        <v>0</v>
      </c>
      <c r="FCA62" s="963">
        <f t="shared" ref="FCA62" si="2052">MIN(FCA60,FBY63-FBY62)</f>
        <v>0</v>
      </c>
      <c r="FCC62" s="963">
        <f t="shared" ref="FCC62" si="2053">MIN(FCC60,FCA63-FCA62)</f>
        <v>0</v>
      </c>
      <c r="FCE62" s="963">
        <f t="shared" ref="FCE62" si="2054">MIN(FCE60,FCC63-FCC62)</f>
        <v>0</v>
      </c>
      <c r="FCG62" s="963">
        <f t="shared" ref="FCG62" si="2055">MIN(FCG60,FCE63-FCE62)</f>
        <v>0</v>
      </c>
      <c r="FCI62" s="963">
        <f t="shared" ref="FCI62" si="2056">MIN(FCI60,FCG63-FCG62)</f>
        <v>0</v>
      </c>
      <c r="FCK62" s="963">
        <f t="shared" ref="FCK62" si="2057">MIN(FCK60,FCI63-FCI62)</f>
        <v>0</v>
      </c>
      <c r="FCM62" s="963">
        <f t="shared" ref="FCM62" si="2058">MIN(FCM60,FCK63-FCK62)</f>
        <v>0</v>
      </c>
      <c r="FCO62" s="963">
        <f t="shared" ref="FCO62" si="2059">MIN(FCO60,FCM63-FCM62)</f>
        <v>0</v>
      </c>
      <c r="FCQ62" s="963">
        <f t="shared" ref="FCQ62" si="2060">MIN(FCQ60,FCO63-FCO62)</f>
        <v>0</v>
      </c>
      <c r="FCS62" s="963">
        <f t="shared" ref="FCS62" si="2061">MIN(FCS60,FCQ63-FCQ62)</f>
        <v>0</v>
      </c>
      <c r="FCU62" s="963">
        <f t="shared" ref="FCU62" si="2062">MIN(FCU60,FCS63-FCS62)</f>
        <v>0</v>
      </c>
      <c r="FCW62" s="963">
        <f t="shared" ref="FCW62" si="2063">MIN(FCW60,FCU63-FCU62)</f>
        <v>0</v>
      </c>
      <c r="FCY62" s="963">
        <f t="shared" ref="FCY62" si="2064">MIN(FCY60,FCW63-FCW62)</f>
        <v>0</v>
      </c>
      <c r="FDA62" s="963">
        <f t="shared" ref="FDA62" si="2065">MIN(FDA60,FCY63-FCY62)</f>
        <v>0</v>
      </c>
      <c r="FDC62" s="963">
        <f t="shared" ref="FDC62" si="2066">MIN(FDC60,FDA63-FDA62)</f>
        <v>0</v>
      </c>
      <c r="FDE62" s="963">
        <f t="shared" ref="FDE62" si="2067">MIN(FDE60,FDC63-FDC62)</f>
        <v>0</v>
      </c>
      <c r="FDG62" s="963">
        <f t="shared" ref="FDG62" si="2068">MIN(FDG60,FDE63-FDE62)</f>
        <v>0</v>
      </c>
      <c r="FDI62" s="963">
        <f t="shared" ref="FDI62" si="2069">MIN(FDI60,FDG63-FDG62)</f>
        <v>0</v>
      </c>
      <c r="FDK62" s="963">
        <f t="shared" ref="FDK62" si="2070">MIN(FDK60,FDI63-FDI62)</f>
        <v>0</v>
      </c>
      <c r="FDM62" s="963">
        <f t="shared" ref="FDM62" si="2071">MIN(FDM60,FDK63-FDK62)</f>
        <v>0</v>
      </c>
      <c r="FDO62" s="963">
        <f t="shared" ref="FDO62" si="2072">MIN(FDO60,FDM63-FDM62)</f>
        <v>0</v>
      </c>
      <c r="FDQ62" s="963">
        <f t="shared" ref="FDQ62" si="2073">MIN(FDQ60,FDO63-FDO62)</f>
        <v>0</v>
      </c>
      <c r="FDS62" s="963">
        <f t="shared" ref="FDS62" si="2074">MIN(FDS60,FDQ63-FDQ62)</f>
        <v>0</v>
      </c>
      <c r="FDU62" s="963">
        <f t="shared" ref="FDU62" si="2075">MIN(FDU60,FDS63-FDS62)</f>
        <v>0</v>
      </c>
      <c r="FDW62" s="963">
        <f t="shared" ref="FDW62" si="2076">MIN(FDW60,FDU63-FDU62)</f>
        <v>0</v>
      </c>
      <c r="FDY62" s="963">
        <f t="shared" ref="FDY62" si="2077">MIN(FDY60,FDW63-FDW62)</f>
        <v>0</v>
      </c>
      <c r="FEA62" s="963">
        <f t="shared" ref="FEA62" si="2078">MIN(FEA60,FDY63-FDY62)</f>
        <v>0</v>
      </c>
      <c r="FEC62" s="963">
        <f t="shared" ref="FEC62" si="2079">MIN(FEC60,FEA63-FEA62)</f>
        <v>0</v>
      </c>
      <c r="FEE62" s="963">
        <f t="shared" ref="FEE62" si="2080">MIN(FEE60,FEC63-FEC62)</f>
        <v>0</v>
      </c>
      <c r="FEG62" s="963">
        <f t="shared" ref="FEG62" si="2081">MIN(FEG60,FEE63-FEE62)</f>
        <v>0</v>
      </c>
      <c r="FEI62" s="963">
        <f t="shared" ref="FEI62" si="2082">MIN(FEI60,FEG63-FEG62)</f>
        <v>0</v>
      </c>
      <c r="FEK62" s="963">
        <f t="shared" ref="FEK62" si="2083">MIN(FEK60,FEI63-FEI62)</f>
        <v>0</v>
      </c>
      <c r="FEM62" s="963">
        <f t="shared" ref="FEM62" si="2084">MIN(FEM60,FEK63-FEK62)</f>
        <v>0</v>
      </c>
      <c r="FEO62" s="963">
        <f t="shared" ref="FEO62" si="2085">MIN(FEO60,FEM63-FEM62)</f>
        <v>0</v>
      </c>
      <c r="FEQ62" s="963">
        <f t="shared" ref="FEQ62" si="2086">MIN(FEQ60,FEO63-FEO62)</f>
        <v>0</v>
      </c>
      <c r="FES62" s="963">
        <f t="shared" ref="FES62" si="2087">MIN(FES60,FEQ63-FEQ62)</f>
        <v>0</v>
      </c>
      <c r="FEU62" s="963">
        <f t="shared" ref="FEU62" si="2088">MIN(FEU60,FES63-FES62)</f>
        <v>0</v>
      </c>
      <c r="FEW62" s="963">
        <f t="shared" ref="FEW62" si="2089">MIN(FEW60,FEU63-FEU62)</f>
        <v>0</v>
      </c>
      <c r="FEY62" s="963">
        <f t="shared" ref="FEY62" si="2090">MIN(FEY60,FEW63-FEW62)</f>
        <v>0</v>
      </c>
      <c r="FFA62" s="963">
        <f t="shared" ref="FFA62" si="2091">MIN(FFA60,FEY63-FEY62)</f>
        <v>0</v>
      </c>
      <c r="FFC62" s="963">
        <f t="shared" ref="FFC62" si="2092">MIN(FFC60,FFA63-FFA62)</f>
        <v>0</v>
      </c>
      <c r="FFE62" s="963">
        <f t="shared" ref="FFE62" si="2093">MIN(FFE60,FFC63-FFC62)</f>
        <v>0</v>
      </c>
      <c r="FFG62" s="963">
        <f t="shared" ref="FFG62" si="2094">MIN(FFG60,FFE63-FFE62)</f>
        <v>0</v>
      </c>
      <c r="FFI62" s="963">
        <f t="shared" ref="FFI62" si="2095">MIN(FFI60,FFG63-FFG62)</f>
        <v>0</v>
      </c>
      <c r="FFK62" s="963">
        <f t="shared" ref="FFK62" si="2096">MIN(FFK60,FFI63-FFI62)</f>
        <v>0</v>
      </c>
      <c r="FFM62" s="963">
        <f t="shared" ref="FFM62" si="2097">MIN(FFM60,FFK63-FFK62)</f>
        <v>0</v>
      </c>
      <c r="FFO62" s="963">
        <f t="shared" ref="FFO62" si="2098">MIN(FFO60,FFM63-FFM62)</f>
        <v>0</v>
      </c>
      <c r="FFQ62" s="963">
        <f t="shared" ref="FFQ62" si="2099">MIN(FFQ60,FFO63-FFO62)</f>
        <v>0</v>
      </c>
      <c r="FFS62" s="963">
        <f t="shared" ref="FFS62" si="2100">MIN(FFS60,FFQ63-FFQ62)</f>
        <v>0</v>
      </c>
      <c r="FFU62" s="963">
        <f t="shared" ref="FFU62" si="2101">MIN(FFU60,FFS63-FFS62)</f>
        <v>0</v>
      </c>
      <c r="FFW62" s="963">
        <f t="shared" ref="FFW62" si="2102">MIN(FFW60,FFU63-FFU62)</f>
        <v>0</v>
      </c>
      <c r="FFY62" s="963">
        <f t="shared" ref="FFY62" si="2103">MIN(FFY60,FFW63-FFW62)</f>
        <v>0</v>
      </c>
      <c r="FGA62" s="963">
        <f t="shared" ref="FGA62" si="2104">MIN(FGA60,FFY63-FFY62)</f>
        <v>0</v>
      </c>
      <c r="FGC62" s="963">
        <f t="shared" ref="FGC62" si="2105">MIN(FGC60,FGA63-FGA62)</f>
        <v>0</v>
      </c>
      <c r="FGE62" s="963">
        <f t="shared" ref="FGE62" si="2106">MIN(FGE60,FGC63-FGC62)</f>
        <v>0</v>
      </c>
      <c r="FGG62" s="963">
        <f t="shared" ref="FGG62" si="2107">MIN(FGG60,FGE63-FGE62)</f>
        <v>0</v>
      </c>
      <c r="FGI62" s="963">
        <f t="shared" ref="FGI62" si="2108">MIN(FGI60,FGG63-FGG62)</f>
        <v>0</v>
      </c>
      <c r="FGK62" s="963">
        <f t="shared" ref="FGK62" si="2109">MIN(FGK60,FGI63-FGI62)</f>
        <v>0</v>
      </c>
      <c r="FGM62" s="963">
        <f t="shared" ref="FGM62" si="2110">MIN(FGM60,FGK63-FGK62)</f>
        <v>0</v>
      </c>
      <c r="FGO62" s="963">
        <f t="shared" ref="FGO62" si="2111">MIN(FGO60,FGM63-FGM62)</f>
        <v>0</v>
      </c>
      <c r="FGQ62" s="963">
        <f t="shared" ref="FGQ62" si="2112">MIN(FGQ60,FGO63-FGO62)</f>
        <v>0</v>
      </c>
      <c r="FGS62" s="963">
        <f t="shared" ref="FGS62" si="2113">MIN(FGS60,FGQ63-FGQ62)</f>
        <v>0</v>
      </c>
      <c r="FGU62" s="963">
        <f t="shared" ref="FGU62" si="2114">MIN(FGU60,FGS63-FGS62)</f>
        <v>0</v>
      </c>
      <c r="FGW62" s="963">
        <f t="shared" ref="FGW62" si="2115">MIN(FGW60,FGU63-FGU62)</f>
        <v>0</v>
      </c>
      <c r="FGY62" s="963">
        <f t="shared" ref="FGY62" si="2116">MIN(FGY60,FGW63-FGW62)</f>
        <v>0</v>
      </c>
      <c r="FHA62" s="963">
        <f t="shared" ref="FHA62" si="2117">MIN(FHA60,FGY63-FGY62)</f>
        <v>0</v>
      </c>
      <c r="FHC62" s="963">
        <f t="shared" ref="FHC62" si="2118">MIN(FHC60,FHA63-FHA62)</f>
        <v>0</v>
      </c>
      <c r="FHE62" s="963">
        <f t="shared" ref="FHE62" si="2119">MIN(FHE60,FHC63-FHC62)</f>
        <v>0</v>
      </c>
      <c r="FHG62" s="963">
        <f t="shared" ref="FHG62" si="2120">MIN(FHG60,FHE63-FHE62)</f>
        <v>0</v>
      </c>
      <c r="FHI62" s="963">
        <f t="shared" ref="FHI62" si="2121">MIN(FHI60,FHG63-FHG62)</f>
        <v>0</v>
      </c>
      <c r="FHK62" s="963">
        <f t="shared" ref="FHK62" si="2122">MIN(FHK60,FHI63-FHI62)</f>
        <v>0</v>
      </c>
      <c r="FHM62" s="963">
        <f t="shared" ref="FHM62" si="2123">MIN(FHM60,FHK63-FHK62)</f>
        <v>0</v>
      </c>
      <c r="FHO62" s="963">
        <f t="shared" ref="FHO62" si="2124">MIN(FHO60,FHM63-FHM62)</f>
        <v>0</v>
      </c>
      <c r="FHQ62" s="963">
        <f t="shared" ref="FHQ62" si="2125">MIN(FHQ60,FHO63-FHO62)</f>
        <v>0</v>
      </c>
      <c r="FHS62" s="963">
        <f t="shared" ref="FHS62" si="2126">MIN(FHS60,FHQ63-FHQ62)</f>
        <v>0</v>
      </c>
      <c r="FHU62" s="963">
        <f t="shared" ref="FHU62" si="2127">MIN(FHU60,FHS63-FHS62)</f>
        <v>0</v>
      </c>
      <c r="FHW62" s="963">
        <f t="shared" ref="FHW62" si="2128">MIN(FHW60,FHU63-FHU62)</f>
        <v>0</v>
      </c>
      <c r="FHY62" s="963">
        <f t="shared" ref="FHY62" si="2129">MIN(FHY60,FHW63-FHW62)</f>
        <v>0</v>
      </c>
      <c r="FIA62" s="963">
        <f t="shared" ref="FIA62" si="2130">MIN(FIA60,FHY63-FHY62)</f>
        <v>0</v>
      </c>
      <c r="FIC62" s="963">
        <f t="shared" ref="FIC62" si="2131">MIN(FIC60,FIA63-FIA62)</f>
        <v>0</v>
      </c>
      <c r="FIE62" s="963">
        <f t="shared" ref="FIE62" si="2132">MIN(FIE60,FIC63-FIC62)</f>
        <v>0</v>
      </c>
      <c r="FIG62" s="963">
        <f t="shared" ref="FIG62" si="2133">MIN(FIG60,FIE63-FIE62)</f>
        <v>0</v>
      </c>
      <c r="FII62" s="963">
        <f t="shared" ref="FII62" si="2134">MIN(FII60,FIG63-FIG62)</f>
        <v>0</v>
      </c>
      <c r="FIK62" s="963">
        <f t="shared" ref="FIK62" si="2135">MIN(FIK60,FII63-FII62)</f>
        <v>0</v>
      </c>
      <c r="FIM62" s="963">
        <f t="shared" ref="FIM62" si="2136">MIN(FIM60,FIK63-FIK62)</f>
        <v>0</v>
      </c>
      <c r="FIO62" s="963">
        <f t="shared" ref="FIO62" si="2137">MIN(FIO60,FIM63-FIM62)</f>
        <v>0</v>
      </c>
      <c r="FIQ62" s="963">
        <f t="shared" ref="FIQ62" si="2138">MIN(FIQ60,FIO63-FIO62)</f>
        <v>0</v>
      </c>
      <c r="FIS62" s="963">
        <f t="shared" ref="FIS62" si="2139">MIN(FIS60,FIQ63-FIQ62)</f>
        <v>0</v>
      </c>
      <c r="FIU62" s="963">
        <f t="shared" ref="FIU62" si="2140">MIN(FIU60,FIS63-FIS62)</f>
        <v>0</v>
      </c>
      <c r="FIW62" s="963">
        <f t="shared" ref="FIW62" si="2141">MIN(FIW60,FIU63-FIU62)</f>
        <v>0</v>
      </c>
      <c r="FIY62" s="963">
        <f t="shared" ref="FIY62" si="2142">MIN(FIY60,FIW63-FIW62)</f>
        <v>0</v>
      </c>
      <c r="FJA62" s="963">
        <f t="shared" ref="FJA62" si="2143">MIN(FJA60,FIY63-FIY62)</f>
        <v>0</v>
      </c>
      <c r="FJC62" s="963">
        <f t="shared" ref="FJC62" si="2144">MIN(FJC60,FJA63-FJA62)</f>
        <v>0</v>
      </c>
      <c r="FJE62" s="963">
        <f t="shared" ref="FJE62" si="2145">MIN(FJE60,FJC63-FJC62)</f>
        <v>0</v>
      </c>
      <c r="FJG62" s="963">
        <f t="shared" ref="FJG62" si="2146">MIN(FJG60,FJE63-FJE62)</f>
        <v>0</v>
      </c>
      <c r="FJI62" s="963">
        <f t="shared" ref="FJI62" si="2147">MIN(FJI60,FJG63-FJG62)</f>
        <v>0</v>
      </c>
      <c r="FJK62" s="963">
        <f t="shared" ref="FJK62" si="2148">MIN(FJK60,FJI63-FJI62)</f>
        <v>0</v>
      </c>
      <c r="FJM62" s="963">
        <f t="shared" ref="FJM62" si="2149">MIN(FJM60,FJK63-FJK62)</f>
        <v>0</v>
      </c>
      <c r="FJO62" s="963">
        <f t="shared" ref="FJO62" si="2150">MIN(FJO60,FJM63-FJM62)</f>
        <v>0</v>
      </c>
      <c r="FJQ62" s="963">
        <f t="shared" ref="FJQ62" si="2151">MIN(FJQ60,FJO63-FJO62)</f>
        <v>0</v>
      </c>
      <c r="FJS62" s="963">
        <f t="shared" ref="FJS62" si="2152">MIN(FJS60,FJQ63-FJQ62)</f>
        <v>0</v>
      </c>
      <c r="FJU62" s="963">
        <f t="shared" ref="FJU62" si="2153">MIN(FJU60,FJS63-FJS62)</f>
        <v>0</v>
      </c>
      <c r="FJW62" s="963">
        <f t="shared" ref="FJW62" si="2154">MIN(FJW60,FJU63-FJU62)</f>
        <v>0</v>
      </c>
      <c r="FJY62" s="963">
        <f t="shared" ref="FJY62" si="2155">MIN(FJY60,FJW63-FJW62)</f>
        <v>0</v>
      </c>
      <c r="FKA62" s="963">
        <f t="shared" ref="FKA62" si="2156">MIN(FKA60,FJY63-FJY62)</f>
        <v>0</v>
      </c>
      <c r="FKC62" s="963">
        <f t="shared" ref="FKC62" si="2157">MIN(FKC60,FKA63-FKA62)</f>
        <v>0</v>
      </c>
      <c r="FKE62" s="963">
        <f t="shared" ref="FKE62" si="2158">MIN(FKE60,FKC63-FKC62)</f>
        <v>0</v>
      </c>
      <c r="FKG62" s="963">
        <f t="shared" ref="FKG62" si="2159">MIN(FKG60,FKE63-FKE62)</f>
        <v>0</v>
      </c>
      <c r="FKI62" s="963">
        <f t="shared" ref="FKI62" si="2160">MIN(FKI60,FKG63-FKG62)</f>
        <v>0</v>
      </c>
      <c r="FKK62" s="963">
        <f t="shared" ref="FKK62" si="2161">MIN(FKK60,FKI63-FKI62)</f>
        <v>0</v>
      </c>
      <c r="FKM62" s="963">
        <f t="shared" ref="FKM62" si="2162">MIN(FKM60,FKK63-FKK62)</f>
        <v>0</v>
      </c>
      <c r="FKO62" s="963">
        <f t="shared" ref="FKO62" si="2163">MIN(FKO60,FKM63-FKM62)</f>
        <v>0</v>
      </c>
      <c r="FKQ62" s="963">
        <f t="shared" ref="FKQ62" si="2164">MIN(FKQ60,FKO63-FKO62)</f>
        <v>0</v>
      </c>
      <c r="FKS62" s="963">
        <f t="shared" ref="FKS62" si="2165">MIN(FKS60,FKQ63-FKQ62)</f>
        <v>0</v>
      </c>
      <c r="FKU62" s="963">
        <f t="shared" ref="FKU62" si="2166">MIN(FKU60,FKS63-FKS62)</f>
        <v>0</v>
      </c>
      <c r="FKW62" s="963">
        <f t="shared" ref="FKW62" si="2167">MIN(FKW60,FKU63-FKU62)</f>
        <v>0</v>
      </c>
      <c r="FKY62" s="963">
        <f t="shared" ref="FKY62" si="2168">MIN(FKY60,FKW63-FKW62)</f>
        <v>0</v>
      </c>
      <c r="FLA62" s="963">
        <f t="shared" ref="FLA62" si="2169">MIN(FLA60,FKY63-FKY62)</f>
        <v>0</v>
      </c>
      <c r="FLC62" s="963">
        <f t="shared" ref="FLC62" si="2170">MIN(FLC60,FLA63-FLA62)</f>
        <v>0</v>
      </c>
      <c r="FLE62" s="963">
        <f t="shared" ref="FLE62" si="2171">MIN(FLE60,FLC63-FLC62)</f>
        <v>0</v>
      </c>
      <c r="FLG62" s="963">
        <f t="shared" ref="FLG62" si="2172">MIN(FLG60,FLE63-FLE62)</f>
        <v>0</v>
      </c>
      <c r="FLI62" s="963">
        <f t="shared" ref="FLI62" si="2173">MIN(FLI60,FLG63-FLG62)</f>
        <v>0</v>
      </c>
      <c r="FLK62" s="963">
        <f t="shared" ref="FLK62" si="2174">MIN(FLK60,FLI63-FLI62)</f>
        <v>0</v>
      </c>
      <c r="FLM62" s="963">
        <f t="shared" ref="FLM62" si="2175">MIN(FLM60,FLK63-FLK62)</f>
        <v>0</v>
      </c>
      <c r="FLO62" s="963">
        <f t="shared" ref="FLO62" si="2176">MIN(FLO60,FLM63-FLM62)</f>
        <v>0</v>
      </c>
      <c r="FLQ62" s="963">
        <f t="shared" ref="FLQ62" si="2177">MIN(FLQ60,FLO63-FLO62)</f>
        <v>0</v>
      </c>
      <c r="FLS62" s="963">
        <f t="shared" ref="FLS62" si="2178">MIN(FLS60,FLQ63-FLQ62)</f>
        <v>0</v>
      </c>
      <c r="FLU62" s="963">
        <f t="shared" ref="FLU62" si="2179">MIN(FLU60,FLS63-FLS62)</f>
        <v>0</v>
      </c>
      <c r="FLW62" s="963">
        <f t="shared" ref="FLW62" si="2180">MIN(FLW60,FLU63-FLU62)</f>
        <v>0</v>
      </c>
      <c r="FLY62" s="963">
        <f t="shared" ref="FLY62" si="2181">MIN(FLY60,FLW63-FLW62)</f>
        <v>0</v>
      </c>
      <c r="FMA62" s="963">
        <f t="shared" ref="FMA62" si="2182">MIN(FMA60,FLY63-FLY62)</f>
        <v>0</v>
      </c>
      <c r="FMC62" s="963">
        <f t="shared" ref="FMC62" si="2183">MIN(FMC60,FMA63-FMA62)</f>
        <v>0</v>
      </c>
      <c r="FME62" s="963">
        <f t="shared" ref="FME62" si="2184">MIN(FME60,FMC63-FMC62)</f>
        <v>0</v>
      </c>
      <c r="FMG62" s="963">
        <f t="shared" ref="FMG62" si="2185">MIN(FMG60,FME63-FME62)</f>
        <v>0</v>
      </c>
      <c r="FMI62" s="963">
        <f t="shared" ref="FMI62" si="2186">MIN(FMI60,FMG63-FMG62)</f>
        <v>0</v>
      </c>
      <c r="FMK62" s="963">
        <f t="shared" ref="FMK62" si="2187">MIN(FMK60,FMI63-FMI62)</f>
        <v>0</v>
      </c>
      <c r="FMM62" s="963">
        <f t="shared" ref="FMM62" si="2188">MIN(FMM60,FMK63-FMK62)</f>
        <v>0</v>
      </c>
      <c r="FMO62" s="963">
        <f t="shared" ref="FMO62" si="2189">MIN(FMO60,FMM63-FMM62)</f>
        <v>0</v>
      </c>
      <c r="FMQ62" s="963">
        <f t="shared" ref="FMQ62" si="2190">MIN(FMQ60,FMO63-FMO62)</f>
        <v>0</v>
      </c>
      <c r="FMS62" s="963">
        <f t="shared" ref="FMS62" si="2191">MIN(FMS60,FMQ63-FMQ62)</f>
        <v>0</v>
      </c>
      <c r="FMU62" s="963">
        <f t="shared" ref="FMU62" si="2192">MIN(FMU60,FMS63-FMS62)</f>
        <v>0</v>
      </c>
      <c r="FMW62" s="963">
        <f t="shared" ref="FMW62" si="2193">MIN(FMW60,FMU63-FMU62)</f>
        <v>0</v>
      </c>
      <c r="FMY62" s="963">
        <f t="shared" ref="FMY62" si="2194">MIN(FMY60,FMW63-FMW62)</f>
        <v>0</v>
      </c>
      <c r="FNA62" s="963">
        <f t="shared" ref="FNA62" si="2195">MIN(FNA60,FMY63-FMY62)</f>
        <v>0</v>
      </c>
      <c r="FNC62" s="963">
        <f t="shared" ref="FNC62" si="2196">MIN(FNC60,FNA63-FNA62)</f>
        <v>0</v>
      </c>
      <c r="FNE62" s="963">
        <f t="shared" ref="FNE62" si="2197">MIN(FNE60,FNC63-FNC62)</f>
        <v>0</v>
      </c>
      <c r="FNG62" s="963">
        <f t="shared" ref="FNG62" si="2198">MIN(FNG60,FNE63-FNE62)</f>
        <v>0</v>
      </c>
      <c r="FNI62" s="963">
        <f t="shared" ref="FNI62" si="2199">MIN(FNI60,FNG63-FNG62)</f>
        <v>0</v>
      </c>
      <c r="FNK62" s="963">
        <f t="shared" ref="FNK62" si="2200">MIN(FNK60,FNI63-FNI62)</f>
        <v>0</v>
      </c>
      <c r="FNM62" s="963">
        <f t="shared" ref="FNM62" si="2201">MIN(FNM60,FNK63-FNK62)</f>
        <v>0</v>
      </c>
      <c r="FNO62" s="963">
        <f t="shared" ref="FNO62" si="2202">MIN(FNO60,FNM63-FNM62)</f>
        <v>0</v>
      </c>
      <c r="FNQ62" s="963">
        <f t="shared" ref="FNQ62" si="2203">MIN(FNQ60,FNO63-FNO62)</f>
        <v>0</v>
      </c>
      <c r="FNS62" s="963">
        <f t="shared" ref="FNS62" si="2204">MIN(FNS60,FNQ63-FNQ62)</f>
        <v>0</v>
      </c>
      <c r="FNU62" s="963">
        <f t="shared" ref="FNU62" si="2205">MIN(FNU60,FNS63-FNS62)</f>
        <v>0</v>
      </c>
      <c r="FNW62" s="963">
        <f t="shared" ref="FNW62" si="2206">MIN(FNW60,FNU63-FNU62)</f>
        <v>0</v>
      </c>
      <c r="FNY62" s="963">
        <f t="shared" ref="FNY62" si="2207">MIN(FNY60,FNW63-FNW62)</f>
        <v>0</v>
      </c>
      <c r="FOA62" s="963">
        <f t="shared" ref="FOA62" si="2208">MIN(FOA60,FNY63-FNY62)</f>
        <v>0</v>
      </c>
      <c r="FOC62" s="963">
        <f t="shared" ref="FOC62" si="2209">MIN(FOC60,FOA63-FOA62)</f>
        <v>0</v>
      </c>
      <c r="FOE62" s="963">
        <f t="shared" ref="FOE62" si="2210">MIN(FOE60,FOC63-FOC62)</f>
        <v>0</v>
      </c>
      <c r="FOG62" s="963">
        <f t="shared" ref="FOG62" si="2211">MIN(FOG60,FOE63-FOE62)</f>
        <v>0</v>
      </c>
      <c r="FOI62" s="963">
        <f t="shared" ref="FOI62" si="2212">MIN(FOI60,FOG63-FOG62)</f>
        <v>0</v>
      </c>
      <c r="FOK62" s="963">
        <f t="shared" ref="FOK62" si="2213">MIN(FOK60,FOI63-FOI62)</f>
        <v>0</v>
      </c>
      <c r="FOM62" s="963">
        <f t="shared" ref="FOM62" si="2214">MIN(FOM60,FOK63-FOK62)</f>
        <v>0</v>
      </c>
      <c r="FOO62" s="963">
        <f t="shared" ref="FOO62" si="2215">MIN(FOO60,FOM63-FOM62)</f>
        <v>0</v>
      </c>
      <c r="FOQ62" s="963">
        <f t="shared" ref="FOQ62" si="2216">MIN(FOQ60,FOO63-FOO62)</f>
        <v>0</v>
      </c>
      <c r="FOS62" s="963">
        <f t="shared" ref="FOS62" si="2217">MIN(FOS60,FOQ63-FOQ62)</f>
        <v>0</v>
      </c>
      <c r="FOU62" s="963">
        <f t="shared" ref="FOU62" si="2218">MIN(FOU60,FOS63-FOS62)</f>
        <v>0</v>
      </c>
      <c r="FOW62" s="963">
        <f t="shared" ref="FOW62" si="2219">MIN(FOW60,FOU63-FOU62)</f>
        <v>0</v>
      </c>
      <c r="FOY62" s="963">
        <f t="shared" ref="FOY62" si="2220">MIN(FOY60,FOW63-FOW62)</f>
        <v>0</v>
      </c>
      <c r="FPA62" s="963">
        <f t="shared" ref="FPA62" si="2221">MIN(FPA60,FOY63-FOY62)</f>
        <v>0</v>
      </c>
      <c r="FPC62" s="963">
        <f t="shared" ref="FPC62" si="2222">MIN(FPC60,FPA63-FPA62)</f>
        <v>0</v>
      </c>
      <c r="FPE62" s="963">
        <f t="shared" ref="FPE62" si="2223">MIN(FPE60,FPC63-FPC62)</f>
        <v>0</v>
      </c>
      <c r="FPG62" s="963">
        <f t="shared" ref="FPG62" si="2224">MIN(FPG60,FPE63-FPE62)</f>
        <v>0</v>
      </c>
      <c r="FPI62" s="963">
        <f t="shared" ref="FPI62" si="2225">MIN(FPI60,FPG63-FPG62)</f>
        <v>0</v>
      </c>
      <c r="FPK62" s="963">
        <f t="shared" ref="FPK62" si="2226">MIN(FPK60,FPI63-FPI62)</f>
        <v>0</v>
      </c>
      <c r="FPM62" s="963">
        <f t="shared" ref="FPM62" si="2227">MIN(FPM60,FPK63-FPK62)</f>
        <v>0</v>
      </c>
      <c r="FPO62" s="963">
        <f t="shared" ref="FPO62" si="2228">MIN(FPO60,FPM63-FPM62)</f>
        <v>0</v>
      </c>
      <c r="FPQ62" s="963">
        <f t="shared" ref="FPQ62" si="2229">MIN(FPQ60,FPO63-FPO62)</f>
        <v>0</v>
      </c>
      <c r="FPS62" s="963">
        <f t="shared" ref="FPS62" si="2230">MIN(FPS60,FPQ63-FPQ62)</f>
        <v>0</v>
      </c>
      <c r="FPU62" s="963">
        <f t="shared" ref="FPU62" si="2231">MIN(FPU60,FPS63-FPS62)</f>
        <v>0</v>
      </c>
      <c r="FPW62" s="963">
        <f t="shared" ref="FPW62" si="2232">MIN(FPW60,FPU63-FPU62)</f>
        <v>0</v>
      </c>
      <c r="FPY62" s="963">
        <f t="shared" ref="FPY62" si="2233">MIN(FPY60,FPW63-FPW62)</f>
        <v>0</v>
      </c>
      <c r="FQA62" s="963">
        <f t="shared" ref="FQA62" si="2234">MIN(FQA60,FPY63-FPY62)</f>
        <v>0</v>
      </c>
      <c r="FQC62" s="963">
        <f t="shared" ref="FQC62" si="2235">MIN(FQC60,FQA63-FQA62)</f>
        <v>0</v>
      </c>
      <c r="FQE62" s="963">
        <f t="shared" ref="FQE62" si="2236">MIN(FQE60,FQC63-FQC62)</f>
        <v>0</v>
      </c>
      <c r="FQG62" s="963">
        <f t="shared" ref="FQG62" si="2237">MIN(FQG60,FQE63-FQE62)</f>
        <v>0</v>
      </c>
      <c r="FQI62" s="963">
        <f t="shared" ref="FQI62" si="2238">MIN(FQI60,FQG63-FQG62)</f>
        <v>0</v>
      </c>
      <c r="FQK62" s="963">
        <f t="shared" ref="FQK62" si="2239">MIN(FQK60,FQI63-FQI62)</f>
        <v>0</v>
      </c>
      <c r="FQM62" s="963">
        <f t="shared" ref="FQM62" si="2240">MIN(FQM60,FQK63-FQK62)</f>
        <v>0</v>
      </c>
      <c r="FQO62" s="963">
        <f t="shared" ref="FQO62" si="2241">MIN(FQO60,FQM63-FQM62)</f>
        <v>0</v>
      </c>
      <c r="FQQ62" s="963">
        <f t="shared" ref="FQQ62" si="2242">MIN(FQQ60,FQO63-FQO62)</f>
        <v>0</v>
      </c>
      <c r="FQS62" s="963">
        <f t="shared" ref="FQS62" si="2243">MIN(FQS60,FQQ63-FQQ62)</f>
        <v>0</v>
      </c>
      <c r="FQU62" s="963">
        <f t="shared" ref="FQU62" si="2244">MIN(FQU60,FQS63-FQS62)</f>
        <v>0</v>
      </c>
      <c r="FQW62" s="963">
        <f t="shared" ref="FQW62" si="2245">MIN(FQW60,FQU63-FQU62)</f>
        <v>0</v>
      </c>
      <c r="FQY62" s="963">
        <f t="shared" ref="FQY62" si="2246">MIN(FQY60,FQW63-FQW62)</f>
        <v>0</v>
      </c>
      <c r="FRA62" s="963">
        <f t="shared" ref="FRA62" si="2247">MIN(FRA60,FQY63-FQY62)</f>
        <v>0</v>
      </c>
      <c r="FRC62" s="963">
        <f t="shared" ref="FRC62" si="2248">MIN(FRC60,FRA63-FRA62)</f>
        <v>0</v>
      </c>
      <c r="FRE62" s="963">
        <f t="shared" ref="FRE62" si="2249">MIN(FRE60,FRC63-FRC62)</f>
        <v>0</v>
      </c>
      <c r="FRG62" s="963">
        <f t="shared" ref="FRG62" si="2250">MIN(FRG60,FRE63-FRE62)</f>
        <v>0</v>
      </c>
      <c r="FRI62" s="963">
        <f t="shared" ref="FRI62" si="2251">MIN(FRI60,FRG63-FRG62)</f>
        <v>0</v>
      </c>
      <c r="FRK62" s="963">
        <f t="shared" ref="FRK62" si="2252">MIN(FRK60,FRI63-FRI62)</f>
        <v>0</v>
      </c>
      <c r="FRM62" s="963">
        <f t="shared" ref="FRM62" si="2253">MIN(FRM60,FRK63-FRK62)</f>
        <v>0</v>
      </c>
      <c r="FRO62" s="963">
        <f t="shared" ref="FRO62" si="2254">MIN(FRO60,FRM63-FRM62)</f>
        <v>0</v>
      </c>
      <c r="FRQ62" s="963">
        <f t="shared" ref="FRQ62" si="2255">MIN(FRQ60,FRO63-FRO62)</f>
        <v>0</v>
      </c>
      <c r="FRS62" s="963">
        <f t="shared" ref="FRS62" si="2256">MIN(FRS60,FRQ63-FRQ62)</f>
        <v>0</v>
      </c>
      <c r="FRU62" s="963">
        <f t="shared" ref="FRU62" si="2257">MIN(FRU60,FRS63-FRS62)</f>
        <v>0</v>
      </c>
      <c r="FRW62" s="963">
        <f t="shared" ref="FRW62" si="2258">MIN(FRW60,FRU63-FRU62)</f>
        <v>0</v>
      </c>
      <c r="FRY62" s="963">
        <f t="shared" ref="FRY62" si="2259">MIN(FRY60,FRW63-FRW62)</f>
        <v>0</v>
      </c>
      <c r="FSA62" s="963">
        <f t="shared" ref="FSA62" si="2260">MIN(FSA60,FRY63-FRY62)</f>
        <v>0</v>
      </c>
      <c r="FSC62" s="963">
        <f t="shared" ref="FSC62" si="2261">MIN(FSC60,FSA63-FSA62)</f>
        <v>0</v>
      </c>
      <c r="FSE62" s="963">
        <f t="shared" ref="FSE62" si="2262">MIN(FSE60,FSC63-FSC62)</f>
        <v>0</v>
      </c>
      <c r="FSG62" s="963">
        <f t="shared" ref="FSG62" si="2263">MIN(FSG60,FSE63-FSE62)</f>
        <v>0</v>
      </c>
      <c r="FSI62" s="963">
        <f t="shared" ref="FSI62" si="2264">MIN(FSI60,FSG63-FSG62)</f>
        <v>0</v>
      </c>
      <c r="FSK62" s="963">
        <f t="shared" ref="FSK62" si="2265">MIN(FSK60,FSI63-FSI62)</f>
        <v>0</v>
      </c>
      <c r="FSM62" s="963">
        <f t="shared" ref="FSM62" si="2266">MIN(FSM60,FSK63-FSK62)</f>
        <v>0</v>
      </c>
      <c r="FSO62" s="963">
        <f t="shared" ref="FSO62" si="2267">MIN(FSO60,FSM63-FSM62)</f>
        <v>0</v>
      </c>
      <c r="FSQ62" s="963">
        <f t="shared" ref="FSQ62" si="2268">MIN(FSQ60,FSO63-FSO62)</f>
        <v>0</v>
      </c>
      <c r="FSS62" s="963">
        <f t="shared" ref="FSS62" si="2269">MIN(FSS60,FSQ63-FSQ62)</f>
        <v>0</v>
      </c>
      <c r="FSU62" s="963">
        <f t="shared" ref="FSU62" si="2270">MIN(FSU60,FSS63-FSS62)</f>
        <v>0</v>
      </c>
      <c r="FSW62" s="963">
        <f t="shared" ref="FSW62" si="2271">MIN(FSW60,FSU63-FSU62)</f>
        <v>0</v>
      </c>
      <c r="FSY62" s="963">
        <f t="shared" ref="FSY62" si="2272">MIN(FSY60,FSW63-FSW62)</f>
        <v>0</v>
      </c>
      <c r="FTA62" s="963">
        <f t="shared" ref="FTA62" si="2273">MIN(FTA60,FSY63-FSY62)</f>
        <v>0</v>
      </c>
      <c r="FTC62" s="963">
        <f t="shared" ref="FTC62" si="2274">MIN(FTC60,FTA63-FTA62)</f>
        <v>0</v>
      </c>
      <c r="FTE62" s="963">
        <f t="shared" ref="FTE62" si="2275">MIN(FTE60,FTC63-FTC62)</f>
        <v>0</v>
      </c>
      <c r="FTG62" s="963">
        <f t="shared" ref="FTG62" si="2276">MIN(FTG60,FTE63-FTE62)</f>
        <v>0</v>
      </c>
      <c r="FTI62" s="963">
        <f t="shared" ref="FTI62" si="2277">MIN(FTI60,FTG63-FTG62)</f>
        <v>0</v>
      </c>
      <c r="FTK62" s="963">
        <f t="shared" ref="FTK62" si="2278">MIN(FTK60,FTI63-FTI62)</f>
        <v>0</v>
      </c>
      <c r="FTM62" s="963">
        <f t="shared" ref="FTM62" si="2279">MIN(FTM60,FTK63-FTK62)</f>
        <v>0</v>
      </c>
      <c r="FTO62" s="963">
        <f t="shared" ref="FTO62" si="2280">MIN(FTO60,FTM63-FTM62)</f>
        <v>0</v>
      </c>
      <c r="FTQ62" s="963">
        <f t="shared" ref="FTQ62" si="2281">MIN(FTQ60,FTO63-FTO62)</f>
        <v>0</v>
      </c>
      <c r="FTS62" s="963">
        <f t="shared" ref="FTS62" si="2282">MIN(FTS60,FTQ63-FTQ62)</f>
        <v>0</v>
      </c>
      <c r="FTU62" s="963">
        <f t="shared" ref="FTU62" si="2283">MIN(FTU60,FTS63-FTS62)</f>
        <v>0</v>
      </c>
      <c r="FTW62" s="963">
        <f t="shared" ref="FTW62" si="2284">MIN(FTW60,FTU63-FTU62)</f>
        <v>0</v>
      </c>
      <c r="FTY62" s="963">
        <f t="shared" ref="FTY62" si="2285">MIN(FTY60,FTW63-FTW62)</f>
        <v>0</v>
      </c>
      <c r="FUA62" s="963">
        <f t="shared" ref="FUA62" si="2286">MIN(FUA60,FTY63-FTY62)</f>
        <v>0</v>
      </c>
      <c r="FUC62" s="963">
        <f t="shared" ref="FUC62" si="2287">MIN(FUC60,FUA63-FUA62)</f>
        <v>0</v>
      </c>
      <c r="FUE62" s="963">
        <f t="shared" ref="FUE62" si="2288">MIN(FUE60,FUC63-FUC62)</f>
        <v>0</v>
      </c>
      <c r="FUG62" s="963">
        <f t="shared" ref="FUG62" si="2289">MIN(FUG60,FUE63-FUE62)</f>
        <v>0</v>
      </c>
      <c r="FUI62" s="963">
        <f t="shared" ref="FUI62" si="2290">MIN(FUI60,FUG63-FUG62)</f>
        <v>0</v>
      </c>
      <c r="FUK62" s="963">
        <f t="shared" ref="FUK62" si="2291">MIN(FUK60,FUI63-FUI62)</f>
        <v>0</v>
      </c>
      <c r="FUM62" s="963">
        <f t="shared" ref="FUM62" si="2292">MIN(FUM60,FUK63-FUK62)</f>
        <v>0</v>
      </c>
      <c r="FUO62" s="963">
        <f t="shared" ref="FUO62" si="2293">MIN(FUO60,FUM63-FUM62)</f>
        <v>0</v>
      </c>
      <c r="FUQ62" s="963">
        <f t="shared" ref="FUQ62" si="2294">MIN(FUQ60,FUO63-FUO62)</f>
        <v>0</v>
      </c>
      <c r="FUS62" s="963">
        <f t="shared" ref="FUS62" si="2295">MIN(FUS60,FUQ63-FUQ62)</f>
        <v>0</v>
      </c>
      <c r="FUU62" s="963">
        <f t="shared" ref="FUU62" si="2296">MIN(FUU60,FUS63-FUS62)</f>
        <v>0</v>
      </c>
      <c r="FUW62" s="963">
        <f t="shared" ref="FUW62" si="2297">MIN(FUW60,FUU63-FUU62)</f>
        <v>0</v>
      </c>
      <c r="FUY62" s="963">
        <f t="shared" ref="FUY62" si="2298">MIN(FUY60,FUW63-FUW62)</f>
        <v>0</v>
      </c>
      <c r="FVA62" s="963">
        <f t="shared" ref="FVA62" si="2299">MIN(FVA60,FUY63-FUY62)</f>
        <v>0</v>
      </c>
      <c r="FVC62" s="963">
        <f t="shared" ref="FVC62" si="2300">MIN(FVC60,FVA63-FVA62)</f>
        <v>0</v>
      </c>
      <c r="FVE62" s="963">
        <f t="shared" ref="FVE62" si="2301">MIN(FVE60,FVC63-FVC62)</f>
        <v>0</v>
      </c>
      <c r="FVG62" s="963">
        <f t="shared" ref="FVG62" si="2302">MIN(FVG60,FVE63-FVE62)</f>
        <v>0</v>
      </c>
      <c r="FVI62" s="963">
        <f t="shared" ref="FVI62" si="2303">MIN(FVI60,FVG63-FVG62)</f>
        <v>0</v>
      </c>
      <c r="FVK62" s="963">
        <f t="shared" ref="FVK62" si="2304">MIN(FVK60,FVI63-FVI62)</f>
        <v>0</v>
      </c>
      <c r="FVM62" s="963">
        <f t="shared" ref="FVM62" si="2305">MIN(FVM60,FVK63-FVK62)</f>
        <v>0</v>
      </c>
      <c r="FVO62" s="963">
        <f t="shared" ref="FVO62" si="2306">MIN(FVO60,FVM63-FVM62)</f>
        <v>0</v>
      </c>
      <c r="FVQ62" s="963">
        <f t="shared" ref="FVQ62" si="2307">MIN(FVQ60,FVO63-FVO62)</f>
        <v>0</v>
      </c>
      <c r="FVS62" s="963">
        <f t="shared" ref="FVS62" si="2308">MIN(FVS60,FVQ63-FVQ62)</f>
        <v>0</v>
      </c>
      <c r="FVU62" s="963">
        <f t="shared" ref="FVU62" si="2309">MIN(FVU60,FVS63-FVS62)</f>
        <v>0</v>
      </c>
      <c r="FVW62" s="963">
        <f t="shared" ref="FVW62" si="2310">MIN(FVW60,FVU63-FVU62)</f>
        <v>0</v>
      </c>
      <c r="FVY62" s="963">
        <f t="shared" ref="FVY62" si="2311">MIN(FVY60,FVW63-FVW62)</f>
        <v>0</v>
      </c>
      <c r="FWA62" s="963">
        <f t="shared" ref="FWA62" si="2312">MIN(FWA60,FVY63-FVY62)</f>
        <v>0</v>
      </c>
      <c r="FWC62" s="963">
        <f t="shared" ref="FWC62" si="2313">MIN(FWC60,FWA63-FWA62)</f>
        <v>0</v>
      </c>
      <c r="FWE62" s="963">
        <f t="shared" ref="FWE62" si="2314">MIN(FWE60,FWC63-FWC62)</f>
        <v>0</v>
      </c>
      <c r="FWG62" s="963">
        <f t="shared" ref="FWG62" si="2315">MIN(FWG60,FWE63-FWE62)</f>
        <v>0</v>
      </c>
      <c r="FWI62" s="963">
        <f t="shared" ref="FWI62" si="2316">MIN(FWI60,FWG63-FWG62)</f>
        <v>0</v>
      </c>
      <c r="FWK62" s="963">
        <f t="shared" ref="FWK62" si="2317">MIN(FWK60,FWI63-FWI62)</f>
        <v>0</v>
      </c>
      <c r="FWM62" s="963">
        <f t="shared" ref="FWM62" si="2318">MIN(FWM60,FWK63-FWK62)</f>
        <v>0</v>
      </c>
      <c r="FWO62" s="963">
        <f t="shared" ref="FWO62" si="2319">MIN(FWO60,FWM63-FWM62)</f>
        <v>0</v>
      </c>
      <c r="FWQ62" s="963">
        <f t="shared" ref="FWQ62" si="2320">MIN(FWQ60,FWO63-FWO62)</f>
        <v>0</v>
      </c>
      <c r="FWS62" s="963">
        <f t="shared" ref="FWS62" si="2321">MIN(FWS60,FWQ63-FWQ62)</f>
        <v>0</v>
      </c>
      <c r="FWU62" s="963">
        <f t="shared" ref="FWU62" si="2322">MIN(FWU60,FWS63-FWS62)</f>
        <v>0</v>
      </c>
      <c r="FWW62" s="963">
        <f t="shared" ref="FWW62" si="2323">MIN(FWW60,FWU63-FWU62)</f>
        <v>0</v>
      </c>
      <c r="FWY62" s="963">
        <f t="shared" ref="FWY62" si="2324">MIN(FWY60,FWW63-FWW62)</f>
        <v>0</v>
      </c>
      <c r="FXA62" s="963">
        <f t="shared" ref="FXA62" si="2325">MIN(FXA60,FWY63-FWY62)</f>
        <v>0</v>
      </c>
      <c r="FXC62" s="963">
        <f t="shared" ref="FXC62" si="2326">MIN(FXC60,FXA63-FXA62)</f>
        <v>0</v>
      </c>
      <c r="FXE62" s="963">
        <f t="shared" ref="FXE62" si="2327">MIN(FXE60,FXC63-FXC62)</f>
        <v>0</v>
      </c>
      <c r="FXG62" s="963">
        <f t="shared" ref="FXG62" si="2328">MIN(FXG60,FXE63-FXE62)</f>
        <v>0</v>
      </c>
      <c r="FXI62" s="963">
        <f t="shared" ref="FXI62" si="2329">MIN(FXI60,FXG63-FXG62)</f>
        <v>0</v>
      </c>
      <c r="FXK62" s="963">
        <f t="shared" ref="FXK62" si="2330">MIN(FXK60,FXI63-FXI62)</f>
        <v>0</v>
      </c>
      <c r="FXM62" s="963">
        <f t="shared" ref="FXM62" si="2331">MIN(FXM60,FXK63-FXK62)</f>
        <v>0</v>
      </c>
      <c r="FXO62" s="963">
        <f t="shared" ref="FXO62" si="2332">MIN(FXO60,FXM63-FXM62)</f>
        <v>0</v>
      </c>
      <c r="FXQ62" s="963">
        <f t="shared" ref="FXQ62" si="2333">MIN(FXQ60,FXO63-FXO62)</f>
        <v>0</v>
      </c>
      <c r="FXS62" s="963">
        <f t="shared" ref="FXS62" si="2334">MIN(FXS60,FXQ63-FXQ62)</f>
        <v>0</v>
      </c>
      <c r="FXU62" s="963">
        <f t="shared" ref="FXU62" si="2335">MIN(FXU60,FXS63-FXS62)</f>
        <v>0</v>
      </c>
      <c r="FXW62" s="963">
        <f t="shared" ref="FXW62" si="2336">MIN(FXW60,FXU63-FXU62)</f>
        <v>0</v>
      </c>
      <c r="FXY62" s="963">
        <f t="shared" ref="FXY62" si="2337">MIN(FXY60,FXW63-FXW62)</f>
        <v>0</v>
      </c>
      <c r="FYA62" s="963">
        <f t="shared" ref="FYA62" si="2338">MIN(FYA60,FXY63-FXY62)</f>
        <v>0</v>
      </c>
      <c r="FYC62" s="963">
        <f t="shared" ref="FYC62" si="2339">MIN(FYC60,FYA63-FYA62)</f>
        <v>0</v>
      </c>
      <c r="FYE62" s="963">
        <f t="shared" ref="FYE62" si="2340">MIN(FYE60,FYC63-FYC62)</f>
        <v>0</v>
      </c>
      <c r="FYG62" s="963">
        <f t="shared" ref="FYG62" si="2341">MIN(FYG60,FYE63-FYE62)</f>
        <v>0</v>
      </c>
      <c r="FYI62" s="963">
        <f t="shared" ref="FYI62" si="2342">MIN(FYI60,FYG63-FYG62)</f>
        <v>0</v>
      </c>
      <c r="FYK62" s="963">
        <f t="shared" ref="FYK62" si="2343">MIN(FYK60,FYI63-FYI62)</f>
        <v>0</v>
      </c>
      <c r="FYM62" s="963">
        <f t="shared" ref="FYM62" si="2344">MIN(FYM60,FYK63-FYK62)</f>
        <v>0</v>
      </c>
      <c r="FYO62" s="963">
        <f t="shared" ref="FYO62" si="2345">MIN(FYO60,FYM63-FYM62)</f>
        <v>0</v>
      </c>
      <c r="FYQ62" s="963">
        <f t="shared" ref="FYQ62" si="2346">MIN(FYQ60,FYO63-FYO62)</f>
        <v>0</v>
      </c>
      <c r="FYS62" s="963">
        <f t="shared" ref="FYS62" si="2347">MIN(FYS60,FYQ63-FYQ62)</f>
        <v>0</v>
      </c>
      <c r="FYU62" s="963">
        <f t="shared" ref="FYU62" si="2348">MIN(FYU60,FYS63-FYS62)</f>
        <v>0</v>
      </c>
      <c r="FYW62" s="963">
        <f t="shared" ref="FYW62" si="2349">MIN(FYW60,FYU63-FYU62)</f>
        <v>0</v>
      </c>
      <c r="FYY62" s="963">
        <f t="shared" ref="FYY62" si="2350">MIN(FYY60,FYW63-FYW62)</f>
        <v>0</v>
      </c>
      <c r="FZA62" s="963">
        <f t="shared" ref="FZA62" si="2351">MIN(FZA60,FYY63-FYY62)</f>
        <v>0</v>
      </c>
      <c r="FZC62" s="963">
        <f t="shared" ref="FZC62" si="2352">MIN(FZC60,FZA63-FZA62)</f>
        <v>0</v>
      </c>
      <c r="FZE62" s="963">
        <f t="shared" ref="FZE62" si="2353">MIN(FZE60,FZC63-FZC62)</f>
        <v>0</v>
      </c>
      <c r="FZG62" s="963">
        <f t="shared" ref="FZG62" si="2354">MIN(FZG60,FZE63-FZE62)</f>
        <v>0</v>
      </c>
      <c r="FZI62" s="963">
        <f t="shared" ref="FZI62" si="2355">MIN(FZI60,FZG63-FZG62)</f>
        <v>0</v>
      </c>
      <c r="FZK62" s="963">
        <f t="shared" ref="FZK62" si="2356">MIN(FZK60,FZI63-FZI62)</f>
        <v>0</v>
      </c>
      <c r="FZM62" s="963">
        <f t="shared" ref="FZM62" si="2357">MIN(FZM60,FZK63-FZK62)</f>
        <v>0</v>
      </c>
      <c r="FZO62" s="963">
        <f t="shared" ref="FZO62" si="2358">MIN(FZO60,FZM63-FZM62)</f>
        <v>0</v>
      </c>
      <c r="FZQ62" s="963">
        <f t="shared" ref="FZQ62" si="2359">MIN(FZQ60,FZO63-FZO62)</f>
        <v>0</v>
      </c>
      <c r="FZS62" s="963">
        <f t="shared" ref="FZS62" si="2360">MIN(FZS60,FZQ63-FZQ62)</f>
        <v>0</v>
      </c>
      <c r="FZU62" s="963">
        <f t="shared" ref="FZU62" si="2361">MIN(FZU60,FZS63-FZS62)</f>
        <v>0</v>
      </c>
      <c r="FZW62" s="963">
        <f t="shared" ref="FZW62" si="2362">MIN(FZW60,FZU63-FZU62)</f>
        <v>0</v>
      </c>
      <c r="FZY62" s="963">
        <f t="shared" ref="FZY62" si="2363">MIN(FZY60,FZW63-FZW62)</f>
        <v>0</v>
      </c>
      <c r="GAA62" s="963">
        <f t="shared" ref="GAA62" si="2364">MIN(GAA60,FZY63-FZY62)</f>
        <v>0</v>
      </c>
      <c r="GAC62" s="963">
        <f t="shared" ref="GAC62" si="2365">MIN(GAC60,GAA63-GAA62)</f>
        <v>0</v>
      </c>
      <c r="GAE62" s="963">
        <f t="shared" ref="GAE62" si="2366">MIN(GAE60,GAC63-GAC62)</f>
        <v>0</v>
      </c>
      <c r="GAG62" s="963">
        <f t="shared" ref="GAG62" si="2367">MIN(GAG60,GAE63-GAE62)</f>
        <v>0</v>
      </c>
      <c r="GAI62" s="963">
        <f t="shared" ref="GAI62" si="2368">MIN(GAI60,GAG63-GAG62)</f>
        <v>0</v>
      </c>
      <c r="GAK62" s="963">
        <f t="shared" ref="GAK62" si="2369">MIN(GAK60,GAI63-GAI62)</f>
        <v>0</v>
      </c>
      <c r="GAM62" s="963">
        <f t="shared" ref="GAM62" si="2370">MIN(GAM60,GAK63-GAK62)</f>
        <v>0</v>
      </c>
      <c r="GAO62" s="963">
        <f t="shared" ref="GAO62" si="2371">MIN(GAO60,GAM63-GAM62)</f>
        <v>0</v>
      </c>
      <c r="GAQ62" s="963">
        <f t="shared" ref="GAQ62" si="2372">MIN(GAQ60,GAO63-GAO62)</f>
        <v>0</v>
      </c>
      <c r="GAS62" s="963">
        <f t="shared" ref="GAS62" si="2373">MIN(GAS60,GAQ63-GAQ62)</f>
        <v>0</v>
      </c>
      <c r="GAU62" s="963">
        <f t="shared" ref="GAU62" si="2374">MIN(GAU60,GAS63-GAS62)</f>
        <v>0</v>
      </c>
      <c r="GAW62" s="963">
        <f t="shared" ref="GAW62" si="2375">MIN(GAW60,GAU63-GAU62)</f>
        <v>0</v>
      </c>
      <c r="GAY62" s="963">
        <f t="shared" ref="GAY62" si="2376">MIN(GAY60,GAW63-GAW62)</f>
        <v>0</v>
      </c>
      <c r="GBA62" s="963">
        <f t="shared" ref="GBA62" si="2377">MIN(GBA60,GAY63-GAY62)</f>
        <v>0</v>
      </c>
      <c r="GBC62" s="963">
        <f t="shared" ref="GBC62" si="2378">MIN(GBC60,GBA63-GBA62)</f>
        <v>0</v>
      </c>
      <c r="GBE62" s="963">
        <f t="shared" ref="GBE62" si="2379">MIN(GBE60,GBC63-GBC62)</f>
        <v>0</v>
      </c>
      <c r="GBG62" s="963">
        <f t="shared" ref="GBG62" si="2380">MIN(GBG60,GBE63-GBE62)</f>
        <v>0</v>
      </c>
      <c r="GBI62" s="963">
        <f t="shared" ref="GBI62" si="2381">MIN(GBI60,GBG63-GBG62)</f>
        <v>0</v>
      </c>
      <c r="GBK62" s="963">
        <f t="shared" ref="GBK62" si="2382">MIN(GBK60,GBI63-GBI62)</f>
        <v>0</v>
      </c>
      <c r="GBM62" s="963">
        <f t="shared" ref="GBM62" si="2383">MIN(GBM60,GBK63-GBK62)</f>
        <v>0</v>
      </c>
      <c r="GBO62" s="963">
        <f t="shared" ref="GBO62" si="2384">MIN(GBO60,GBM63-GBM62)</f>
        <v>0</v>
      </c>
      <c r="GBQ62" s="963">
        <f t="shared" ref="GBQ62" si="2385">MIN(GBQ60,GBO63-GBO62)</f>
        <v>0</v>
      </c>
      <c r="GBS62" s="963">
        <f t="shared" ref="GBS62" si="2386">MIN(GBS60,GBQ63-GBQ62)</f>
        <v>0</v>
      </c>
      <c r="GBU62" s="963">
        <f t="shared" ref="GBU62" si="2387">MIN(GBU60,GBS63-GBS62)</f>
        <v>0</v>
      </c>
      <c r="GBW62" s="963">
        <f t="shared" ref="GBW62" si="2388">MIN(GBW60,GBU63-GBU62)</f>
        <v>0</v>
      </c>
      <c r="GBY62" s="963">
        <f t="shared" ref="GBY62" si="2389">MIN(GBY60,GBW63-GBW62)</f>
        <v>0</v>
      </c>
      <c r="GCA62" s="963">
        <f t="shared" ref="GCA62" si="2390">MIN(GCA60,GBY63-GBY62)</f>
        <v>0</v>
      </c>
      <c r="GCC62" s="963">
        <f t="shared" ref="GCC62" si="2391">MIN(GCC60,GCA63-GCA62)</f>
        <v>0</v>
      </c>
      <c r="GCE62" s="963">
        <f t="shared" ref="GCE62" si="2392">MIN(GCE60,GCC63-GCC62)</f>
        <v>0</v>
      </c>
      <c r="GCG62" s="963">
        <f t="shared" ref="GCG62" si="2393">MIN(GCG60,GCE63-GCE62)</f>
        <v>0</v>
      </c>
      <c r="GCI62" s="963">
        <f t="shared" ref="GCI62" si="2394">MIN(GCI60,GCG63-GCG62)</f>
        <v>0</v>
      </c>
      <c r="GCK62" s="963">
        <f t="shared" ref="GCK62" si="2395">MIN(GCK60,GCI63-GCI62)</f>
        <v>0</v>
      </c>
      <c r="GCM62" s="963">
        <f t="shared" ref="GCM62" si="2396">MIN(GCM60,GCK63-GCK62)</f>
        <v>0</v>
      </c>
      <c r="GCO62" s="963">
        <f t="shared" ref="GCO62" si="2397">MIN(GCO60,GCM63-GCM62)</f>
        <v>0</v>
      </c>
      <c r="GCQ62" s="963">
        <f t="shared" ref="GCQ62" si="2398">MIN(GCQ60,GCO63-GCO62)</f>
        <v>0</v>
      </c>
      <c r="GCS62" s="963">
        <f t="shared" ref="GCS62" si="2399">MIN(GCS60,GCQ63-GCQ62)</f>
        <v>0</v>
      </c>
      <c r="GCU62" s="963">
        <f t="shared" ref="GCU62" si="2400">MIN(GCU60,GCS63-GCS62)</f>
        <v>0</v>
      </c>
      <c r="GCW62" s="963">
        <f t="shared" ref="GCW62" si="2401">MIN(GCW60,GCU63-GCU62)</f>
        <v>0</v>
      </c>
      <c r="GCY62" s="963">
        <f t="shared" ref="GCY62" si="2402">MIN(GCY60,GCW63-GCW62)</f>
        <v>0</v>
      </c>
      <c r="GDA62" s="963">
        <f t="shared" ref="GDA62" si="2403">MIN(GDA60,GCY63-GCY62)</f>
        <v>0</v>
      </c>
      <c r="GDC62" s="963">
        <f t="shared" ref="GDC62" si="2404">MIN(GDC60,GDA63-GDA62)</f>
        <v>0</v>
      </c>
      <c r="GDE62" s="963">
        <f t="shared" ref="GDE62" si="2405">MIN(GDE60,GDC63-GDC62)</f>
        <v>0</v>
      </c>
      <c r="GDG62" s="963">
        <f t="shared" ref="GDG62" si="2406">MIN(GDG60,GDE63-GDE62)</f>
        <v>0</v>
      </c>
      <c r="GDI62" s="963">
        <f t="shared" ref="GDI62" si="2407">MIN(GDI60,GDG63-GDG62)</f>
        <v>0</v>
      </c>
      <c r="GDK62" s="963">
        <f t="shared" ref="GDK62" si="2408">MIN(GDK60,GDI63-GDI62)</f>
        <v>0</v>
      </c>
      <c r="GDM62" s="963">
        <f t="shared" ref="GDM62" si="2409">MIN(GDM60,GDK63-GDK62)</f>
        <v>0</v>
      </c>
      <c r="GDO62" s="963">
        <f t="shared" ref="GDO62" si="2410">MIN(GDO60,GDM63-GDM62)</f>
        <v>0</v>
      </c>
      <c r="GDQ62" s="963">
        <f t="shared" ref="GDQ62" si="2411">MIN(GDQ60,GDO63-GDO62)</f>
        <v>0</v>
      </c>
      <c r="GDS62" s="963">
        <f t="shared" ref="GDS62" si="2412">MIN(GDS60,GDQ63-GDQ62)</f>
        <v>0</v>
      </c>
      <c r="GDU62" s="963">
        <f t="shared" ref="GDU62" si="2413">MIN(GDU60,GDS63-GDS62)</f>
        <v>0</v>
      </c>
      <c r="GDW62" s="963">
        <f t="shared" ref="GDW62" si="2414">MIN(GDW60,GDU63-GDU62)</f>
        <v>0</v>
      </c>
      <c r="GDY62" s="963">
        <f t="shared" ref="GDY62" si="2415">MIN(GDY60,GDW63-GDW62)</f>
        <v>0</v>
      </c>
      <c r="GEA62" s="963">
        <f t="shared" ref="GEA62" si="2416">MIN(GEA60,GDY63-GDY62)</f>
        <v>0</v>
      </c>
      <c r="GEC62" s="963">
        <f t="shared" ref="GEC62" si="2417">MIN(GEC60,GEA63-GEA62)</f>
        <v>0</v>
      </c>
      <c r="GEE62" s="963">
        <f t="shared" ref="GEE62" si="2418">MIN(GEE60,GEC63-GEC62)</f>
        <v>0</v>
      </c>
      <c r="GEG62" s="963">
        <f t="shared" ref="GEG62" si="2419">MIN(GEG60,GEE63-GEE62)</f>
        <v>0</v>
      </c>
      <c r="GEI62" s="963">
        <f t="shared" ref="GEI62" si="2420">MIN(GEI60,GEG63-GEG62)</f>
        <v>0</v>
      </c>
      <c r="GEK62" s="963">
        <f t="shared" ref="GEK62" si="2421">MIN(GEK60,GEI63-GEI62)</f>
        <v>0</v>
      </c>
      <c r="GEM62" s="963">
        <f t="shared" ref="GEM62" si="2422">MIN(GEM60,GEK63-GEK62)</f>
        <v>0</v>
      </c>
      <c r="GEO62" s="963">
        <f t="shared" ref="GEO62" si="2423">MIN(GEO60,GEM63-GEM62)</f>
        <v>0</v>
      </c>
      <c r="GEQ62" s="963">
        <f t="shared" ref="GEQ62" si="2424">MIN(GEQ60,GEO63-GEO62)</f>
        <v>0</v>
      </c>
      <c r="GES62" s="963">
        <f t="shared" ref="GES62" si="2425">MIN(GES60,GEQ63-GEQ62)</f>
        <v>0</v>
      </c>
      <c r="GEU62" s="963">
        <f t="shared" ref="GEU62" si="2426">MIN(GEU60,GES63-GES62)</f>
        <v>0</v>
      </c>
      <c r="GEW62" s="963">
        <f t="shared" ref="GEW62" si="2427">MIN(GEW60,GEU63-GEU62)</f>
        <v>0</v>
      </c>
      <c r="GEY62" s="963">
        <f t="shared" ref="GEY62" si="2428">MIN(GEY60,GEW63-GEW62)</f>
        <v>0</v>
      </c>
      <c r="GFA62" s="963">
        <f t="shared" ref="GFA62" si="2429">MIN(GFA60,GEY63-GEY62)</f>
        <v>0</v>
      </c>
      <c r="GFC62" s="963">
        <f t="shared" ref="GFC62" si="2430">MIN(GFC60,GFA63-GFA62)</f>
        <v>0</v>
      </c>
      <c r="GFE62" s="963">
        <f t="shared" ref="GFE62" si="2431">MIN(GFE60,GFC63-GFC62)</f>
        <v>0</v>
      </c>
      <c r="GFG62" s="963">
        <f t="shared" ref="GFG62" si="2432">MIN(GFG60,GFE63-GFE62)</f>
        <v>0</v>
      </c>
      <c r="GFI62" s="963">
        <f t="shared" ref="GFI62" si="2433">MIN(GFI60,GFG63-GFG62)</f>
        <v>0</v>
      </c>
      <c r="GFK62" s="963">
        <f t="shared" ref="GFK62" si="2434">MIN(GFK60,GFI63-GFI62)</f>
        <v>0</v>
      </c>
      <c r="GFM62" s="963">
        <f t="shared" ref="GFM62" si="2435">MIN(GFM60,GFK63-GFK62)</f>
        <v>0</v>
      </c>
      <c r="GFO62" s="963">
        <f t="shared" ref="GFO62" si="2436">MIN(GFO60,GFM63-GFM62)</f>
        <v>0</v>
      </c>
      <c r="GFQ62" s="963">
        <f t="shared" ref="GFQ62" si="2437">MIN(GFQ60,GFO63-GFO62)</f>
        <v>0</v>
      </c>
      <c r="GFS62" s="963">
        <f t="shared" ref="GFS62" si="2438">MIN(GFS60,GFQ63-GFQ62)</f>
        <v>0</v>
      </c>
      <c r="GFU62" s="963">
        <f t="shared" ref="GFU62" si="2439">MIN(GFU60,GFS63-GFS62)</f>
        <v>0</v>
      </c>
      <c r="GFW62" s="963">
        <f t="shared" ref="GFW62" si="2440">MIN(GFW60,GFU63-GFU62)</f>
        <v>0</v>
      </c>
      <c r="GFY62" s="963">
        <f t="shared" ref="GFY62" si="2441">MIN(GFY60,GFW63-GFW62)</f>
        <v>0</v>
      </c>
      <c r="GGA62" s="963">
        <f t="shared" ref="GGA62" si="2442">MIN(GGA60,GFY63-GFY62)</f>
        <v>0</v>
      </c>
      <c r="GGC62" s="963">
        <f t="shared" ref="GGC62" si="2443">MIN(GGC60,GGA63-GGA62)</f>
        <v>0</v>
      </c>
      <c r="GGE62" s="963">
        <f t="shared" ref="GGE62" si="2444">MIN(GGE60,GGC63-GGC62)</f>
        <v>0</v>
      </c>
      <c r="GGG62" s="963">
        <f t="shared" ref="GGG62" si="2445">MIN(GGG60,GGE63-GGE62)</f>
        <v>0</v>
      </c>
      <c r="GGI62" s="963">
        <f t="shared" ref="GGI62" si="2446">MIN(GGI60,GGG63-GGG62)</f>
        <v>0</v>
      </c>
      <c r="GGK62" s="963">
        <f t="shared" ref="GGK62" si="2447">MIN(GGK60,GGI63-GGI62)</f>
        <v>0</v>
      </c>
      <c r="GGM62" s="963">
        <f t="shared" ref="GGM62" si="2448">MIN(GGM60,GGK63-GGK62)</f>
        <v>0</v>
      </c>
      <c r="GGO62" s="963">
        <f t="shared" ref="GGO62" si="2449">MIN(GGO60,GGM63-GGM62)</f>
        <v>0</v>
      </c>
      <c r="GGQ62" s="963">
        <f t="shared" ref="GGQ62" si="2450">MIN(GGQ60,GGO63-GGO62)</f>
        <v>0</v>
      </c>
      <c r="GGS62" s="963">
        <f t="shared" ref="GGS62" si="2451">MIN(GGS60,GGQ63-GGQ62)</f>
        <v>0</v>
      </c>
      <c r="GGU62" s="963">
        <f t="shared" ref="GGU62" si="2452">MIN(GGU60,GGS63-GGS62)</f>
        <v>0</v>
      </c>
      <c r="GGW62" s="963">
        <f t="shared" ref="GGW62" si="2453">MIN(GGW60,GGU63-GGU62)</f>
        <v>0</v>
      </c>
      <c r="GGY62" s="963">
        <f t="shared" ref="GGY62" si="2454">MIN(GGY60,GGW63-GGW62)</f>
        <v>0</v>
      </c>
      <c r="GHA62" s="963">
        <f t="shared" ref="GHA62" si="2455">MIN(GHA60,GGY63-GGY62)</f>
        <v>0</v>
      </c>
      <c r="GHC62" s="963">
        <f t="shared" ref="GHC62" si="2456">MIN(GHC60,GHA63-GHA62)</f>
        <v>0</v>
      </c>
      <c r="GHE62" s="963">
        <f t="shared" ref="GHE62" si="2457">MIN(GHE60,GHC63-GHC62)</f>
        <v>0</v>
      </c>
      <c r="GHG62" s="963">
        <f t="shared" ref="GHG62" si="2458">MIN(GHG60,GHE63-GHE62)</f>
        <v>0</v>
      </c>
      <c r="GHI62" s="963">
        <f t="shared" ref="GHI62" si="2459">MIN(GHI60,GHG63-GHG62)</f>
        <v>0</v>
      </c>
      <c r="GHK62" s="963">
        <f t="shared" ref="GHK62" si="2460">MIN(GHK60,GHI63-GHI62)</f>
        <v>0</v>
      </c>
      <c r="GHM62" s="963">
        <f t="shared" ref="GHM62" si="2461">MIN(GHM60,GHK63-GHK62)</f>
        <v>0</v>
      </c>
      <c r="GHO62" s="963">
        <f t="shared" ref="GHO62" si="2462">MIN(GHO60,GHM63-GHM62)</f>
        <v>0</v>
      </c>
      <c r="GHQ62" s="963">
        <f t="shared" ref="GHQ62" si="2463">MIN(GHQ60,GHO63-GHO62)</f>
        <v>0</v>
      </c>
      <c r="GHS62" s="963">
        <f t="shared" ref="GHS62" si="2464">MIN(GHS60,GHQ63-GHQ62)</f>
        <v>0</v>
      </c>
      <c r="GHU62" s="963">
        <f t="shared" ref="GHU62" si="2465">MIN(GHU60,GHS63-GHS62)</f>
        <v>0</v>
      </c>
      <c r="GHW62" s="963">
        <f t="shared" ref="GHW62" si="2466">MIN(GHW60,GHU63-GHU62)</f>
        <v>0</v>
      </c>
      <c r="GHY62" s="963">
        <f t="shared" ref="GHY62" si="2467">MIN(GHY60,GHW63-GHW62)</f>
        <v>0</v>
      </c>
      <c r="GIA62" s="963">
        <f t="shared" ref="GIA62" si="2468">MIN(GIA60,GHY63-GHY62)</f>
        <v>0</v>
      </c>
      <c r="GIC62" s="963">
        <f t="shared" ref="GIC62" si="2469">MIN(GIC60,GIA63-GIA62)</f>
        <v>0</v>
      </c>
      <c r="GIE62" s="963">
        <f t="shared" ref="GIE62" si="2470">MIN(GIE60,GIC63-GIC62)</f>
        <v>0</v>
      </c>
      <c r="GIG62" s="963">
        <f t="shared" ref="GIG62" si="2471">MIN(GIG60,GIE63-GIE62)</f>
        <v>0</v>
      </c>
      <c r="GII62" s="963">
        <f t="shared" ref="GII62" si="2472">MIN(GII60,GIG63-GIG62)</f>
        <v>0</v>
      </c>
      <c r="GIK62" s="963">
        <f t="shared" ref="GIK62" si="2473">MIN(GIK60,GII63-GII62)</f>
        <v>0</v>
      </c>
      <c r="GIM62" s="963">
        <f t="shared" ref="GIM62" si="2474">MIN(GIM60,GIK63-GIK62)</f>
        <v>0</v>
      </c>
      <c r="GIO62" s="963">
        <f t="shared" ref="GIO62" si="2475">MIN(GIO60,GIM63-GIM62)</f>
        <v>0</v>
      </c>
      <c r="GIQ62" s="963">
        <f t="shared" ref="GIQ62" si="2476">MIN(GIQ60,GIO63-GIO62)</f>
        <v>0</v>
      </c>
      <c r="GIS62" s="963">
        <f t="shared" ref="GIS62" si="2477">MIN(GIS60,GIQ63-GIQ62)</f>
        <v>0</v>
      </c>
      <c r="GIU62" s="963">
        <f t="shared" ref="GIU62" si="2478">MIN(GIU60,GIS63-GIS62)</f>
        <v>0</v>
      </c>
      <c r="GIW62" s="963">
        <f t="shared" ref="GIW62" si="2479">MIN(GIW60,GIU63-GIU62)</f>
        <v>0</v>
      </c>
      <c r="GIY62" s="963">
        <f t="shared" ref="GIY62" si="2480">MIN(GIY60,GIW63-GIW62)</f>
        <v>0</v>
      </c>
      <c r="GJA62" s="963">
        <f t="shared" ref="GJA62" si="2481">MIN(GJA60,GIY63-GIY62)</f>
        <v>0</v>
      </c>
      <c r="GJC62" s="963">
        <f t="shared" ref="GJC62" si="2482">MIN(GJC60,GJA63-GJA62)</f>
        <v>0</v>
      </c>
      <c r="GJE62" s="963">
        <f t="shared" ref="GJE62" si="2483">MIN(GJE60,GJC63-GJC62)</f>
        <v>0</v>
      </c>
      <c r="GJG62" s="963">
        <f t="shared" ref="GJG62" si="2484">MIN(GJG60,GJE63-GJE62)</f>
        <v>0</v>
      </c>
      <c r="GJI62" s="963">
        <f t="shared" ref="GJI62" si="2485">MIN(GJI60,GJG63-GJG62)</f>
        <v>0</v>
      </c>
      <c r="GJK62" s="963">
        <f t="shared" ref="GJK62" si="2486">MIN(GJK60,GJI63-GJI62)</f>
        <v>0</v>
      </c>
      <c r="GJM62" s="963">
        <f t="shared" ref="GJM62" si="2487">MIN(GJM60,GJK63-GJK62)</f>
        <v>0</v>
      </c>
      <c r="GJO62" s="963">
        <f t="shared" ref="GJO62" si="2488">MIN(GJO60,GJM63-GJM62)</f>
        <v>0</v>
      </c>
      <c r="GJQ62" s="963">
        <f t="shared" ref="GJQ62" si="2489">MIN(GJQ60,GJO63-GJO62)</f>
        <v>0</v>
      </c>
      <c r="GJS62" s="963">
        <f t="shared" ref="GJS62" si="2490">MIN(GJS60,GJQ63-GJQ62)</f>
        <v>0</v>
      </c>
      <c r="GJU62" s="963">
        <f t="shared" ref="GJU62" si="2491">MIN(GJU60,GJS63-GJS62)</f>
        <v>0</v>
      </c>
      <c r="GJW62" s="963">
        <f t="shared" ref="GJW62" si="2492">MIN(GJW60,GJU63-GJU62)</f>
        <v>0</v>
      </c>
      <c r="GJY62" s="963">
        <f t="shared" ref="GJY62" si="2493">MIN(GJY60,GJW63-GJW62)</f>
        <v>0</v>
      </c>
      <c r="GKA62" s="963">
        <f t="shared" ref="GKA62" si="2494">MIN(GKA60,GJY63-GJY62)</f>
        <v>0</v>
      </c>
      <c r="GKC62" s="963">
        <f t="shared" ref="GKC62" si="2495">MIN(GKC60,GKA63-GKA62)</f>
        <v>0</v>
      </c>
      <c r="GKE62" s="963">
        <f t="shared" ref="GKE62" si="2496">MIN(GKE60,GKC63-GKC62)</f>
        <v>0</v>
      </c>
      <c r="GKG62" s="963">
        <f t="shared" ref="GKG62" si="2497">MIN(GKG60,GKE63-GKE62)</f>
        <v>0</v>
      </c>
      <c r="GKI62" s="963">
        <f t="shared" ref="GKI62" si="2498">MIN(GKI60,GKG63-GKG62)</f>
        <v>0</v>
      </c>
      <c r="GKK62" s="963">
        <f t="shared" ref="GKK62" si="2499">MIN(GKK60,GKI63-GKI62)</f>
        <v>0</v>
      </c>
      <c r="GKM62" s="963">
        <f t="shared" ref="GKM62" si="2500">MIN(GKM60,GKK63-GKK62)</f>
        <v>0</v>
      </c>
      <c r="GKO62" s="963">
        <f t="shared" ref="GKO62" si="2501">MIN(GKO60,GKM63-GKM62)</f>
        <v>0</v>
      </c>
      <c r="GKQ62" s="963">
        <f t="shared" ref="GKQ62" si="2502">MIN(GKQ60,GKO63-GKO62)</f>
        <v>0</v>
      </c>
      <c r="GKS62" s="963">
        <f t="shared" ref="GKS62" si="2503">MIN(GKS60,GKQ63-GKQ62)</f>
        <v>0</v>
      </c>
      <c r="GKU62" s="963">
        <f t="shared" ref="GKU62" si="2504">MIN(GKU60,GKS63-GKS62)</f>
        <v>0</v>
      </c>
      <c r="GKW62" s="963">
        <f t="shared" ref="GKW62" si="2505">MIN(GKW60,GKU63-GKU62)</f>
        <v>0</v>
      </c>
      <c r="GKY62" s="963">
        <f t="shared" ref="GKY62" si="2506">MIN(GKY60,GKW63-GKW62)</f>
        <v>0</v>
      </c>
      <c r="GLA62" s="963">
        <f t="shared" ref="GLA62" si="2507">MIN(GLA60,GKY63-GKY62)</f>
        <v>0</v>
      </c>
      <c r="GLC62" s="963">
        <f t="shared" ref="GLC62" si="2508">MIN(GLC60,GLA63-GLA62)</f>
        <v>0</v>
      </c>
      <c r="GLE62" s="963">
        <f t="shared" ref="GLE62" si="2509">MIN(GLE60,GLC63-GLC62)</f>
        <v>0</v>
      </c>
      <c r="GLG62" s="963">
        <f t="shared" ref="GLG62" si="2510">MIN(GLG60,GLE63-GLE62)</f>
        <v>0</v>
      </c>
      <c r="GLI62" s="963">
        <f t="shared" ref="GLI62" si="2511">MIN(GLI60,GLG63-GLG62)</f>
        <v>0</v>
      </c>
      <c r="GLK62" s="963">
        <f t="shared" ref="GLK62" si="2512">MIN(GLK60,GLI63-GLI62)</f>
        <v>0</v>
      </c>
      <c r="GLM62" s="963">
        <f t="shared" ref="GLM62" si="2513">MIN(GLM60,GLK63-GLK62)</f>
        <v>0</v>
      </c>
      <c r="GLO62" s="963">
        <f t="shared" ref="GLO62" si="2514">MIN(GLO60,GLM63-GLM62)</f>
        <v>0</v>
      </c>
      <c r="GLQ62" s="963">
        <f t="shared" ref="GLQ62" si="2515">MIN(GLQ60,GLO63-GLO62)</f>
        <v>0</v>
      </c>
      <c r="GLS62" s="963">
        <f t="shared" ref="GLS62" si="2516">MIN(GLS60,GLQ63-GLQ62)</f>
        <v>0</v>
      </c>
      <c r="GLU62" s="963">
        <f t="shared" ref="GLU62" si="2517">MIN(GLU60,GLS63-GLS62)</f>
        <v>0</v>
      </c>
      <c r="GLW62" s="963">
        <f t="shared" ref="GLW62" si="2518">MIN(GLW60,GLU63-GLU62)</f>
        <v>0</v>
      </c>
      <c r="GLY62" s="963">
        <f t="shared" ref="GLY62" si="2519">MIN(GLY60,GLW63-GLW62)</f>
        <v>0</v>
      </c>
      <c r="GMA62" s="963">
        <f t="shared" ref="GMA62" si="2520">MIN(GMA60,GLY63-GLY62)</f>
        <v>0</v>
      </c>
      <c r="GMC62" s="963">
        <f t="shared" ref="GMC62" si="2521">MIN(GMC60,GMA63-GMA62)</f>
        <v>0</v>
      </c>
      <c r="GME62" s="963">
        <f t="shared" ref="GME62" si="2522">MIN(GME60,GMC63-GMC62)</f>
        <v>0</v>
      </c>
      <c r="GMG62" s="963">
        <f t="shared" ref="GMG62" si="2523">MIN(GMG60,GME63-GME62)</f>
        <v>0</v>
      </c>
      <c r="GMI62" s="963">
        <f t="shared" ref="GMI62" si="2524">MIN(GMI60,GMG63-GMG62)</f>
        <v>0</v>
      </c>
      <c r="GMK62" s="963">
        <f t="shared" ref="GMK62" si="2525">MIN(GMK60,GMI63-GMI62)</f>
        <v>0</v>
      </c>
      <c r="GMM62" s="963">
        <f t="shared" ref="GMM62" si="2526">MIN(GMM60,GMK63-GMK62)</f>
        <v>0</v>
      </c>
      <c r="GMO62" s="963">
        <f t="shared" ref="GMO62" si="2527">MIN(GMO60,GMM63-GMM62)</f>
        <v>0</v>
      </c>
      <c r="GMQ62" s="963">
        <f t="shared" ref="GMQ62" si="2528">MIN(GMQ60,GMO63-GMO62)</f>
        <v>0</v>
      </c>
      <c r="GMS62" s="963">
        <f t="shared" ref="GMS62" si="2529">MIN(GMS60,GMQ63-GMQ62)</f>
        <v>0</v>
      </c>
      <c r="GMU62" s="963">
        <f t="shared" ref="GMU62" si="2530">MIN(GMU60,GMS63-GMS62)</f>
        <v>0</v>
      </c>
      <c r="GMW62" s="963">
        <f t="shared" ref="GMW62" si="2531">MIN(GMW60,GMU63-GMU62)</f>
        <v>0</v>
      </c>
      <c r="GMY62" s="963">
        <f t="shared" ref="GMY62" si="2532">MIN(GMY60,GMW63-GMW62)</f>
        <v>0</v>
      </c>
      <c r="GNA62" s="963">
        <f t="shared" ref="GNA62" si="2533">MIN(GNA60,GMY63-GMY62)</f>
        <v>0</v>
      </c>
      <c r="GNC62" s="963">
        <f t="shared" ref="GNC62" si="2534">MIN(GNC60,GNA63-GNA62)</f>
        <v>0</v>
      </c>
      <c r="GNE62" s="963">
        <f t="shared" ref="GNE62" si="2535">MIN(GNE60,GNC63-GNC62)</f>
        <v>0</v>
      </c>
      <c r="GNG62" s="963">
        <f t="shared" ref="GNG62" si="2536">MIN(GNG60,GNE63-GNE62)</f>
        <v>0</v>
      </c>
      <c r="GNI62" s="963">
        <f t="shared" ref="GNI62" si="2537">MIN(GNI60,GNG63-GNG62)</f>
        <v>0</v>
      </c>
      <c r="GNK62" s="963">
        <f t="shared" ref="GNK62" si="2538">MIN(GNK60,GNI63-GNI62)</f>
        <v>0</v>
      </c>
      <c r="GNM62" s="963">
        <f t="shared" ref="GNM62" si="2539">MIN(GNM60,GNK63-GNK62)</f>
        <v>0</v>
      </c>
      <c r="GNO62" s="963">
        <f t="shared" ref="GNO62" si="2540">MIN(GNO60,GNM63-GNM62)</f>
        <v>0</v>
      </c>
      <c r="GNQ62" s="963">
        <f t="shared" ref="GNQ62" si="2541">MIN(GNQ60,GNO63-GNO62)</f>
        <v>0</v>
      </c>
      <c r="GNS62" s="963">
        <f t="shared" ref="GNS62" si="2542">MIN(GNS60,GNQ63-GNQ62)</f>
        <v>0</v>
      </c>
      <c r="GNU62" s="963">
        <f t="shared" ref="GNU62" si="2543">MIN(GNU60,GNS63-GNS62)</f>
        <v>0</v>
      </c>
      <c r="GNW62" s="963">
        <f t="shared" ref="GNW62" si="2544">MIN(GNW60,GNU63-GNU62)</f>
        <v>0</v>
      </c>
      <c r="GNY62" s="963">
        <f t="shared" ref="GNY62" si="2545">MIN(GNY60,GNW63-GNW62)</f>
        <v>0</v>
      </c>
      <c r="GOA62" s="963">
        <f t="shared" ref="GOA62" si="2546">MIN(GOA60,GNY63-GNY62)</f>
        <v>0</v>
      </c>
      <c r="GOC62" s="963">
        <f t="shared" ref="GOC62" si="2547">MIN(GOC60,GOA63-GOA62)</f>
        <v>0</v>
      </c>
      <c r="GOE62" s="963">
        <f t="shared" ref="GOE62" si="2548">MIN(GOE60,GOC63-GOC62)</f>
        <v>0</v>
      </c>
      <c r="GOG62" s="963">
        <f t="shared" ref="GOG62" si="2549">MIN(GOG60,GOE63-GOE62)</f>
        <v>0</v>
      </c>
      <c r="GOI62" s="963">
        <f t="shared" ref="GOI62" si="2550">MIN(GOI60,GOG63-GOG62)</f>
        <v>0</v>
      </c>
      <c r="GOK62" s="963">
        <f t="shared" ref="GOK62" si="2551">MIN(GOK60,GOI63-GOI62)</f>
        <v>0</v>
      </c>
      <c r="GOM62" s="963">
        <f t="shared" ref="GOM62" si="2552">MIN(GOM60,GOK63-GOK62)</f>
        <v>0</v>
      </c>
      <c r="GOO62" s="963">
        <f t="shared" ref="GOO62" si="2553">MIN(GOO60,GOM63-GOM62)</f>
        <v>0</v>
      </c>
      <c r="GOQ62" s="963">
        <f t="shared" ref="GOQ62" si="2554">MIN(GOQ60,GOO63-GOO62)</f>
        <v>0</v>
      </c>
      <c r="GOS62" s="963">
        <f t="shared" ref="GOS62" si="2555">MIN(GOS60,GOQ63-GOQ62)</f>
        <v>0</v>
      </c>
      <c r="GOU62" s="963">
        <f t="shared" ref="GOU62" si="2556">MIN(GOU60,GOS63-GOS62)</f>
        <v>0</v>
      </c>
      <c r="GOW62" s="963">
        <f t="shared" ref="GOW62" si="2557">MIN(GOW60,GOU63-GOU62)</f>
        <v>0</v>
      </c>
      <c r="GOY62" s="963">
        <f t="shared" ref="GOY62" si="2558">MIN(GOY60,GOW63-GOW62)</f>
        <v>0</v>
      </c>
      <c r="GPA62" s="963">
        <f t="shared" ref="GPA62" si="2559">MIN(GPA60,GOY63-GOY62)</f>
        <v>0</v>
      </c>
      <c r="GPC62" s="963">
        <f t="shared" ref="GPC62" si="2560">MIN(GPC60,GPA63-GPA62)</f>
        <v>0</v>
      </c>
      <c r="GPE62" s="963">
        <f t="shared" ref="GPE62" si="2561">MIN(GPE60,GPC63-GPC62)</f>
        <v>0</v>
      </c>
      <c r="GPG62" s="963">
        <f t="shared" ref="GPG62" si="2562">MIN(GPG60,GPE63-GPE62)</f>
        <v>0</v>
      </c>
      <c r="GPI62" s="963">
        <f t="shared" ref="GPI62" si="2563">MIN(GPI60,GPG63-GPG62)</f>
        <v>0</v>
      </c>
      <c r="GPK62" s="963">
        <f t="shared" ref="GPK62" si="2564">MIN(GPK60,GPI63-GPI62)</f>
        <v>0</v>
      </c>
      <c r="GPM62" s="963">
        <f t="shared" ref="GPM62" si="2565">MIN(GPM60,GPK63-GPK62)</f>
        <v>0</v>
      </c>
      <c r="GPO62" s="963">
        <f t="shared" ref="GPO62" si="2566">MIN(GPO60,GPM63-GPM62)</f>
        <v>0</v>
      </c>
      <c r="GPQ62" s="963">
        <f t="shared" ref="GPQ62" si="2567">MIN(GPQ60,GPO63-GPO62)</f>
        <v>0</v>
      </c>
      <c r="GPS62" s="963">
        <f t="shared" ref="GPS62" si="2568">MIN(GPS60,GPQ63-GPQ62)</f>
        <v>0</v>
      </c>
      <c r="GPU62" s="963">
        <f t="shared" ref="GPU62" si="2569">MIN(GPU60,GPS63-GPS62)</f>
        <v>0</v>
      </c>
      <c r="GPW62" s="963">
        <f t="shared" ref="GPW62" si="2570">MIN(GPW60,GPU63-GPU62)</f>
        <v>0</v>
      </c>
      <c r="GPY62" s="963">
        <f t="shared" ref="GPY62" si="2571">MIN(GPY60,GPW63-GPW62)</f>
        <v>0</v>
      </c>
      <c r="GQA62" s="963">
        <f t="shared" ref="GQA62" si="2572">MIN(GQA60,GPY63-GPY62)</f>
        <v>0</v>
      </c>
      <c r="GQC62" s="963">
        <f t="shared" ref="GQC62" si="2573">MIN(GQC60,GQA63-GQA62)</f>
        <v>0</v>
      </c>
      <c r="GQE62" s="963">
        <f t="shared" ref="GQE62" si="2574">MIN(GQE60,GQC63-GQC62)</f>
        <v>0</v>
      </c>
      <c r="GQG62" s="963">
        <f t="shared" ref="GQG62" si="2575">MIN(GQG60,GQE63-GQE62)</f>
        <v>0</v>
      </c>
      <c r="GQI62" s="963">
        <f t="shared" ref="GQI62" si="2576">MIN(GQI60,GQG63-GQG62)</f>
        <v>0</v>
      </c>
      <c r="GQK62" s="963">
        <f t="shared" ref="GQK62" si="2577">MIN(GQK60,GQI63-GQI62)</f>
        <v>0</v>
      </c>
      <c r="GQM62" s="963">
        <f t="shared" ref="GQM62" si="2578">MIN(GQM60,GQK63-GQK62)</f>
        <v>0</v>
      </c>
      <c r="GQO62" s="963">
        <f t="shared" ref="GQO62" si="2579">MIN(GQO60,GQM63-GQM62)</f>
        <v>0</v>
      </c>
      <c r="GQQ62" s="963">
        <f t="shared" ref="GQQ62" si="2580">MIN(GQQ60,GQO63-GQO62)</f>
        <v>0</v>
      </c>
      <c r="GQS62" s="963">
        <f t="shared" ref="GQS62" si="2581">MIN(GQS60,GQQ63-GQQ62)</f>
        <v>0</v>
      </c>
      <c r="GQU62" s="963">
        <f t="shared" ref="GQU62" si="2582">MIN(GQU60,GQS63-GQS62)</f>
        <v>0</v>
      </c>
      <c r="GQW62" s="963">
        <f t="shared" ref="GQW62" si="2583">MIN(GQW60,GQU63-GQU62)</f>
        <v>0</v>
      </c>
      <c r="GQY62" s="963">
        <f t="shared" ref="GQY62" si="2584">MIN(GQY60,GQW63-GQW62)</f>
        <v>0</v>
      </c>
      <c r="GRA62" s="963">
        <f t="shared" ref="GRA62" si="2585">MIN(GRA60,GQY63-GQY62)</f>
        <v>0</v>
      </c>
      <c r="GRC62" s="963">
        <f t="shared" ref="GRC62" si="2586">MIN(GRC60,GRA63-GRA62)</f>
        <v>0</v>
      </c>
      <c r="GRE62" s="963">
        <f t="shared" ref="GRE62" si="2587">MIN(GRE60,GRC63-GRC62)</f>
        <v>0</v>
      </c>
      <c r="GRG62" s="963">
        <f t="shared" ref="GRG62" si="2588">MIN(GRG60,GRE63-GRE62)</f>
        <v>0</v>
      </c>
      <c r="GRI62" s="963">
        <f t="shared" ref="GRI62" si="2589">MIN(GRI60,GRG63-GRG62)</f>
        <v>0</v>
      </c>
      <c r="GRK62" s="963">
        <f t="shared" ref="GRK62" si="2590">MIN(GRK60,GRI63-GRI62)</f>
        <v>0</v>
      </c>
      <c r="GRM62" s="963">
        <f t="shared" ref="GRM62" si="2591">MIN(GRM60,GRK63-GRK62)</f>
        <v>0</v>
      </c>
      <c r="GRO62" s="963">
        <f t="shared" ref="GRO62" si="2592">MIN(GRO60,GRM63-GRM62)</f>
        <v>0</v>
      </c>
      <c r="GRQ62" s="963">
        <f t="shared" ref="GRQ62" si="2593">MIN(GRQ60,GRO63-GRO62)</f>
        <v>0</v>
      </c>
      <c r="GRS62" s="963">
        <f t="shared" ref="GRS62" si="2594">MIN(GRS60,GRQ63-GRQ62)</f>
        <v>0</v>
      </c>
      <c r="GRU62" s="963">
        <f t="shared" ref="GRU62" si="2595">MIN(GRU60,GRS63-GRS62)</f>
        <v>0</v>
      </c>
      <c r="GRW62" s="963">
        <f t="shared" ref="GRW62" si="2596">MIN(GRW60,GRU63-GRU62)</f>
        <v>0</v>
      </c>
      <c r="GRY62" s="963">
        <f t="shared" ref="GRY62" si="2597">MIN(GRY60,GRW63-GRW62)</f>
        <v>0</v>
      </c>
      <c r="GSA62" s="963">
        <f t="shared" ref="GSA62" si="2598">MIN(GSA60,GRY63-GRY62)</f>
        <v>0</v>
      </c>
      <c r="GSC62" s="963">
        <f t="shared" ref="GSC62" si="2599">MIN(GSC60,GSA63-GSA62)</f>
        <v>0</v>
      </c>
      <c r="GSE62" s="963">
        <f t="shared" ref="GSE62" si="2600">MIN(GSE60,GSC63-GSC62)</f>
        <v>0</v>
      </c>
      <c r="GSG62" s="963">
        <f t="shared" ref="GSG62" si="2601">MIN(GSG60,GSE63-GSE62)</f>
        <v>0</v>
      </c>
      <c r="GSI62" s="963">
        <f t="shared" ref="GSI62" si="2602">MIN(GSI60,GSG63-GSG62)</f>
        <v>0</v>
      </c>
      <c r="GSK62" s="963">
        <f t="shared" ref="GSK62" si="2603">MIN(GSK60,GSI63-GSI62)</f>
        <v>0</v>
      </c>
      <c r="GSM62" s="963">
        <f t="shared" ref="GSM62" si="2604">MIN(GSM60,GSK63-GSK62)</f>
        <v>0</v>
      </c>
      <c r="GSO62" s="963">
        <f t="shared" ref="GSO62" si="2605">MIN(GSO60,GSM63-GSM62)</f>
        <v>0</v>
      </c>
      <c r="GSQ62" s="963">
        <f t="shared" ref="GSQ62" si="2606">MIN(GSQ60,GSO63-GSO62)</f>
        <v>0</v>
      </c>
      <c r="GSS62" s="963">
        <f t="shared" ref="GSS62" si="2607">MIN(GSS60,GSQ63-GSQ62)</f>
        <v>0</v>
      </c>
      <c r="GSU62" s="963">
        <f t="shared" ref="GSU62" si="2608">MIN(GSU60,GSS63-GSS62)</f>
        <v>0</v>
      </c>
      <c r="GSW62" s="963">
        <f t="shared" ref="GSW62" si="2609">MIN(GSW60,GSU63-GSU62)</f>
        <v>0</v>
      </c>
      <c r="GSY62" s="963">
        <f t="shared" ref="GSY62" si="2610">MIN(GSY60,GSW63-GSW62)</f>
        <v>0</v>
      </c>
      <c r="GTA62" s="963">
        <f t="shared" ref="GTA62" si="2611">MIN(GTA60,GSY63-GSY62)</f>
        <v>0</v>
      </c>
      <c r="GTC62" s="963">
        <f t="shared" ref="GTC62" si="2612">MIN(GTC60,GTA63-GTA62)</f>
        <v>0</v>
      </c>
      <c r="GTE62" s="963">
        <f t="shared" ref="GTE62" si="2613">MIN(GTE60,GTC63-GTC62)</f>
        <v>0</v>
      </c>
      <c r="GTG62" s="963">
        <f t="shared" ref="GTG62" si="2614">MIN(GTG60,GTE63-GTE62)</f>
        <v>0</v>
      </c>
      <c r="GTI62" s="963">
        <f t="shared" ref="GTI62" si="2615">MIN(GTI60,GTG63-GTG62)</f>
        <v>0</v>
      </c>
      <c r="GTK62" s="963">
        <f t="shared" ref="GTK62" si="2616">MIN(GTK60,GTI63-GTI62)</f>
        <v>0</v>
      </c>
      <c r="GTM62" s="963">
        <f t="shared" ref="GTM62" si="2617">MIN(GTM60,GTK63-GTK62)</f>
        <v>0</v>
      </c>
      <c r="GTO62" s="963">
        <f t="shared" ref="GTO62" si="2618">MIN(GTO60,GTM63-GTM62)</f>
        <v>0</v>
      </c>
      <c r="GTQ62" s="963">
        <f t="shared" ref="GTQ62" si="2619">MIN(GTQ60,GTO63-GTO62)</f>
        <v>0</v>
      </c>
      <c r="GTS62" s="963">
        <f t="shared" ref="GTS62" si="2620">MIN(GTS60,GTQ63-GTQ62)</f>
        <v>0</v>
      </c>
      <c r="GTU62" s="963">
        <f t="shared" ref="GTU62" si="2621">MIN(GTU60,GTS63-GTS62)</f>
        <v>0</v>
      </c>
      <c r="GTW62" s="963">
        <f t="shared" ref="GTW62" si="2622">MIN(GTW60,GTU63-GTU62)</f>
        <v>0</v>
      </c>
      <c r="GTY62" s="963">
        <f t="shared" ref="GTY62" si="2623">MIN(GTY60,GTW63-GTW62)</f>
        <v>0</v>
      </c>
      <c r="GUA62" s="963">
        <f t="shared" ref="GUA62" si="2624">MIN(GUA60,GTY63-GTY62)</f>
        <v>0</v>
      </c>
      <c r="GUC62" s="963">
        <f t="shared" ref="GUC62" si="2625">MIN(GUC60,GUA63-GUA62)</f>
        <v>0</v>
      </c>
      <c r="GUE62" s="963">
        <f t="shared" ref="GUE62" si="2626">MIN(GUE60,GUC63-GUC62)</f>
        <v>0</v>
      </c>
      <c r="GUG62" s="963">
        <f t="shared" ref="GUG62" si="2627">MIN(GUG60,GUE63-GUE62)</f>
        <v>0</v>
      </c>
      <c r="GUI62" s="963">
        <f t="shared" ref="GUI62" si="2628">MIN(GUI60,GUG63-GUG62)</f>
        <v>0</v>
      </c>
      <c r="GUK62" s="963">
        <f t="shared" ref="GUK62" si="2629">MIN(GUK60,GUI63-GUI62)</f>
        <v>0</v>
      </c>
      <c r="GUM62" s="963">
        <f t="shared" ref="GUM62" si="2630">MIN(GUM60,GUK63-GUK62)</f>
        <v>0</v>
      </c>
      <c r="GUO62" s="963">
        <f t="shared" ref="GUO62" si="2631">MIN(GUO60,GUM63-GUM62)</f>
        <v>0</v>
      </c>
      <c r="GUQ62" s="963">
        <f t="shared" ref="GUQ62" si="2632">MIN(GUQ60,GUO63-GUO62)</f>
        <v>0</v>
      </c>
      <c r="GUS62" s="963">
        <f t="shared" ref="GUS62" si="2633">MIN(GUS60,GUQ63-GUQ62)</f>
        <v>0</v>
      </c>
      <c r="GUU62" s="963">
        <f t="shared" ref="GUU62" si="2634">MIN(GUU60,GUS63-GUS62)</f>
        <v>0</v>
      </c>
      <c r="GUW62" s="963">
        <f t="shared" ref="GUW62" si="2635">MIN(GUW60,GUU63-GUU62)</f>
        <v>0</v>
      </c>
      <c r="GUY62" s="963">
        <f t="shared" ref="GUY62" si="2636">MIN(GUY60,GUW63-GUW62)</f>
        <v>0</v>
      </c>
      <c r="GVA62" s="963">
        <f t="shared" ref="GVA62" si="2637">MIN(GVA60,GUY63-GUY62)</f>
        <v>0</v>
      </c>
      <c r="GVC62" s="963">
        <f t="shared" ref="GVC62" si="2638">MIN(GVC60,GVA63-GVA62)</f>
        <v>0</v>
      </c>
      <c r="GVE62" s="963">
        <f t="shared" ref="GVE62" si="2639">MIN(GVE60,GVC63-GVC62)</f>
        <v>0</v>
      </c>
      <c r="GVG62" s="963">
        <f t="shared" ref="GVG62" si="2640">MIN(GVG60,GVE63-GVE62)</f>
        <v>0</v>
      </c>
      <c r="GVI62" s="963">
        <f t="shared" ref="GVI62" si="2641">MIN(GVI60,GVG63-GVG62)</f>
        <v>0</v>
      </c>
      <c r="GVK62" s="963">
        <f t="shared" ref="GVK62" si="2642">MIN(GVK60,GVI63-GVI62)</f>
        <v>0</v>
      </c>
      <c r="GVM62" s="963">
        <f t="shared" ref="GVM62" si="2643">MIN(GVM60,GVK63-GVK62)</f>
        <v>0</v>
      </c>
      <c r="GVO62" s="963">
        <f t="shared" ref="GVO62" si="2644">MIN(GVO60,GVM63-GVM62)</f>
        <v>0</v>
      </c>
      <c r="GVQ62" s="963">
        <f t="shared" ref="GVQ62" si="2645">MIN(GVQ60,GVO63-GVO62)</f>
        <v>0</v>
      </c>
      <c r="GVS62" s="963">
        <f t="shared" ref="GVS62" si="2646">MIN(GVS60,GVQ63-GVQ62)</f>
        <v>0</v>
      </c>
      <c r="GVU62" s="963">
        <f t="shared" ref="GVU62" si="2647">MIN(GVU60,GVS63-GVS62)</f>
        <v>0</v>
      </c>
      <c r="GVW62" s="963">
        <f t="shared" ref="GVW62" si="2648">MIN(GVW60,GVU63-GVU62)</f>
        <v>0</v>
      </c>
      <c r="GVY62" s="963">
        <f t="shared" ref="GVY62" si="2649">MIN(GVY60,GVW63-GVW62)</f>
        <v>0</v>
      </c>
      <c r="GWA62" s="963">
        <f t="shared" ref="GWA62" si="2650">MIN(GWA60,GVY63-GVY62)</f>
        <v>0</v>
      </c>
      <c r="GWC62" s="963">
        <f t="shared" ref="GWC62" si="2651">MIN(GWC60,GWA63-GWA62)</f>
        <v>0</v>
      </c>
      <c r="GWE62" s="963">
        <f t="shared" ref="GWE62" si="2652">MIN(GWE60,GWC63-GWC62)</f>
        <v>0</v>
      </c>
      <c r="GWG62" s="963">
        <f t="shared" ref="GWG62" si="2653">MIN(GWG60,GWE63-GWE62)</f>
        <v>0</v>
      </c>
      <c r="GWI62" s="963">
        <f t="shared" ref="GWI62" si="2654">MIN(GWI60,GWG63-GWG62)</f>
        <v>0</v>
      </c>
      <c r="GWK62" s="963">
        <f t="shared" ref="GWK62" si="2655">MIN(GWK60,GWI63-GWI62)</f>
        <v>0</v>
      </c>
      <c r="GWM62" s="963">
        <f t="shared" ref="GWM62" si="2656">MIN(GWM60,GWK63-GWK62)</f>
        <v>0</v>
      </c>
      <c r="GWO62" s="963">
        <f t="shared" ref="GWO62" si="2657">MIN(GWO60,GWM63-GWM62)</f>
        <v>0</v>
      </c>
      <c r="GWQ62" s="963">
        <f t="shared" ref="GWQ62" si="2658">MIN(GWQ60,GWO63-GWO62)</f>
        <v>0</v>
      </c>
      <c r="GWS62" s="963">
        <f t="shared" ref="GWS62" si="2659">MIN(GWS60,GWQ63-GWQ62)</f>
        <v>0</v>
      </c>
      <c r="GWU62" s="963">
        <f t="shared" ref="GWU62" si="2660">MIN(GWU60,GWS63-GWS62)</f>
        <v>0</v>
      </c>
      <c r="GWW62" s="963">
        <f t="shared" ref="GWW62" si="2661">MIN(GWW60,GWU63-GWU62)</f>
        <v>0</v>
      </c>
      <c r="GWY62" s="963">
        <f t="shared" ref="GWY62" si="2662">MIN(GWY60,GWW63-GWW62)</f>
        <v>0</v>
      </c>
      <c r="GXA62" s="963">
        <f t="shared" ref="GXA62" si="2663">MIN(GXA60,GWY63-GWY62)</f>
        <v>0</v>
      </c>
      <c r="GXC62" s="963">
        <f t="shared" ref="GXC62" si="2664">MIN(GXC60,GXA63-GXA62)</f>
        <v>0</v>
      </c>
      <c r="GXE62" s="963">
        <f t="shared" ref="GXE62" si="2665">MIN(GXE60,GXC63-GXC62)</f>
        <v>0</v>
      </c>
      <c r="GXG62" s="963">
        <f t="shared" ref="GXG62" si="2666">MIN(GXG60,GXE63-GXE62)</f>
        <v>0</v>
      </c>
      <c r="GXI62" s="963">
        <f t="shared" ref="GXI62" si="2667">MIN(GXI60,GXG63-GXG62)</f>
        <v>0</v>
      </c>
      <c r="GXK62" s="963">
        <f t="shared" ref="GXK62" si="2668">MIN(GXK60,GXI63-GXI62)</f>
        <v>0</v>
      </c>
      <c r="GXM62" s="963">
        <f t="shared" ref="GXM62" si="2669">MIN(GXM60,GXK63-GXK62)</f>
        <v>0</v>
      </c>
      <c r="GXO62" s="963">
        <f t="shared" ref="GXO62" si="2670">MIN(GXO60,GXM63-GXM62)</f>
        <v>0</v>
      </c>
      <c r="GXQ62" s="963">
        <f t="shared" ref="GXQ62" si="2671">MIN(GXQ60,GXO63-GXO62)</f>
        <v>0</v>
      </c>
      <c r="GXS62" s="963">
        <f t="shared" ref="GXS62" si="2672">MIN(GXS60,GXQ63-GXQ62)</f>
        <v>0</v>
      </c>
      <c r="GXU62" s="963">
        <f t="shared" ref="GXU62" si="2673">MIN(GXU60,GXS63-GXS62)</f>
        <v>0</v>
      </c>
      <c r="GXW62" s="963">
        <f t="shared" ref="GXW62" si="2674">MIN(GXW60,GXU63-GXU62)</f>
        <v>0</v>
      </c>
      <c r="GXY62" s="963">
        <f t="shared" ref="GXY62" si="2675">MIN(GXY60,GXW63-GXW62)</f>
        <v>0</v>
      </c>
      <c r="GYA62" s="963">
        <f t="shared" ref="GYA62" si="2676">MIN(GYA60,GXY63-GXY62)</f>
        <v>0</v>
      </c>
      <c r="GYC62" s="963">
        <f t="shared" ref="GYC62" si="2677">MIN(GYC60,GYA63-GYA62)</f>
        <v>0</v>
      </c>
      <c r="GYE62" s="963">
        <f t="shared" ref="GYE62" si="2678">MIN(GYE60,GYC63-GYC62)</f>
        <v>0</v>
      </c>
      <c r="GYG62" s="963">
        <f t="shared" ref="GYG62" si="2679">MIN(GYG60,GYE63-GYE62)</f>
        <v>0</v>
      </c>
      <c r="GYI62" s="963">
        <f t="shared" ref="GYI62" si="2680">MIN(GYI60,GYG63-GYG62)</f>
        <v>0</v>
      </c>
      <c r="GYK62" s="963">
        <f t="shared" ref="GYK62" si="2681">MIN(GYK60,GYI63-GYI62)</f>
        <v>0</v>
      </c>
      <c r="GYM62" s="963">
        <f t="shared" ref="GYM62" si="2682">MIN(GYM60,GYK63-GYK62)</f>
        <v>0</v>
      </c>
      <c r="GYO62" s="963">
        <f t="shared" ref="GYO62" si="2683">MIN(GYO60,GYM63-GYM62)</f>
        <v>0</v>
      </c>
      <c r="GYQ62" s="963">
        <f t="shared" ref="GYQ62" si="2684">MIN(GYQ60,GYO63-GYO62)</f>
        <v>0</v>
      </c>
      <c r="GYS62" s="963">
        <f t="shared" ref="GYS62" si="2685">MIN(GYS60,GYQ63-GYQ62)</f>
        <v>0</v>
      </c>
      <c r="GYU62" s="963">
        <f t="shared" ref="GYU62" si="2686">MIN(GYU60,GYS63-GYS62)</f>
        <v>0</v>
      </c>
      <c r="GYW62" s="963">
        <f t="shared" ref="GYW62" si="2687">MIN(GYW60,GYU63-GYU62)</f>
        <v>0</v>
      </c>
      <c r="GYY62" s="963">
        <f t="shared" ref="GYY62" si="2688">MIN(GYY60,GYW63-GYW62)</f>
        <v>0</v>
      </c>
      <c r="GZA62" s="963">
        <f t="shared" ref="GZA62" si="2689">MIN(GZA60,GYY63-GYY62)</f>
        <v>0</v>
      </c>
      <c r="GZC62" s="963">
        <f t="shared" ref="GZC62" si="2690">MIN(GZC60,GZA63-GZA62)</f>
        <v>0</v>
      </c>
      <c r="GZE62" s="963">
        <f t="shared" ref="GZE62" si="2691">MIN(GZE60,GZC63-GZC62)</f>
        <v>0</v>
      </c>
      <c r="GZG62" s="963">
        <f t="shared" ref="GZG62" si="2692">MIN(GZG60,GZE63-GZE62)</f>
        <v>0</v>
      </c>
      <c r="GZI62" s="963">
        <f t="shared" ref="GZI62" si="2693">MIN(GZI60,GZG63-GZG62)</f>
        <v>0</v>
      </c>
      <c r="GZK62" s="963">
        <f t="shared" ref="GZK62" si="2694">MIN(GZK60,GZI63-GZI62)</f>
        <v>0</v>
      </c>
      <c r="GZM62" s="963">
        <f t="shared" ref="GZM62" si="2695">MIN(GZM60,GZK63-GZK62)</f>
        <v>0</v>
      </c>
      <c r="GZO62" s="963">
        <f t="shared" ref="GZO62" si="2696">MIN(GZO60,GZM63-GZM62)</f>
        <v>0</v>
      </c>
      <c r="GZQ62" s="963">
        <f t="shared" ref="GZQ62" si="2697">MIN(GZQ60,GZO63-GZO62)</f>
        <v>0</v>
      </c>
      <c r="GZS62" s="963">
        <f t="shared" ref="GZS62" si="2698">MIN(GZS60,GZQ63-GZQ62)</f>
        <v>0</v>
      </c>
      <c r="GZU62" s="963">
        <f t="shared" ref="GZU62" si="2699">MIN(GZU60,GZS63-GZS62)</f>
        <v>0</v>
      </c>
      <c r="GZW62" s="963">
        <f t="shared" ref="GZW62" si="2700">MIN(GZW60,GZU63-GZU62)</f>
        <v>0</v>
      </c>
      <c r="GZY62" s="963">
        <f t="shared" ref="GZY62" si="2701">MIN(GZY60,GZW63-GZW62)</f>
        <v>0</v>
      </c>
      <c r="HAA62" s="963">
        <f t="shared" ref="HAA62" si="2702">MIN(HAA60,GZY63-GZY62)</f>
        <v>0</v>
      </c>
      <c r="HAC62" s="963">
        <f t="shared" ref="HAC62" si="2703">MIN(HAC60,HAA63-HAA62)</f>
        <v>0</v>
      </c>
      <c r="HAE62" s="963">
        <f t="shared" ref="HAE62" si="2704">MIN(HAE60,HAC63-HAC62)</f>
        <v>0</v>
      </c>
      <c r="HAG62" s="963">
        <f t="shared" ref="HAG62" si="2705">MIN(HAG60,HAE63-HAE62)</f>
        <v>0</v>
      </c>
      <c r="HAI62" s="963">
        <f t="shared" ref="HAI62" si="2706">MIN(HAI60,HAG63-HAG62)</f>
        <v>0</v>
      </c>
      <c r="HAK62" s="963">
        <f t="shared" ref="HAK62" si="2707">MIN(HAK60,HAI63-HAI62)</f>
        <v>0</v>
      </c>
      <c r="HAM62" s="963">
        <f t="shared" ref="HAM62" si="2708">MIN(HAM60,HAK63-HAK62)</f>
        <v>0</v>
      </c>
      <c r="HAO62" s="963">
        <f t="shared" ref="HAO62" si="2709">MIN(HAO60,HAM63-HAM62)</f>
        <v>0</v>
      </c>
      <c r="HAQ62" s="963">
        <f t="shared" ref="HAQ62" si="2710">MIN(HAQ60,HAO63-HAO62)</f>
        <v>0</v>
      </c>
      <c r="HAS62" s="963">
        <f t="shared" ref="HAS62" si="2711">MIN(HAS60,HAQ63-HAQ62)</f>
        <v>0</v>
      </c>
      <c r="HAU62" s="963">
        <f t="shared" ref="HAU62" si="2712">MIN(HAU60,HAS63-HAS62)</f>
        <v>0</v>
      </c>
      <c r="HAW62" s="963">
        <f t="shared" ref="HAW62" si="2713">MIN(HAW60,HAU63-HAU62)</f>
        <v>0</v>
      </c>
      <c r="HAY62" s="963">
        <f t="shared" ref="HAY62" si="2714">MIN(HAY60,HAW63-HAW62)</f>
        <v>0</v>
      </c>
      <c r="HBA62" s="963">
        <f t="shared" ref="HBA62" si="2715">MIN(HBA60,HAY63-HAY62)</f>
        <v>0</v>
      </c>
      <c r="HBC62" s="963">
        <f t="shared" ref="HBC62" si="2716">MIN(HBC60,HBA63-HBA62)</f>
        <v>0</v>
      </c>
      <c r="HBE62" s="963">
        <f t="shared" ref="HBE62" si="2717">MIN(HBE60,HBC63-HBC62)</f>
        <v>0</v>
      </c>
      <c r="HBG62" s="963">
        <f t="shared" ref="HBG62" si="2718">MIN(HBG60,HBE63-HBE62)</f>
        <v>0</v>
      </c>
      <c r="HBI62" s="963">
        <f t="shared" ref="HBI62" si="2719">MIN(HBI60,HBG63-HBG62)</f>
        <v>0</v>
      </c>
      <c r="HBK62" s="963">
        <f t="shared" ref="HBK62" si="2720">MIN(HBK60,HBI63-HBI62)</f>
        <v>0</v>
      </c>
      <c r="HBM62" s="963">
        <f t="shared" ref="HBM62" si="2721">MIN(HBM60,HBK63-HBK62)</f>
        <v>0</v>
      </c>
      <c r="HBO62" s="963">
        <f t="shared" ref="HBO62" si="2722">MIN(HBO60,HBM63-HBM62)</f>
        <v>0</v>
      </c>
      <c r="HBQ62" s="963">
        <f t="shared" ref="HBQ62" si="2723">MIN(HBQ60,HBO63-HBO62)</f>
        <v>0</v>
      </c>
      <c r="HBS62" s="963">
        <f t="shared" ref="HBS62" si="2724">MIN(HBS60,HBQ63-HBQ62)</f>
        <v>0</v>
      </c>
      <c r="HBU62" s="963">
        <f t="shared" ref="HBU62" si="2725">MIN(HBU60,HBS63-HBS62)</f>
        <v>0</v>
      </c>
      <c r="HBW62" s="963">
        <f t="shared" ref="HBW62" si="2726">MIN(HBW60,HBU63-HBU62)</f>
        <v>0</v>
      </c>
      <c r="HBY62" s="963">
        <f t="shared" ref="HBY62" si="2727">MIN(HBY60,HBW63-HBW62)</f>
        <v>0</v>
      </c>
      <c r="HCA62" s="963">
        <f t="shared" ref="HCA62" si="2728">MIN(HCA60,HBY63-HBY62)</f>
        <v>0</v>
      </c>
      <c r="HCC62" s="963">
        <f t="shared" ref="HCC62" si="2729">MIN(HCC60,HCA63-HCA62)</f>
        <v>0</v>
      </c>
      <c r="HCE62" s="963">
        <f t="shared" ref="HCE62" si="2730">MIN(HCE60,HCC63-HCC62)</f>
        <v>0</v>
      </c>
      <c r="HCG62" s="963">
        <f t="shared" ref="HCG62" si="2731">MIN(HCG60,HCE63-HCE62)</f>
        <v>0</v>
      </c>
      <c r="HCI62" s="963">
        <f t="shared" ref="HCI62" si="2732">MIN(HCI60,HCG63-HCG62)</f>
        <v>0</v>
      </c>
      <c r="HCK62" s="963">
        <f t="shared" ref="HCK62" si="2733">MIN(HCK60,HCI63-HCI62)</f>
        <v>0</v>
      </c>
      <c r="HCM62" s="963">
        <f t="shared" ref="HCM62" si="2734">MIN(HCM60,HCK63-HCK62)</f>
        <v>0</v>
      </c>
      <c r="HCO62" s="963">
        <f t="shared" ref="HCO62" si="2735">MIN(HCO60,HCM63-HCM62)</f>
        <v>0</v>
      </c>
      <c r="HCQ62" s="963">
        <f t="shared" ref="HCQ62" si="2736">MIN(HCQ60,HCO63-HCO62)</f>
        <v>0</v>
      </c>
      <c r="HCS62" s="963">
        <f t="shared" ref="HCS62" si="2737">MIN(HCS60,HCQ63-HCQ62)</f>
        <v>0</v>
      </c>
      <c r="HCU62" s="963">
        <f t="shared" ref="HCU62" si="2738">MIN(HCU60,HCS63-HCS62)</f>
        <v>0</v>
      </c>
      <c r="HCW62" s="963">
        <f t="shared" ref="HCW62" si="2739">MIN(HCW60,HCU63-HCU62)</f>
        <v>0</v>
      </c>
      <c r="HCY62" s="963">
        <f t="shared" ref="HCY62" si="2740">MIN(HCY60,HCW63-HCW62)</f>
        <v>0</v>
      </c>
      <c r="HDA62" s="963">
        <f t="shared" ref="HDA62" si="2741">MIN(HDA60,HCY63-HCY62)</f>
        <v>0</v>
      </c>
      <c r="HDC62" s="963">
        <f t="shared" ref="HDC62" si="2742">MIN(HDC60,HDA63-HDA62)</f>
        <v>0</v>
      </c>
      <c r="HDE62" s="963">
        <f t="shared" ref="HDE62" si="2743">MIN(HDE60,HDC63-HDC62)</f>
        <v>0</v>
      </c>
      <c r="HDG62" s="963">
        <f t="shared" ref="HDG62" si="2744">MIN(HDG60,HDE63-HDE62)</f>
        <v>0</v>
      </c>
      <c r="HDI62" s="963">
        <f t="shared" ref="HDI62" si="2745">MIN(HDI60,HDG63-HDG62)</f>
        <v>0</v>
      </c>
      <c r="HDK62" s="963">
        <f t="shared" ref="HDK62" si="2746">MIN(HDK60,HDI63-HDI62)</f>
        <v>0</v>
      </c>
      <c r="HDM62" s="963">
        <f t="shared" ref="HDM62" si="2747">MIN(HDM60,HDK63-HDK62)</f>
        <v>0</v>
      </c>
      <c r="HDO62" s="963">
        <f t="shared" ref="HDO62" si="2748">MIN(HDO60,HDM63-HDM62)</f>
        <v>0</v>
      </c>
      <c r="HDQ62" s="963">
        <f t="shared" ref="HDQ62" si="2749">MIN(HDQ60,HDO63-HDO62)</f>
        <v>0</v>
      </c>
      <c r="HDS62" s="963">
        <f t="shared" ref="HDS62" si="2750">MIN(HDS60,HDQ63-HDQ62)</f>
        <v>0</v>
      </c>
      <c r="HDU62" s="963">
        <f t="shared" ref="HDU62" si="2751">MIN(HDU60,HDS63-HDS62)</f>
        <v>0</v>
      </c>
      <c r="HDW62" s="963">
        <f t="shared" ref="HDW62" si="2752">MIN(HDW60,HDU63-HDU62)</f>
        <v>0</v>
      </c>
      <c r="HDY62" s="963">
        <f t="shared" ref="HDY62" si="2753">MIN(HDY60,HDW63-HDW62)</f>
        <v>0</v>
      </c>
      <c r="HEA62" s="963">
        <f t="shared" ref="HEA62" si="2754">MIN(HEA60,HDY63-HDY62)</f>
        <v>0</v>
      </c>
      <c r="HEC62" s="963">
        <f t="shared" ref="HEC62" si="2755">MIN(HEC60,HEA63-HEA62)</f>
        <v>0</v>
      </c>
      <c r="HEE62" s="963">
        <f t="shared" ref="HEE62" si="2756">MIN(HEE60,HEC63-HEC62)</f>
        <v>0</v>
      </c>
      <c r="HEG62" s="963">
        <f t="shared" ref="HEG62" si="2757">MIN(HEG60,HEE63-HEE62)</f>
        <v>0</v>
      </c>
      <c r="HEI62" s="963">
        <f t="shared" ref="HEI62" si="2758">MIN(HEI60,HEG63-HEG62)</f>
        <v>0</v>
      </c>
      <c r="HEK62" s="963">
        <f t="shared" ref="HEK62" si="2759">MIN(HEK60,HEI63-HEI62)</f>
        <v>0</v>
      </c>
      <c r="HEM62" s="963">
        <f t="shared" ref="HEM62" si="2760">MIN(HEM60,HEK63-HEK62)</f>
        <v>0</v>
      </c>
      <c r="HEO62" s="963">
        <f t="shared" ref="HEO62" si="2761">MIN(HEO60,HEM63-HEM62)</f>
        <v>0</v>
      </c>
      <c r="HEQ62" s="963">
        <f t="shared" ref="HEQ62" si="2762">MIN(HEQ60,HEO63-HEO62)</f>
        <v>0</v>
      </c>
      <c r="HES62" s="963">
        <f t="shared" ref="HES62" si="2763">MIN(HES60,HEQ63-HEQ62)</f>
        <v>0</v>
      </c>
      <c r="HEU62" s="963">
        <f t="shared" ref="HEU62" si="2764">MIN(HEU60,HES63-HES62)</f>
        <v>0</v>
      </c>
      <c r="HEW62" s="963">
        <f t="shared" ref="HEW62" si="2765">MIN(HEW60,HEU63-HEU62)</f>
        <v>0</v>
      </c>
      <c r="HEY62" s="963">
        <f t="shared" ref="HEY62" si="2766">MIN(HEY60,HEW63-HEW62)</f>
        <v>0</v>
      </c>
      <c r="HFA62" s="963">
        <f t="shared" ref="HFA62" si="2767">MIN(HFA60,HEY63-HEY62)</f>
        <v>0</v>
      </c>
      <c r="HFC62" s="963">
        <f t="shared" ref="HFC62" si="2768">MIN(HFC60,HFA63-HFA62)</f>
        <v>0</v>
      </c>
      <c r="HFE62" s="963">
        <f t="shared" ref="HFE62" si="2769">MIN(HFE60,HFC63-HFC62)</f>
        <v>0</v>
      </c>
      <c r="HFG62" s="963">
        <f t="shared" ref="HFG62" si="2770">MIN(HFG60,HFE63-HFE62)</f>
        <v>0</v>
      </c>
      <c r="HFI62" s="963">
        <f t="shared" ref="HFI62" si="2771">MIN(HFI60,HFG63-HFG62)</f>
        <v>0</v>
      </c>
      <c r="HFK62" s="963">
        <f t="shared" ref="HFK62" si="2772">MIN(HFK60,HFI63-HFI62)</f>
        <v>0</v>
      </c>
      <c r="HFM62" s="963">
        <f t="shared" ref="HFM62" si="2773">MIN(HFM60,HFK63-HFK62)</f>
        <v>0</v>
      </c>
      <c r="HFO62" s="963">
        <f t="shared" ref="HFO62" si="2774">MIN(HFO60,HFM63-HFM62)</f>
        <v>0</v>
      </c>
      <c r="HFQ62" s="963">
        <f t="shared" ref="HFQ62" si="2775">MIN(HFQ60,HFO63-HFO62)</f>
        <v>0</v>
      </c>
      <c r="HFS62" s="963">
        <f t="shared" ref="HFS62" si="2776">MIN(HFS60,HFQ63-HFQ62)</f>
        <v>0</v>
      </c>
      <c r="HFU62" s="963">
        <f t="shared" ref="HFU62" si="2777">MIN(HFU60,HFS63-HFS62)</f>
        <v>0</v>
      </c>
      <c r="HFW62" s="963">
        <f t="shared" ref="HFW62" si="2778">MIN(HFW60,HFU63-HFU62)</f>
        <v>0</v>
      </c>
      <c r="HFY62" s="963">
        <f t="shared" ref="HFY62" si="2779">MIN(HFY60,HFW63-HFW62)</f>
        <v>0</v>
      </c>
      <c r="HGA62" s="963">
        <f t="shared" ref="HGA62" si="2780">MIN(HGA60,HFY63-HFY62)</f>
        <v>0</v>
      </c>
      <c r="HGC62" s="963">
        <f t="shared" ref="HGC62" si="2781">MIN(HGC60,HGA63-HGA62)</f>
        <v>0</v>
      </c>
      <c r="HGE62" s="963">
        <f t="shared" ref="HGE62" si="2782">MIN(HGE60,HGC63-HGC62)</f>
        <v>0</v>
      </c>
      <c r="HGG62" s="963">
        <f t="shared" ref="HGG62" si="2783">MIN(HGG60,HGE63-HGE62)</f>
        <v>0</v>
      </c>
      <c r="HGI62" s="963">
        <f t="shared" ref="HGI62" si="2784">MIN(HGI60,HGG63-HGG62)</f>
        <v>0</v>
      </c>
      <c r="HGK62" s="963">
        <f t="shared" ref="HGK62" si="2785">MIN(HGK60,HGI63-HGI62)</f>
        <v>0</v>
      </c>
      <c r="HGM62" s="963">
        <f t="shared" ref="HGM62" si="2786">MIN(HGM60,HGK63-HGK62)</f>
        <v>0</v>
      </c>
      <c r="HGO62" s="963">
        <f t="shared" ref="HGO62" si="2787">MIN(HGO60,HGM63-HGM62)</f>
        <v>0</v>
      </c>
      <c r="HGQ62" s="963">
        <f t="shared" ref="HGQ62" si="2788">MIN(HGQ60,HGO63-HGO62)</f>
        <v>0</v>
      </c>
      <c r="HGS62" s="963">
        <f t="shared" ref="HGS62" si="2789">MIN(HGS60,HGQ63-HGQ62)</f>
        <v>0</v>
      </c>
      <c r="HGU62" s="963">
        <f t="shared" ref="HGU62" si="2790">MIN(HGU60,HGS63-HGS62)</f>
        <v>0</v>
      </c>
      <c r="HGW62" s="963">
        <f t="shared" ref="HGW62" si="2791">MIN(HGW60,HGU63-HGU62)</f>
        <v>0</v>
      </c>
      <c r="HGY62" s="963">
        <f t="shared" ref="HGY62" si="2792">MIN(HGY60,HGW63-HGW62)</f>
        <v>0</v>
      </c>
      <c r="HHA62" s="963">
        <f t="shared" ref="HHA62" si="2793">MIN(HHA60,HGY63-HGY62)</f>
        <v>0</v>
      </c>
      <c r="HHC62" s="963">
        <f t="shared" ref="HHC62" si="2794">MIN(HHC60,HHA63-HHA62)</f>
        <v>0</v>
      </c>
      <c r="HHE62" s="963">
        <f t="shared" ref="HHE62" si="2795">MIN(HHE60,HHC63-HHC62)</f>
        <v>0</v>
      </c>
      <c r="HHG62" s="963">
        <f t="shared" ref="HHG62" si="2796">MIN(HHG60,HHE63-HHE62)</f>
        <v>0</v>
      </c>
      <c r="HHI62" s="963">
        <f t="shared" ref="HHI62" si="2797">MIN(HHI60,HHG63-HHG62)</f>
        <v>0</v>
      </c>
      <c r="HHK62" s="963">
        <f t="shared" ref="HHK62" si="2798">MIN(HHK60,HHI63-HHI62)</f>
        <v>0</v>
      </c>
      <c r="HHM62" s="963">
        <f t="shared" ref="HHM62" si="2799">MIN(HHM60,HHK63-HHK62)</f>
        <v>0</v>
      </c>
      <c r="HHO62" s="963">
        <f t="shared" ref="HHO62" si="2800">MIN(HHO60,HHM63-HHM62)</f>
        <v>0</v>
      </c>
      <c r="HHQ62" s="963">
        <f t="shared" ref="HHQ62" si="2801">MIN(HHQ60,HHO63-HHO62)</f>
        <v>0</v>
      </c>
      <c r="HHS62" s="963">
        <f t="shared" ref="HHS62" si="2802">MIN(HHS60,HHQ63-HHQ62)</f>
        <v>0</v>
      </c>
      <c r="HHU62" s="963">
        <f t="shared" ref="HHU62" si="2803">MIN(HHU60,HHS63-HHS62)</f>
        <v>0</v>
      </c>
      <c r="HHW62" s="963">
        <f t="shared" ref="HHW62" si="2804">MIN(HHW60,HHU63-HHU62)</f>
        <v>0</v>
      </c>
      <c r="HHY62" s="963">
        <f t="shared" ref="HHY62" si="2805">MIN(HHY60,HHW63-HHW62)</f>
        <v>0</v>
      </c>
      <c r="HIA62" s="963">
        <f t="shared" ref="HIA62" si="2806">MIN(HIA60,HHY63-HHY62)</f>
        <v>0</v>
      </c>
      <c r="HIC62" s="963">
        <f t="shared" ref="HIC62" si="2807">MIN(HIC60,HIA63-HIA62)</f>
        <v>0</v>
      </c>
      <c r="HIE62" s="963">
        <f t="shared" ref="HIE62" si="2808">MIN(HIE60,HIC63-HIC62)</f>
        <v>0</v>
      </c>
      <c r="HIG62" s="963">
        <f t="shared" ref="HIG62" si="2809">MIN(HIG60,HIE63-HIE62)</f>
        <v>0</v>
      </c>
      <c r="HII62" s="963">
        <f t="shared" ref="HII62" si="2810">MIN(HII60,HIG63-HIG62)</f>
        <v>0</v>
      </c>
      <c r="HIK62" s="963">
        <f t="shared" ref="HIK62" si="2811">MIN(HIK60,HII63-HII62)</f>
        <v>0</v>
      </c>
      <c r="HIM62" s="963">
        <f t="shared" ref="HIM62" si="2812">MIN(HIM60,HIK63-HIK62)</f>
        <v>0</v>
      </c>
      <c r="HIO62" s="963">
        <f t="shared" ref="HIO62" si="2813">MIN(HIO60,HIM63-HIM62)</f>
        <v>0</v>
      </c>
      <c r="HIQ62" s="963">
        <f t="shared" ref="HIQ62" si="2814">MIN(HIQ60,HIO63-HIO62)</f>
        <v>0</v>
      </c>
      <c r="HIS62" s="963">
        <f t="shared" ref="HIS62" si="2815">MIN(HIS60,HIQ63-HIQ62)</f>
        <v>0</v>
      </c>
      <c r="HIU62" s="963">
        <f t="shared" ref="HIU62" si="2816">MIN(HIU60,HIS63-HIS62)</f>
        <v>0</v>
      </c>
      <c r="HIW62" s="963">
        <f t="shared" ref="HIW62" si="2817">MIN(HIW60,HIU63-HIU62)</f>
        <v>0</v>
      </c>
      <c r="HIY62" s="963">
        <f t="shared" ref="HIY62" si="2818">MIN(HIY60,HIW63-HIW62)</f>
        <v>0</v>
      </c>
      <c r="HJA62" s="963">
        <f t="shared" ref="HJA62" si="2819">MIN(HJA60,HIY63-HIY62)</f>
        <v>0</v>
      </c>
      <c r="HJC62" s="963">
        <f t="shared" ref="HJC62" si="2820">MIN(HJC60,HJA63-HJA62)</f>
        <v>0</v>
      </c>
      <c r="HJE62" s="963">
        <f t="shared" ref="HJE62" si="2821">MIN(HJE60,HJC63-HJC62)</f>
        <v>0</v>
      </c>
      <c r="HJG62" s="963">
        <f t="shared" ref="HJG62" si="2822">MIN(HJG60,HJE63-HJE62)</f>
        <v>0</v>
      </c>
      <c r="HJI62" s="963">
        <f t="shared" ref="HJI62" si="2823">MIN(HJI60,HJG63-HJG62)</f>
        <v>0</v>
      </c>
      <c r="HJK62" s="963">
        <f t="shared" ref="HJK62" si="2824">MIN(HJK60,HJI63-HJI62)</f>
        <v>0</v>
      </c>
      <c r="HJM62" s="963">
        <f t="shared" ref="HJM62" si="2825">MIN(HJM60,HJK63-HJK62)</f>
        <v>0</v>
      </c>
      <c r="HJO62" s="963">
        <f t="shared" ref="HJO62" si="2826">MIN(HJO60,HJM63-HJM62)</f>
        <v>0</v>
      </c>
      <c r="HJQ62" s="963">
        <f t="shared" ref="HJQ62" si="2827">MIN(HJQ60,HJO63-HJO62)</f>
        <v>0</v>
      </c>
      <c r="HJS62" s="963">
        <f t="shared" ref="HJS62" si="2828">MIN(HJS60,HJQ63-HJQ62)</f>
        <v>0</v>
      </c>
      <c r="HJU62" s="963">
        <f t="shared" ref="HJU62" si="2829">MIN(HJU60,HJS63-HJS62)</f>
        <v>0</v>
      </c>
      <c r="HJW62" s="963">
        <f t="shared" ref="HJW62" si="2830">MIN(HJW60,HJU63-HJU62)</f>
        <v>0</v>
      </c>
      <c r="HJY62" s="963">
        <f t="shared" ref="HJY62" si="2831">MIN(HJY60,HJW63-HJW62)</f>
        <v>0</v>
      </c>
      <c r="HKA62" s="963">
        <f t="shared" ref="HKA62" si="2832">MIN(HKA60,HJY63-HJY62)</f>
        <v>0</v>
      </c>
      <c r="HKC62" s="963">
        <f t="shared" ref="HKC62" si="2833">MIN(HKC60,HKA63-HKA62)</f>
        <v>0</v>
      </c>
      <c r="HKE62" s="963">
        <f t="shared" ref="HKE62" si="2834">MIN(HKE60,HKC63-HKC62)</f>
        <v>0</v>
      </c>
      <c r="HKG62" s="963">
        <f t="shared" ref="HKG62" si="2835">MIN(HKG60,HKE63-HKE62)</f>
        <v>0</v>
      </c>
      <c r="HKI62" s="963">
        <f t="shared" ref="HKI62" si="2836">MIN(HKI60,HKG63-HKG62)</f>
        <v>0</v>
      </c>
      <c r="HKK62" s="963">
        <f t="shared" ref="HKK62" si="2837">MIN(HKK60,HKI63-HKI62)</f>
        <v>0</v>
      </c>
      <c r="HKM62" s="963">
        <f t="shared" ref="HKM62" si="2838">MIN(HKM60,HKK63-HKK62)</f>
        <v>0</v>
      </c>
      <c r="HKO62" s="963">
        <f t="shared" ref="HKO62" si="2839">MIN(HKO60,HKM63-HKM62)</f>
        <v>0</v>
      </c>
      <c r="HKQ62" s="963">
        <f t="shared" ref="HKQ62" si="2840">MIN(HKQ60,HKO63-HKO62)</f>
        <v>0</v>
      </c>
      <c r="HKS62" s="963">
        <f t="shared" ref="HKS62" si="2841">MIN(HKS60,HKQ63-HKQ62)</f>
        <v>0</v>
      </c>
      <c r="HKU62" s="963">
        <f t="shared" ref="HKU62" si="2842">MIN(HKU60,HKS63-HKS62)</f>
        <v>0</v>
      </c>
      <c r="HKW62" s="963">
        <f t="shared" ref="HKW62" si="2843">MIN(HKW60,HKU63-HKU62)</f>
        <v>0</v>
      </c>
      <c r="HKY62" s="963">
        <f t="shared" ref="HKY62" si="2844">MIN(HKY60,HKW63-HKW62)</f>
        <v>0</v>
      </c>
      <c r="HLA62" s="963">
        <f t="shared" ref="HLA62" si="2845">MIN(HLA60,HKY63-HKY62)</f>
        <v>0</v>
      </c>
      <c r="HLC62" s="963">
        <f t="shared" ref="HLC62" si="2846">MIN(HLC60,HLA63-HLA62)</f>
        <v>0</v>
      </c>
      <c r="HLE62" s="963">
        <f t="shared" ref="HLE62" si="2847">MIN(HLE60,HLC63-HLC62)</f>
        <v>0</v>
      </c>
      <c r="HLG62" s="963">
        <f t="shared" ref="HLG62" si="2848">MIN(HLG60,HLE63-HLE62)</f>
        <v>0</v>
      </c>
      <c r="HLI62" s="963">
        <f t="shared" ref="HLI62" si="2849">MIN(HLI60,HLG63-HLG62)</f>
        <v>0</v>
      </c>
      <c r="HLK62" s="963">
        <f t="shared" ref="HLK62" si="2850">MIN(HLK60,HLI63-HLI62)</f>
        <v>0</v>
      </c>
      <c r="HLM62" s="963">
        <f t="shared" ref="HLM62" si="2851">MIN(HLM60,HLK63-HLK62)</f>
        <v>0</v>
      </c>
      <c r="HLO62" s="963">
        <f t="shared" ref="HLO62" si="2852">MIN(HLO60,HLM63-HLM62)</f>
        <v>0</v>
      </c>
      <c r="HLQ62" s="963">
        <f t="shared" ref="HLQ62" si="2853">MIN(HLQ60,HLO63-HLO62)</f>
        <v>0</v>
      </c>
      <c r="HLS62" s="963">
        <f t="shared" ref="HLS62" si="2854">MIN(HLS60,HLQ63-HLQ62)</f>
        <v>0</v>
      </c>
      <c r="HLU62" s="963">
        <f t="shared" ref="HLU62" si="2855">MIN(HLU60,HLS63-HLS62)</f>
        <v>0</v>
      </c>
      <c r="HLW62" s="963">
        <f t="shared" ref="HLW62" si="2856">MIN(HLW60,HLU63-HLU62)</f>
        <v>0</v>
      </c>
      <c r="HLY62" s="963">
        <f t="shared" ref="HLY62" si="2857">MIN(HLY60,HLW63-HLW62)</f>
        <v>0</v>
      </c>
      <c r="HMA62" s="963">
        <f t="shared" ref="HMA62" si="2858">MIN(HMA60,HLY63-HLY62)</f>
        <v>0</v>
      </c>
      <c r="HMC62" s="963">
        <f t="shared" ref="HMC62" si="2859">MIN(HMC60,HMA63-HMA62)</f>
        <v>0</v>
      </c>
      <c r="HME62" s="963">
        <f t="shared" ref="HME62" si="2860">MIN(HME60,HMC63-HMC62)</f>
        <v>0</v>
      </c>
      <c r="HMG62" s="963">
        <f t="shared" ref="HMG62" si="2861">MIN(HMG60,HME63-HME62)</f>
        <v>0</v>
      </c>
      <c r="HMI62" s="963">
        <f t="shared" ref="HMI62" si="2862">MIN(HMI60,HMG63-HMG62)</f>
        <v>0</v>
      </c>
      <c r="HMK62" s="963">
        <f t="shared" ref="HMK62" si="2863">MIN(HMK60,HMI63-HMI62)</f>
        <v>0</v>
      </c>
      <c r="HMM62" s="963">
        <f t="shared" ref="HMM62" si="2864">MIN(HMM60,HMK63-HMK62)</f>
        <v>0</v>
      </c>
      <c r="HMO62" s="963">
        <f t="shared" ref="HMO62" si="2865">MIN(HMO60,HMM63-HMM62)</f>
        <v>0</v>
      </c>
      <c r="HMQ62" s="963">
        <f t="shared" ref="HMQ62" si="2866">MIN(HMQ60,HMO63-HMO62)</f>
        <v>0</v>
      </c>
      <c r="HMS62" s="963">
        <f t="shared" ref="HMS62" si="2867">MIN(HMS60,HMQ63-HMQ62)</f>
        <v>0</v>
      </c>
      <c r="HMU62" s="963">
        <f t="shared" ref="HMU62" si="2868">MIN(HMU60,HMS63-HMS62)</f>
        <v>0</v>
      </c>
      <c r="HMW62" s="963">
        <f t="shared" ref="HMW62" si="2869">MIN(HMW60,HMU63-HMU62)</f>
        <v>0</v>
      </c>
      <c r="HMY62" s="963">
        <f t="shared" ref="HMY62" si="2870">MIN(HMY60,HMW63-HMW62)</f>
        <v>0</v>
      </c>
      <c r="HNA62" s="963">
        <f t="shared" ref="HNA62" si="2871">MIN(HNA60,HMY63-HMY62)</f>
        <v>0</v>
      </c>
      <c r="HNC62" s="963">
        <f t="shared" ref="HNC62" si="2872">MIN(HNC60,HNA63-HNA62)</f>
        <v>0</v>
      </c>
      <c r="HNE62" s="963">
        <f t="shared" ref="HNE62" si="2873">MIN(HNE60,HNC63-HNC62)</f>
        <v>0</v>
      </c>
      <c r="HNG62" s="963">
        <f t="shared" ref="HNG62" si="2874">MIN(HNG60,HNE63-HNE62)</f>
        <v>0</v>
      </c>
      <c r="HNI62" s="963">
        <f t="shared" ref="HNI62" si="2875">MIN(HNI60,HNG63-HNG62)</f>
        <v>0</v>
      </c>
      <c r="HNK62" s="963">
        <f t="shared" ref="HNK62" si="2876">MIN(HNK60,HNI63-HNI62)</f>
        <v>0</v>
      </c>
      <c r="HNM62" s="963">
        <f t="shared" ref="HNM62" si="2877">MIN(HNM60,HNK63-HNK62)</f>
        <v>0</v>
      </c>
      <c r="HNO62" s="963">
        <f t="shared" ref="HNO62" si="2878">MIN(HNO60,HNM63-HNM62)</f>
        <v>0</v>
      </c>
      <c r="HNQ62" s="963">
        <f t="shared" ref="HNQ62" si="2879">MIN(HNQ60,HNO63-HNO62)</f>
        <v>0</v>
      </c>
      <c r="HNS62" s="963">
        <f t="shared" ref="HNS62" si="2880">MIN(HNS60,HNQ63-HNQ62)</f>
        <v>0</v>
      </c>
      <c r="HNU62" s="963">
        <f t="shared" ref="HNU62" si="2881">MIN(HNU60,HNS63-HNS62)</f>
        <v>0</v>
      </c>
      <c r="HNW62" s="963">
        <f t="shared" ref="HNW62" si="2882">MIN(HNW60,HNU63-HNU62)</f>
        <v>0</v>
      </c>
      <c r="HNY62" s="963">
        <f t="shared" ref="HNY62" si="2883">MIN(HNY60,HNW63-HNW62)</f>
        <v>0</v>
      </c>
      <c r="HOA62" s="963">
        <f t="shared" ref="HOA62" si="2884">MIN(HOA60,HNY63-HNY62)</f>
        <v>0</v>
      </c>
      <c r="HOC62" s="963">
        <f t="shared" ref="HOC62" si="2885">MIN(HOC60,HOA63-HOA62)</f>
        <v>0</v>
      </c>
      <c r="HOE62" s="963">
        <f t="shared" ref="HOE62" si="2886">MIN(HOE60,HOC63-HOC62)</f>
        <v>0</v>
      </c>
      <c r="HOG62" s="963">
        <f t="shared" ref="HOG62" si="2887">MIN(HOG60,HOE63-HOE62)</f>
        <v>0</v>
      </c>
      <c r="HOI62" s="963">
        <f t="shared" ref="HOI62" si="2888">MIN(HOI60,HOG63-HOG62)</f>
        <v>0</v>
      </c>
      <c r="HOK62" s="963">
        <f t="shared" ref="HOK62" si="2889">MIN(HOK60,HOI63-HOI62)</f>
        <v>0</v>
      </c>
      <c r="HOM62" s="963">
        <f t="shared" ref="HOM62" si="2890">MIN(HOM60,HOK63-HOK62)</f>
        <v>0</v>
      </c>
      <c r="HOO62" s="963">
        <f t="shared" ref="HOO62" si="2891">MIN(HOO60,HOM63-HOM62)</f>
        <v>0</v>
      </c>
      <c r="HOQ62" s="963">
        <f t="shared" ref="HOQ62" si="2892">MIN(HOQ60,HOO63-HOO62)</f>
        <v>0</v>
      </c>
      <c r="HOS62" s="963">
        <f t="shared" ref="HOS62" si="2893">MIN(HOS60,HOQ63-HOQ62)</f>
        <v>0</v>
      </c>
      <c r="HOU62" s="963">
        <f t="shared" ref="HOU62" si="2894">MIN(HOU60,HOS63-HOS62)</f>
        <v>0</v>
      </c>
      <c r="HOW62" s="963">
        <f t="shared" ref="HOW62" si="2895">MIN(HOW60,HOU63-HOU62)</f>
        <v>0</v>
      </c>
      <c r="HOY62" s="963">
        <f t="shared" ref="HOY62" si="2896">MIN(HOY60,HOW63-HOW62)</f>
        <v>0</v>
      </c>
      <c r="HPA62" s="963">
        <f t="shared" ref="HPA62" si="2897">MIN(HPA60,HOY63-HOY62)</f>
        <v>0</v>
      </c>
      <c r="HPC62" s="963">
        <f t="shared" ref="HPC62" si="2898">MIN(HPC60,HPA63-HPA62)</f>
        <v>0</v>
      </c>
      <c r="HPE62" s="963">
        <f t="shared" ref="HPE62" si="2899">MIN(HPE60,HPC63-HPC62)</f>
        <v>0</v>
      </c>
      <c r="HPG62" s="963">
        <f t="shared" ref="HPG62" si="2900">MIN(HPG60,HPE63-HPE62)</f>
        <v>0</v>
      </c>
      <c r="HPI62" s="963">
        <f t="shared" ref="HPI62" si="2901">MIN(HPI60,HPG63-HPG62)</f>
        <v>0</v>
      </c>
      <c r="HPK62" s="963">
        <f t="shared" ref="HPK62" si="2902">MIN(HPK60,HPI63-HPI62)</f>
        <v>0</v>
      </c>
      <c r="HPM62" s="963">
        <f t="shared" ref="HPM62" si="2903">MIN(HPM60,HPK63-HPK62)</f>
        <v>0</v>
      </c>
      <c r="HPO62" s="963">
        <f t="shared" ref="HPO62" si="2904">MIN(HPO60,HPM63-HPM62)</f>
        <v>0</v>
      </c>
      <c r="HPQ62" s="963">
        <f t="shared" ref="HPQ62" si="2905">MIN(HPQ60,HPO63-HPO62)</f>
        <v>0</v>
      </c>
      <c r="HPS62" s="963">
        <f t="shared" ref="HPS62" si="2906">MIN(HPS60,HPQ63-HPQ62)</f>
        <v>0</v>
      </c>
      <c r="HPU62" s="963">
        <f t="shared" ref="HPU62" si="2907">MIN(HPU60,HPS63-HPS62)</f>
        <v>0</v>
      </c>
      <c r="HPW62" s="963">
        <f t="shared" ref="HPW62" si="2908">MIN(HPW60,HPU63-HPU62)</f>
        <v>0</v>
      </c>
      <c r="HPY62" s="963">
        <f t="shared" ref="HPY62" si="2909">MIN(HPY60,HPW63-HPW62)</f>
        <v>0</v>
      </c>
      <c r="HQA62" s="963">
        <f t="shared" ref="HQA62" si="2910">MIN(HQA60,HPY63-HPY62)</f>
        <v>0</v>
      </c>
      <c r="HQC62" s="963">
        <f t="shared" ref="HQC62" si="2911">MIN(HQC60,HQA63-HQA62)</f>
        <v>0</v>
      </c>
      <c r="HQE62" s="963">
        <f t="shared" ref="HQE62" si="2912">MIN(HQE60,HQC63-HQC62)</f>
        <v>0</v>
      </c>
      <c r="HQG62" s="963">
        <f t="shared" ref="HQG62" si="2913">MIN(HQG60,HQE63-HQE62)</f>
        <v>0</v>
      </c>
      <c r="HQI62" s="963">
        <f t="shared" ref="HQI62" si="2914">MIN(HQI60,HQG63-HQG62)</f>
        <v>0</v>
      </c>
      <c r="HQK62" s="963">
        <f t="shared" ref="HQK62" si="2915">MIN(HQK60,HQI63-HQI62)</f>
        <v>0</v>
      </c>
      <c r="HQM62" s="963">
        <f t="shared" ref="HQM62" si="2916">MIN(HQM60,HQK63-HQK62)</f>
        <v>0</v>
      </c>
      <c r="HQO62" s="963">
        <f t="shared" ref="HQO62" si="2917">MIN(HQO60,HQM63-HQM62)</f>
        <v>0</v>
      </c>
      <c r="HQQ62" s="963">
        <f t="shared" ref="HQQ62" si="2918">MIN(HQQ60,HQO63-HQO62)</f>
        <v>0</v>
      </c>
      <c r="HQS62" s="963">
        <f t="shared" ref="HQS62" si="2919">MIN(HQS60,HQQ63-HQQ62)</f>
        <v>0</v>
      </c>
      <c r="HQU62" s="963">
        <f t="shared" ref="HQU62" si="2920">MIN(HQU60,HQS63-HQS62)</f>
        <v>0</v>
      </c>
      <c r="HQW62" s="963">
        <f t="shared" ref="HQW62" si="2921">MIN(HQW60,HQU63-HQU62)</f>
        <v>0</v>
      </c>
      <c r="HQY62" s="963">
        <f t="shared" ref="HQY62" si="2922">MIN(HQY60,HQW63-HQW62)</f>
        <v>0</v>
      </c>
      <c r="HRA62" s="963">
        <f t="shared" ref="HRA62" si="2923">MIN(HRA60,HQY63-HQY62)</f>
        <v>0</v>
      </c>
      <c r="HRC62" s="963">
        <f t="shared" ref="HRC62" si="2924">MIN(HRC60,HRA63-HRA62)</f>
        <v>0</v>
      </c>
      <c r="HRE62" s="963">
        <f t="shared" ref="HRE62" si="2925">MIN(HRE60,HRC63-HRC62)</f>
        <v>0</v>
      </c>
      <c r="HRG62" s="963">
        <f t="shared" ref="HRG62" si="2926">MIN(HRG60,HRE63-HRE62)</f>
        <v>0</v>
      </c>
      <c r="HRI62" s="963">
        <f t="shared" ref="HRI62" si="2927">MIN(HRI60,HRG63-HRG62)</f>
        <v>0</v>
      </c>
      <c r="HRK62" s="963">
        <f t="shared" ref="HRK62" si="2928">MIN(HRK60,HRI63-HRI62)</f>
        <v>0</v>
      </c>
      <c r="HRM62" s="963">
        <f t="shared" ref="HRM62" si="2929">MIN(HRM60,HRK63-HRK62)</f>
        <v>0</v>
      </c>
      <c r="HRO62" s="963">
        <f t="shared" ref="HRO62" si="2930">MIN(HRO60,HRM63-HRM62)</f>
        <v>0</v>
      </c>
      <c r="HRQ62" s="963">
        <f t="shared" ref="HRQ62" si="2931">MIN(HRQ60,HRO63-HRO62)</f>
        <v>0</v>
      </c>
      <c r="HRS62" s="963">
        <f t="shared" ref="HRS62" si="2932">MIN(HRS60,HRQ63-HRQ62)</f>
        <v>0</v>
      </c>
      <c r="HRU62" s="963">
        <f t="shared" ref="HRU62" si="2933">MIN(HRU60,HRS63-HRS62)</f>
        <v>0</v>
      </c>
      <c r="HRW62" s="963">
        <f t="shared" ref="HRW62" si="2934">MIN(HRW60,HRU63-HRU62)</f>
        <v>0</v>
      </c>
      <c r="HRY62" s="963">
        <f t="shared" ref="HRY62" si="2935">MIN(HRY60,HRW63-HRW62)</f>
        <v>0</v>
      </c>
      <c r="HSA62" s="963">
        <f t="shared" ref="HSA62" si="2936">MIN(HSA60,HRY63-HRY62)</f>
        <v>0</v>
      </c>
      <c r="HSC62" s="963">
        <f t="shared" ref="HSC62" si="2937">MIN(HSC60,HSA63-HSA62)</f>
        <v>0</v>
      </c>
      <c r="HSE62" s="963">
        <f t="shared" ref="HSE62" si="2938">MIN(HSE60,HSC63-HSC62)</f>
        <v>0</v>
      </c>
      <c r="HSG62" s="963">
        <f t="shared" ref="HSG62" si="2939">MIN(HSG60,HSE63-HSE62)</f>
        <v>0</v>
      </c>
      <c r="HSI62" s="963">
        <f t="shared" ref="HSI62" si="2940">MIN(HSI60,HSG63-HSG62)</f>
        <v>0</v>
      </c>
      <c r="HSK62" s="963">
        <f t="shared" ref="HSK62" si="2941">MIN(HSK60,HSI63-HSI62)</f>
        <v>0</v>
      </c>
      <c r="HSM62" s="963">
        <f t="shared" ref="HSM62" si="2942">MIN(HSM60,HSK63-HSK62)</f>
        <v>0</v>
      </c>
      <c r="HSO62" s="963">
        <f t="shared" ref="HSO62" si="2943">MIN(HSO60,HSM63-HSM62)</f>
        <v>0</v>
      </c>
      <c r="HSQ62" s="963">
        <f t="shared" ref="HSQ62" si="2944">MIN(HSQ60,HSO63-HSO62)</f>
        <v>0</v>
      </c>
      <c r="HSS62" s="963">
        <f t="shared" ref="HSS62" si="2945">MIN(HSS60,HSQ63-HSQ62)</f>
        <v>0</v>
      </c>
      <c r="HSU62" s="963">
        <f t="shared" ref="HSU62" si="2946">MIN(HSU60,HSS63-HSS62)</f>
        <v>0</v>
      </c>
      <c r="HSW62" s="963">
        <f t="shared" ref="HSW62" si="2947">MIN(HSW60,HSU63-HSU62)</f>
        <v>0</v>
      </c>
      <c r="HSY62" s="963">
        <f t="shared" ref="HSY62" si="2948">MIN(HSY60,HSW63-HSW62)</f>
        <v>0</v>
      </c>
      <c r="HTA62" s="963">
        <f t="shared" ref="HTA62" si="2949">MIN(HTA60,HSY63-HSY62)</f>
        <v>0</v>
      </c>
      <c r="HTC62" s="963">
        <f t="shared" ref="HTC62" si="2950">MIN(HTC60,HTA63-HTA62)</f>
        <v>0</v>
      </c>
      <c r="HTE62" s="963">
        <f t="shared" ref="HTE62" si="2951">MIN(HTE60,HTC63-HTC62)</f>
        <v>0</v>
      </c>
      <c r="HTG62" s="963">
        <f t="shared" ref="HTG62" si="2952">MIN(HTG60,HTE63-HTE62)</f>
        <v>0</v>
      </c>
      <c r="HTI62" s="963">
        <f t="shared" ref="HTI62" si="2953">MIN(HTI60,HTG63-HTG62)</f>
        <v>0</v>
      </c>
      <c r="HTK62" s="963">
        <f t="shared" ref="HTK62" si="2954">MIN(HTK60,HTI63-HTI62)</f>
        <v>0</v>
      </c>
      <c r="HTM62" s="963">
        <f t="shared" ref="HTM62" si="2955">MIN(HTM60,HTK63-HTK62)</f>
        <v>0</v>
      </c>
      <c r="HTO62" s="963">
        <f t="shared" ref="HTO62" si="2956">MIN(HTO60,HTM63-HTM62)</f>
        <v>0</v>
      </c>
      <c r="HTQ62" s="963">
        <f t="shared" ref="HTQ62" si="2957">MIN(HTQ60,HTO63-HTO62)</f>
        <v>0</v>
      </c>
      <c r="HTS62" s="963">
        <f t="shared" ref="HTS62" si="2958">MIN(HTS60,HTQ63-HTQ62)</f>
        <v>0</v>
      </c>
      <c r="HTU62" s="963">
        <f t="shared" ref="HTU62" si="2959">MIN(HTU60,HTS63-HTS62)</f>
        <v>0</v>
      </c>
      <c r="HTW62" s="963">
        <f t="shared" ref="HTW62" si="2960">MIN(HTW60,HTU63-HTU62)</f>
        <v>0</v>
      </c>
      <c r="HTY62" s="963">
        <f t="shared" ref="HTY62" si="2961">MIN(HTY60,HTW63-HTW62)</f>
        <v>0</v>
      </c>
      <c r="HUA62" s="963">
        <f t="shared" ref="HUA62" si="2962">MIN(HUA60,HTY63-HTY62)</f>
        <v>0</v>
      </c>
      <c r="HUC62" s="963">
        <f t="shared" ref="HUC62" si="2963">MIN(HUC60,HUA63-HUA62)</f>
        <v>0</v>
      </c>
      <c r="HUE62" s="963">
        <f t="shared" ref="HUE62" si="2964">MIN(HUE60,HUC63-HUC62)</f>
        <v>0</v>
      </c>
      <c r="HUG62" s="963">
        <f t="shared" ref="HUG62" si="2965">MIN(HUG60,HUE63-HUE62)</f>
        <v>0</v>
      </c>
      <c r="HUI62" s="963">
        <f t="shared" ref="HUI62" si="2966">MIN(HUI60,HUG63-HUG62)</f>
        <v>0</v>
      </c>
      <c r="HUK62" s="963">
        <f t="shared" ref="HUK62" si="2967">MIN(HUK60,HUI63-HUI62)</f>
        <v>0</v>
      </c>
      <c r="HUM62" s="963">
        <f t="shared" ref="HUM62" si="2968">MIN(HUM60,HUK63-HUK62)</f>
        <v>0</v>
      </c>
      <c r="HUO62" s="963">
        <f t="shared" ref="HUO62" si="2969">MIN(HUO60,HUM63-HUM62)</f>
        <v>0</v>
      </c>
      <c r="HUQ62" s="963">
        <f t="shared" ref="HUQ62" si="2970">MIN(HUQ60,HUO63-HUO62)</f>
        <v>0</v>
      </c>
      <c r="HUS62" s="963">
        <f t="shared" ref="HUS62" si="2971">MIN(HUS60,HUQ63-HUQ62)</f>
        <v>0</v>
      </c>
      <c r="HUU62" s="963">
        <f t="shared" ref="HUU62" si="2972">MIN(HUU60,HUS63-HUS62)</f>
        <v>0</v>
      </c>
      <c r="HUW62" s="963">
        <f t="shared" ref="HUW62" si="2973">MIN(HUW60,HUU63-HUU62)</f>
        <v>0</v>
      </c>
      <c r="HUY62" s="963">
        <f t="shared" ref="HUY62" si="2974">MIN(HUY60,HUW63-HUW62)</f>
        <v>0</v>
      </c>
      <c r="HVA62" s="963">
        <f t="shared" ref="HVA62" si="2975">MIN(HVA60,HUY63-HUY62)</f>
        <v>0</v>
      </c>
      <c r="HVC62" s="963">
        <f t="shared" ref="HVC62" si="2976">MIN(HVC60,HVA63-HVA62)</f>
        <v>0</v>
      </c>
      <c r="HVE62" s="963">
        <f t="shared" ref="HVE62" si="2977">MIN(HVE60,HVC63-HVC62)</f>
        <v>0</v>
      </c>
      <c r="HVG62" s="963">
        <f t="shared" ref="HVG62" si="2978">MIN(HVG60,HVE63-HVE62)</f>
        <v>0</v>
      </c>
      <c r="HVI62" s="963">
        <f t="shared" ref="HVI62" si="2979">MIN(HVI60,HVG63-HVG62)</f>
        <v>0</v>
      </c>
      <c r="HVK62" s="963">
        <f t="shared" ref="HVK62" si="2980">MIN(HVK60,HVI63-HVI62)</f>
        <v>0</v>
      </c>
      <c r="HVM62" s="963">
        <f t="shared" ref="HVM62" si="2981">MIN(HVM60,HVK63-HVK62)</f>
        <v>0</v>
      </c>
      <c r="HVO62" s="963">
        <f t="shared" ref="HVO62" si="2982">MIN(HVO60,HVM63-HVM62)</f>
        <v>0</v>
      </c>
      <c r="HVQ62" s="963">
        <f t="shared" ref="HVQ62" si="2983">MIN(HVQ60,HVO63-HVO62)</f>
        <v>0</v>
      </c>
      <c r="HVS62" s="963">
        <f t="shared" ref="HVS62" si="2984">MIN(HVS60,HVQ63-HVQ62)</f>
        <v>0</v>
      </c>
      <c r="HVU62" s="963">
        <f t="shared" ref="HVU62" si="2985">MIN(HVU60,HVS63-HVS62)</f>
        <v>0</v>
      </c>
      <c r="HVW62" s="963">
        <f t="shared" ref="HVW62" si="2986">MIN(HVW60,HVU63-HVU62)</f>
        <v>0</v>
      </c>
      <c r="HVY62" s="963">
        <f t="shared" ref="HVY62" si="2987">MIN(HVY60,HVW63-HVW62)</f>
        <v>0</v>
      </c>
      <c r="HWA62" s="963">
        <f t="shared" ref="HWA62" si="2988">MIN(HWA60,HVY63-HVY62)</f>
        <v>0</v>
      </c>
      <c r="HWC62" s="963">
        <f t="shared" ref="HWC62" si="2989">MIN(HWC60,HWA63-HWA62)</f>
        <v>0</v>
      </c>
      <c r="HWE62" s="963">
        <f t="shared" ref="HWE62" si="2990">MIN(HWE60,HWC63-HWC62)</f>
        <v>0</v>
      </c>
      <c r="HWG62" s="963">
        <f t="shared" ref="HWG62" si="2991">MIN(HWG60,HWE63-HWE62)</f>
        <v>0</v>
      </c>
      <c r="HWI62" s="963">
        <f t="shared" ref="HWI62" si="2992">MIN(HWI60,HWG63-HWG62)</f>
        <v>0</v>
      </c>
      <c r="HWK62" s="963">
        <f t="shared" ref="HWK62" si="2993">MIN(HWK60,HWI63-HWI62)</f>
        <v>0</v>
      </c>
      <c r="HWM62" s="963">
        <f t="shared" ref="HWM62" si="2994">MIN(HWM60,HWK63-HWK62)</f>
        <v>0</v>
      </c>
      <c r="HWO62" s="963">
        <f t="shared" ref="HWO62" si="2995">MIN(HWO60,HWM63-HWM62)</f>
        <v>0</v>
      </c>
      <c r="HWQ62" s="963">
        <f t="shared" ref="HWQ62" si="2996">MIN(HWQ60,HWO63-HWO62)</f>
        <v>0</v>
      </c>
      <c r="HWS62" s="963">
        <f t="shared" ref="HWS62" si="2997">MIN(HWS60,HWQ63-HWQ62)</f>
        <v>0</v>
      </c>
      <c r="HWU62" s="963">
        <f t="shared" ref="HWU62" si="2998">MIN(HWU60,HWS63-HWS62)</f>
        <v>0</v>
      </c>
      <c r="HWW62" s="963">
        <f t="shared" ref="HWW62" si="2999">MIN(HWW60,HWU63-HWU62)</f>
        <v>0</v>
      </c>
      <c r="HWY62" s="963">
        <f t="shared" ref="HWY62" si="3000">MIN(HWY60,HWW63-HWW62)</f>
        <v>0</v>
      </c>
      <c r="HXA62" s="963">
        <f t="shared" ref="HXA62" si="3001">MIN(HXA60,HWY63-HWY62)</f>
        <v>0</v>
      </c>
      <c r="HXC62" s="963">
        <f t="shared" ref="HXC62" si="3002">MIN(HXC60,HXA63-HXA62)</f>
        <v>0</v>
      </c>
      <c r="HXE62" s="963">
        <f t="shared" ref="HXE62" si="3003">MIN(HXE60,HXC63-HXC62)</f>
        <v>0</v>
      </c>
      <c r="HXG62" s="963">
        <f t="shared" ref="HXG62" si="3004">MIN(HXG60,HXE63-HXE62)</f>
        <v>0</v>
      </c>
      <c r="HXI62" s="963">
        <f t="shared" ref="HXI62" si="3005">MIN(HXI60,HXG63-HXG62)</f>
        <v>0</v>
      </c>
      <c r="HXK62" s="963">
        <f t="shared" ref="HXK62" si="3006">MIN(HXK60,HXI63-HXI62)</f>
        <v>0</v>
      </c>
      <c r="HXM62" s="963">
        <f t="shared" ref="HXM62" si="3007">MIN(HXM60,HXK63-HXK62)</f>
        <v>0</v>
      </c>
      <c r="HXO62" s="963">
        <f t="shared" ref="HXO62" si="3008">MIN(HXO60,HXM63-HXM62)</f>
        <v>0</v>
      </c>
      <c r="HXQ62" s="963">
        <f t="shared" ref="HXQ62" si="3009">MIN(HXQ60,HXO63-HXO62)</f>
        <v>0</v>
      </c>
      <c r="HXS62" s="963">
        <f t="shared" ref="HXS62" si="3010">MIN(HXS60,HXQ63-HXQ62)</f>
        <v>0</v>
      </c>
      <c r="HXU62" s="963">
        <f t="shared" ref="HXU62" si="3011">MIN(HXU60,HXS63-HXS62)</f>
        <v>0</v>
      </c>
      <c r="HXW62" s="963">
        <f t="shared" ref="HXW62" si="3012">MIN(HXW60,HXU63-HXU62)</f>
        <v>0</v>
      </c>
      <c r="HXY62" s="963">
        <f t="shared" ref="HXY62" si="3013">MIN(HXY60,HXW63-HXW62)</f>
        <v>0</v>
      </c>
      <c r="HYA62" s="963">
        <f t="shared" ref="HYA62" si="3014">MIN(HYA60,HXY63-HXY62)</f>
        <v>0</v>
      </c>
      <c r="HYC62" s="963">
        <f t="shared" ref="HYC62" si="3015">MIN(HYC60,HYA63-HYA62)</f>
        <v>0</v>
      </c>
      <c r="HYE62" s="963">
        <f t="shared" ref="HYE62" si="3016">MIN(HYE60,HYC63-HYC62)</f>
        <v>0</v>
      </c>
      <c r="HYG62" s="963">
        <f t="shared" ref="HYG62" si="3017">MIN(HYG60,HYE63-HYE62)</f>
        <v>0</v>
      </c>
      <c r="HYI62" s="963">
        <f t="shared" ref="HYI62" si="3018">MIN(HYI60,HYG63-HYG62)</f>
        <v>0</v>
      </c>
      <c r="HYK62" s="963">
        <f t="shared" ref="HYK62" si="3019">MIN(HYK60,HYI63-HYI62)</f>
        <v>0</v>
      </c>
      <c r="HYM62" s="963">
        <f t="shared" ref="HYM62" si="3020">MIN(HYM60,HYK63-HYK62)</f>
        <v>0</v>
      </c>
      <c r="HYO62" s="963">
        <f t="shared" ref="HYO62" si="3021">MIN(HYO60,HYM63-HYM62)</f>
        <v>0</v>
      </c>
      <c r="HYQ62" s="963">
        <f t="shared" ref="HYQ62" si="3022">MIN(HYQ60,HYO63-HYO62)</f>
        <v>0</v>
      </c>
      <c r="HYS62" s="963">
        <f t="shared" ref="HYS62" si="3023">MIN(HYS60,HYQ63-HYQ62)</f>
        <v>0</v>
      </c>
      <c r="HYU62" s="963">
        <f t="shared" ref="HYU62" si="3024">MIN(HYU60,HYS63-HYS62)</f>
        <v>0</v>
      </c>
      <c r="HYW62" s="963">
        <f t="shared" ref="HYW62" si="3025">MIN(HYW60,HYU63-HYU62)</f>
        <v>0</v>
      </c>
      <c r="HYY62" s="963">
        <f t="shared" ref="HYY62" si="3026">MIN(HYY60,HYW63-HYW62)</f>
        <v>0</v>
      </c>
      <c r="HZA62" s="963">
        <f t="shared" ref="HZA62" si="3027">MIN(HZA60,HYY63-HYY62)</f>
        <v>0</v>
      </c>
      <c r="HZC62" s="963">
        <f t="shared" ref="HZC62" si="3028">MIN(HZC60,HZA63-HZA62)</f>
        <v>0</v>
      </c>
      <c r="HZE62" s="963">
        <f t="shared" ref="HZE62" si="3029">MIN(HZE60,HZC63-HZC62)</f>
        <v>0</v>
      </c>
      <c r="HZG62" s="963">
        <f t="shared" ref="HZG62" si="3030">MIN(HZG60,HZE63-HZE62)</f>
        <v>0</v>
      </c>
      <c r="HZI62" s="963">
        <f t="shared" ref="HZI62" si="3031">MIN(HZI60,HZG63-HZG62)</f>
        <v>0</v>
      </c>
      <c r="HZK62" s="963">
        <f t="shared" ref="HZK62" si="3032">MIN(HZK60,HZI63-HZI62)</f>
        <v>0</v>
      </c>
      <c r="HZM62" s="963">
        <f t="shared" ref="HZM62" si="3033">MIN(HZM60,HZK63-HZK62)</f>
        <v>0</v>
      </c>
      <c r="HZO62" s="963">
        <f t="shared" ref="HZO62" si="3034">MIN(HZO60,HZM63-HZM62)</f>
        <v>0</v>
      </c>
      <c r="HZQ62" s="963">
        <f t="shared" ref="HZQ62" si="3035">MIN(HZQ60,HZO63-HZO62)</f>
        <v>0</v>
      </c>
      <c r="HZS62" s="963">
        <f t="shared" ref="HZS62" si="3036">MIN(HZS60,HZQ63-HZQ62)</f>
        <v>0</v>
      </c>
      <c r="HZU62" s="963">
        <f t="shared" ref="HZU62" si="3037">MIN(HZU60,HZS63-HZS62)</f>
        <v>0</v>
      </c>
      <c r="HZW62" s="963">
        <f t="shared" ref="HZW62" si="3038">MIN(HZW60,HZU63-HZU62)</f>
        <v>0</v>
      </c>
      <c r="HZY62" s="963">
        <f t="shared" ref="HZY62" si="3039">MIN(HZY60,HZW63-HZW62)</f>
        <v>0</v>
      </c>
      <c r="IAA62" s="963">
        <f t="shared" ref="IAA62" si="3040">MIN(IAA60,HZY63-HZY62)</f>
        <v>0</v>
      </c>
      <c r="IAC62" s="963">
        <f t="shared" ref="IAC62" si="3041">MIN(IAC60,IAA63-IAA62)</f>
        <v>0</v>
      </c>
      <c r="IAE62" s="963">
        <f t="shared" ref="IAE62" si="3042">MIN(IAE60,IAC63-IAC62)</f>
        <v>0</v>
      </c>
      <c r="IAG62" s="963">
        <f t="shared" ref="IAG62" si="3043">MIN(IAG60,IAE63-IAE62)</f>
        <v>0</v>
      </c>
      <c r="IAI62" s="963">
        <f t="shared" ref="IAI62" si="3044">MIN(IAI60,IAG63-IAG62)</f>
        <v>0</v>
      </c>
      <c r="IAK62" s="963">
        <f t="shared" ref="IAK62" si="3045">MIN(IAK60,IAI63-IAI62)</f>
        <v>0</v>
      </c>
      <c r="IAM62" s="963">
        <f t="shared" ref="IAM62" si="3046">MIN(IAM60,IAK63-IAK62)</f>
        <v>0</v>
      </c>
      <c r="IAO62" s="963">
        <f t="shared" ref="IAO62" si="3047">MIN(IAO60,IAM63-IAM62)</f>
        <v>0</v>
      </c>
      <c r="IAQ62" s="963">
        <f t="shared" ref="IAQ62" si="3048">MIN(IAQ60,IAO63-IAO62)</f>
        <v>0</v>
      </c>
      <c r="IAS62" s="963">
        <f t="shared" ref="IAS62" si="3049">MIN(IAS60,IAQ63-IAQ62)</f>
        <v>0</v>
      </c>
      <c r="IAU62" s="963">
        <f t="shared" ref="IAU62" si="3050">MIN(IAU60,IAS63-IAS62)</f>
        <v>0</v>
      </c>
      <c r="IAW62" s="963">
        <f t="shared" ref="IAW62" si="3051">MIN(IAW60,IAU63-IAU62)</f>
        <v>0</v>
      </c>
      <c r="IAY62" s="963">
        <f t="shared" ref="IAY62" si="3052">MIN(IAY60,IAW63-IAW62)</f>
        <v>0</v>
      </c>
      <c r="IBA62" s="963">
        <f t="shared" ref="IBA62" si="3053">MIN(IBA60,IAY63-IAY62)</f>
        <v>0</v>
      </c>
      <c r="IBC62" s="963">
        <f t="shared" ref="IBC62" si="3054">MIN(IBC60,IBA63-IBA62)</f>
        <v>0</v>
      </c>
      <c r="IBE62" s="963">
        <f t="shared" ref="IBE62" si="3055">MIN(IBE60,IBC63-IBC62)</f>
        <v>0</v>
      </c>
      <c r="IBG62" s="963">
        <f t="shared" ref="IBG62" si="3056">MIN(IBG60,IBE63-IBE62)</f>
        <v>0</v>
      </c>
      <c r="IBI62" s="963">
        <f t="shared" ref="IBI62" si="3057">MIN(IBI60,IBG63-IBG62)</f>
        <v>0</v>
      </c>
      <c r="IBK62" s="963">
        <f t="shared" ref="IBK62" si="3058">MIN(IBK60,IBI63-IBI62)</f>
        <v>0</v>
      </c>
      <c r="IBM62" s="963">
        <f t="shared" ref="IBM62" si="3059">MIN(IBM60,IBK63-IBK62)</f>
        <v>0</v>
      </c>
      <c r="IBO62" s="963">
        <f t="shared" ref="IBO62" si="3060">MIN(IBO60,IBM63-IBM62)</f>
        <v>0</v>
      </c>
      <c r="IBQ62" s="963">
        <f t="shared" ref="IBQ62" si="3061">MIN(IBQ60,IBO63-IBO62)</f>
        <v>0</v>
      </c>
      <c r="IBS62" s="963">
        <f t="shared" ref="IBS62" si="3062">MIN(IBS60,IBQ63-IBQ62)</f>
        <v>0</v>
      </c>
      <c r="IBU62" s="963">
        <f t="shared" ref="IBU62" si="3063">MIN(IBU60,IBS63-IBS62)</f>
        <v>0</v>
      </c>
      <c r="IBW62" s="963">
        <f t="shared" ref="IBW62" si="3064">MIN(IBW60,IBU63-IBU62)</f>
        <v>0</v>
      </c>
      <c r="IBY62" s="963">
        <f t="shared" ref="IBY62" si="3065">MIN(IBY60,IBW63-IBW62)</f>
        <v>0</v>
      </c>
      <c r="ICA62" s="963">
        <f t="shared" ref="ICA62" si="3066">MIN(ICA60,IBY63-IBY62)</f>
        <v>0</v>
      </c>
      <c r="ICC62" s="963">
        <f t="shared" ref="ICC62" si="3067">MIN(ICC60,ICA63-ICA62)</f>
        <v>0</v>
      </c>
      <c r="ICE62" s="963">
        <f t="shared" ref="ICE62" si="3068">MIN(ICE60,ICC63-ICC62)</f>
        <v>0</v>
      </c>
      <c r="ICG62" s="963">
        <f t="shared" ref="ICG62" si="3069">MIN(ICG60,ICE63-ICE62)</f>
        <v>0</v>
      </c>
      <c r="ICI62" s="963">
        <f t="shared" ref="ICI62" si="3070">MIN(ICI60,ICG63-ICG62)</f>
        <v>0</v>
      </c>
      <c r="ICK62" s="963">
        <f t="shared" ref="ICK62" si="3071">MIN(ICK60,ICI63-ICI62)</f>
        <v>0</v>
      </c>
      <c r="ICM62" s="963">
        <f t="shared" ref="ICM62" si="3072">MIN(ICM60,ICK63-ICK62)</f>
        <v>0</v>
      </c>
      <c r="ICO62" s="963">
        <f t="shared" ref="ICO62" si="3073">MIN(ICO60,ICM63-ICM62)</f>
        <v>0</v>
      </c>
      <c r="ICQ62" s="963">
        <f t="shared" ref="ICQ62" si="3074">MIN(ICQ60,ICO63-ICO62)</f>
        <v>0</v>
      </c>
      <c r="ICS62" s="963">
        <f t="shared" ref="ICS62" si="3075">MIN(ICS60,ICQ63-ICQ62)</f>
        <v>0</v>
      </c>
      <c r="ICU62" s="963">
        <f t="shared" ref="ICU62" si="3076">MIN(ICU60,ICS63-ICS62)</f>
        <v>0</v>
      </c>
      <c r="ICW62" s="963">
        <f t="shared" ref="ICW62" si="3077">MIN(ICW60,ICU63-ICU62)</f>
        <v>0</v>
      </c>
      <c r="ICY62" s="963">
        <f t="shared" ref="ICY62" si="3078">MIN(ICY60,ICW63-ICW62)</f>
        <v>0</v>
      </c>
      <c r="IDA62" s="963">
        <f t="shared" ref="IDA62" si="3079">MIN(IDA60,ICY63-ICY62)</f>
        <v>0</v>
      </c>
      <c r="IDC62" s="963">
        <f t="shared" ref="IDC62" si="3080">MIN(IDC60,IDA63-IDA62)</f>
        <v>0</v>
      </c>
      <c r="IDE62" s="963">
        <f t="shared" ref="IDE62" si="3081">MIN(IDE60,IDC63-IDC62)</f>
        <v>0</v>
      </c>
      <c r="IDG62" s="963">
        <f t="shared" ref="IDG62" si="3082">MIN(IDG60,IDE63-IDE62)</f>
        <v>0</v>
      </c>
      <c r="IDI62" s="963">
        <f t="shared" ref="IDI62" si="3083">MIN(IDI60,IDG63-IDG62)</f>
        <v>0</v>
      </c>
      <c r="IDK62" s="963">
        <f t="shared" ref="IDK62" si="3084">MIN(IDK60,IDI63-IDI62)</f>
        <v>0</v>
      </c>
      <c r="IDM62" s="963">
        <f t="shared" ref="IDM62" si="3085">MIN(IDM60,IDK63-IDK62)</f>
        <v>0</v>
      </c>
      <c r="IDO62" s="963">
        <f t="shared" ref="IDO62" si="3086">MIN(IDO60,IDM63-IDM62)</f>
        <v>0</v>
      </c>
      <c r="IDQ62" s="963">
        <f t="shared" ref="IDQ62" si="3087">MIN(IDQ60,IDO63-IDO62)</f>
        <v>0</v>
      </c>
      <c r="IDS62" s="963">
        <f t="shared" ref="IDS62" si="3088">MIN(IDS60,IDQ63-IDQ62)</f>
        <v>0</v>
      </c>
      <c r="IDU62" s="963">
        <f t="shared" ref="IDU62" si="3089">MIN(IDU60,IDS63-IDS62)</f>
        <v>0</v>
      </c>
      <c r="IDW62" s="963">
        <f t="shared" ref="IDW62" si="3090">MIN(IDW60,IDU63-IDU62)</f>
        <v>0</v>
      </c>
      <c r="IDY62" s="963">
        <f t="shared" ref="IDY62" si="3091">MIN(IDY60,IDW63-IDW62)</f>
        <v>0</v>
      </c>
      <c r="IEA62" s="963">
        <f t="shared" ref="IEA62" si="3092">MIN(IEA60,IDY63-IDY62)</f>
        <v>0</v>
      </c>
      <c r="IEC62" s="963">
        <f t="shared" ref="IEC62" si="3093">MIN(IEC60,IEA63-IEA62)</f>
        <v>0</v>
      </c>
      <c r="IEE62" s="963">
        <f t="shared" ref="IEE62" si="3094">MIN(IEE60,IEC63-IEC62)</f>
        <v>0</v>
      </c>
      <c r="IEG62" s="963">
        <f t="shared" ref="IEG62" si="3095">MIN(IEG60,IEE63-IEE62)</f>
        <v>0</v>
      </c>
      <c r="IEI62" s="963">
        <f t="shared" ref="IEI62" si="3096">MIN(IEI60,IEG63-IEG62)</f>
        <v>0</v>
      </c>
      <c r="IEK62" s="963">
        <f t="shared" ref="IEK62" si="3097">MIN(IEK60,IEI63-IEI62)</f>
        <v>0</v>
      </c>
      <c r="IEM62" s="963">
        <f t="shared" ref="IEM62" si="3098">MIN(IEM60,IEK63-IEK62)</f>
        <v>0</v>
      </c>
      <c r="IEO62" s="963">
        <f t="shared" ref="IEO62" si="3099">MIN(IEO60,IEM63-IEM62)</f>
        <v>0</v>
      </c>
      <c r="IEQ62" s="963">
        <f t="shared" ref="IEQ62" si="3100">MIN(IEQ60,IEO63-IEO62)</f>
        <v>0</v>
      </c>
      <c r="IES62" s="963">
        <f t="shared" ref="IES62" si="3101">MIN(IES60,IEQ63-IEQ62)</f>
        <v>0</v>
      </c>
      <c r="IEU62" s="963">
        <f t="shared" ref="IEU62" si="3102">MIN(IEU60,IES63-IES62)</f>
        <v>0</v>
      </c>
      <c r="IEW62" s="963">
        <f t="shared" ref="IEW62" si="3103">MIN(IEW60,IEU63-IEU62)</f>
        <v>0</v>
      </c>
      <c r="IEY62" s="963">
        <f t="shared" ref="IEY62" si="3104">MIN(IEY60,IEW63-IEW62)</f>
        <v>0</v>
      </c>
      <c r="IFA62" s="963">
        <f t="shared" ref="IFA62" si="3105">MIN(IFA60,IEY63-IEY62)</f>
        <v>0</v>
      </c>
      <c r="IFC62" s="963">
        <f t="shared" ref="IFC62" si="3106">MIN(IFC60,IFA63-IFA62)</f>
        <v>0</v>
      </c>
      <c r="IFE62" s="963">
        <f t="shared" ref="IFE62" si="3107">MIN(IFE60,IFC63-IFC62)</f>
        <v>0</v>
      </c>
      <c r="IFG62" s="963">
        <f t="shared" ref="IFG62" si="3108">MIN(IFG60,IFE63-IFE62)</f>
        <v>0</v>
      </c>
      <c r="IFI62" s="963">
        <f t="shared" ref="IFI62" si="3109">MIN(IFI60,IFG63-IFG62)</f>
        <v>0</v>
      </c>
      <c r="IFK62" s="963">
        <f t="shared" ref="IFK62" si="3110">MIN(IFK60,IFI63-IFI62)</f>
        <v>0</v>
      </c>
      <c r="IFM62" s="963">
        <f t="shared" ref="IFM62" si="3111">MIN(IFM60,IFK63-IFK62)</f>
        <v>0</v>
      </c>
      <c r="IFO62" s="963">
        <f t="shared" ref="IFO62" si="3112">MIN(IFO60,IFM63-IFM62)</f>
        <v>0</v>
      </c>
      <c r="IFQ62" s="963">
        <f t="shared" ref="IFQ62" si="3113">MIN(IFQ60,IFO63-IFO62)</f>
        <v>0</v>
      </c>
      <c r="IFS62" s="963">
        <f t="shared" ref="IFS62" si="3114">MIN(IFS60,IFQ63-IFQ62)</f>
        <v>0</v>
      </c>
      <c r="IFU62" s="963">
        <f t="shared" ref="IFU62" si="3115">MIN(IFU60,IFS63-IFS62)</f>
        <v>0</v>
      </c>
      <c r="IFW62" s="963">
        <f t="shared" ref="IFW62" si="3116">MIN(IFW60,IFU63-IFU62)</f>
        <v>0</v>
      </c>
      <c r="IFY62" s="963">
        <f t="shared" ref="IFY62" si="3117">MIN(IFY60,IFW63-IFW62)</f>
        <v>0</v>
      </c>
      <c r="IGA62" s="963">
        <f t="shared" ref="IGA62" si="3118">MIN(IGA60,IFY63-IFY62)</f>
        <v>0</v>
      </c>
      <c r="IGC62" s="963">
        <f t="shared" ref="IGC62" si="3119">MIN(IGC60,IGA63-IGA62)</f>
        <v>0</v>
      </c>
      <c r="IGE62" s="963">
        <f t="shared" ref="IGE62" si="3120">MIN(IGE60,IGC63-IGC62)</f>
        <v>0</v>
      </c>
      <c r="IGG62" s="963">
        <f t="shared" ref="IGG62" si="3121">MIN(IGG60,IGE63-IGE62)</f>
        <v>0</v>
      </c>
      <c r="IGI62" s="963">
        <f t="shared" ref="IGI62" si="3122">MIN(IGI60,IGG63-IGG62)</f>
        <v>0</v>
      </c>
      <c r="IGK62" s="963">
        <f t="shared" ref="IGK62" si="3123">MIN(IGK60,IGI63-IGI62)</f>
        <v>0</v>
      </c>
      <c r="IGM62" s="963">
        <f t="shared" ref="IGM62" si="3124">MIN(IGM60,IGK63-IGK62)</f>
        <v>0</v>
      </c>
      <c r="IGO62" s="963">
        <f t="shared" ref="IGO62" si="3125">MIN(IGO60,IGM63-IGM62)</f>
        <v>0</v>
      </c>
      <c r="IGQ62" s="963">
        <f t="shared" ref="IGQ62" si="3126">MIN(IGQ60,IGO63-IGO62)</f>
        <v>0</v>
      </c>
      <c r="IGS62" s="963">
        <f t="shared" ref="IGS62" si="3127">MIN(IGS60,IGQ63-IGQ62)</f>
        <v>0</v>
      </c>
      <c r="IGU62" s="963">
        <f t="shared" ref="IGU62" si="3128">MIN(IGU60,IGS63-IGS62)</f>
        <v>0</v>
      </c>
      <c r="IGW62" s="963">
        <f t="shared" ref="IGW62" si="3129">MIN(IGW60,IGU63-IGU62)</f>
        <v>0</v>
      </c>
      <c r="IGY62" s="963">
        <f t="shared" ref="IGY62" si="3130">MIN(IGY60,IGW63-IGW62)</f>
        <v>0</v>
      </c>
      <c r="IHA62" s="963">
        <f t="shared" ref="IHA62" si="3131">MIN(IHA60,IGY63-IGY62)</f>
        <v>0</v>
      </c>
      <c r="IHC62" s="963">
        <f t="shared" ref="IHC62" si="3132">MIN(IHC60,IHA63-IHA62)</f>
        <v>0</v>
      </c>
      <c r="IHE62" s="963">
        <f t="shared" ref="IHE62" si="3133">MIN(IHE60,IHC63-IHC62)</f>
        <v>0</v>
      </c>
      <c r="IHG62" s="963">
        <f t="shared" ref="IHG62" si="3134">MIN(IHG60,IHE63-IHE62)</f>
        <v>0</v>
      </c>
      <c r="IHI62" s="963">
        <f t="shared" ref="IHI62" si="3135">MIN(IHI60,IHG63-IHG62)</f>
        <v>0</v>
      </c>
      <c r="IHK62" s="963">
        <f t="shared" ref="IHK62" si="3136">MIN(IHK60,IHI63-IHI62)</f>
        <v>0</v>
      </c>
      <c r="IHM62" s="963">
        <f t="shared" ref="IHM62" si="3137">MIN(IHM60,IHK63-IHK62)</f>
        <v>0</v>
      </c>
      <c r="IHO62" s="963">
        <f t="shared" ref="IHO62" si="3138">MIN(IHO60,IHM63-IHM62)</f>
        <v>0</v>
      </c>
      <c r="IHQ62" s="963">
        <f t="shared" ref="IHQ62" si="3139">MIN(IHQ60,IHO63-IHO62)</f>
        <v>0</v>
      </c>
      <c r="IHS62" s="963">
        <f t="shared" ref="IHS62" si="3140">MIN(IHS60,IHQ63-IHQ62)</f>
        <v>0</v>
      </c>
      <c r="IHU62" s="963">
        <f t="shared" ref="IHU62" si="3141">MIN(IHU60,IHS63-IHS62)</f>
        <v>0</v>
      </c>
      <c r="IHW62" s="963">
        <f t="shared" ref="IHW62" si="3142">MIN(IHW60,IHU63-IHU62)</f>
        <v>0</v>
      </c>
      <c r="IHY62" s="963">
        <f t="shared" ref="IHY62" si="3143">MIN(IHY60,IHW63-IHW62)</f>
        <v>0</v>
      </c>
      <c r="IIA62" s="963">
        <f t="shared" ref="IIA62" si="3144">MIN(IIA60,IHY63-IHY62)</f>
        <v>0</v>
      </c>
      <c r="IIC62" s="963">
        <f t="shared" ref="IIC62" si="3145">MIN(IIC60,IIA63-IIA62)</f>
        <v>0</v>
      </c>
      <c r="IIE62" s="963">
        <f t="shared" ref="IIE62" si="3146">MIN(IIE60,IIC63-IIC62)</f>
        <v>0</v>
      </c>
      <c r="IIG62" s="963">
        <f t="shared" ref="IIG62" si="3147">MIN(IIG60,IIE63-IIE62)</f>
        <v>0</v>
      </c>
      <c r="III62" s="963">
        <f t="shared" ref="III62" si="3148">MIN(III60,IIG63-IIG62)</f>
        <v>0</v>
      </c>
      <c r="IIK62" s="963">
        <f t="shared" ref="IIK62" si="3149">MIN(IIK60,III63-III62)</f>
        <v>0</v>
      </c>
      <c r="IIM62" s="963">
        <f t="shared" ref="IIM62" si="3150">MIN(IIM60,IIK63-IIK62)</f>
        <v>0</v>
      </c>
      <c r="IIO62" s="963">
        <f t="shared" ref="IIO62" si="3151">MIN(IIO60,IIM63-IIM62)</f>
        <v>0</v>
      </c>
      <c r="IIQ62" s="963">
        <f t="shared" ref="IIQ62" si="3152">MIN(IIQ60,IIO63-IIO62)</f>
        <v>0</v>
      </c>
      <c r="IIS62" s="963">
        <f t="shared" ref="IIS62" si="3153">MIN(IIS60,IIQ63-IIQ62)</f>
        <v>0</v>
      </c>
      <c r="IIU62" s="963">
        <f t="shared" ref="IIU62" si="3154">MIN(IIU60,IIS63-IIS62)</f>
        <v>0</v>
      </c>
      <c r="IIW62" s="963">
        <f t="shared" ref="IIW62" si="3155">MIN(IIW60,IIU63-IIU62)</f>
        <v>0</v>
      </c>
      <c r="IIY62" s="963">
        <f t="shared" ref="IIY62" si="3156">MIN(IIY60,IIW63-IIW62)</f>
        <v>0</v>
      </c>
      <c r="IJA62" s="963">
        <f t="shared" ref="IJA62" si="3157">MIN(IJA60,IIY63-IIY62)</f>
        <v>0</v>
      </c>
      <c r="IJC62" s="963">
        <f t="shared" ref="IJC62" si="3158">MIN(IJC60,IJA63-IJA62)</f>
        <v>0</v>
      </c>
      <c r="IJE62" s="963">
        <f t="shared" ref="IJE62" si="3159">MIN(IJE60,IJC63-IJC62)</f>
        <v>0</v>
      </c>
      <c r="IJG62" s="963">
        <f t="shared" ref="IJG62" si="3160">MIN(IJG60,IJE63-IJE62)</f>
        <v>0</v>
      </c>
      <c r="IJI62" s="963">
        <f t="shared" ref="IJI62" si="3161">MIN(IJI60,IJG63-IJG62)</f>
        <v>0</v>
      </c>
      <c r="IJK62" s="963">
        <f t="shared" ref="IJK62" si="3162">MIN(IJK60,IJI63-IJI62)</f>
        <v>0</v>
      </c>
      <c r="IJM62" s="963">
        <f t="shared" ref="IJM62" si="3163">MIN(IJM60,IJK63-IJK62)</f>
        <v>0</v>
      </c>
      <c r="IJO62" s="963">
        <f t="shared" ref="IJO62" si="3164">MIN(IJO60,IJM63-IJM62)</f>
        <v>0</v>
      </c>
      <c r="IJQ62" s="963">
        <f t="shared" ref="IJQ62" si="3165">MIN(IJQ60,IJO63-IJO62)</f>
        <v>0</v>
      </c>
      <c r="IJS62" s="963">
        <f t="shared" ref="IJS62" si="3166">MIN(IJS60,IJQ63-IJQ62)</f>
        <v>0</v>
      </c>
      <c r="IJU62" s="963">
        <f t="shared" ref="IJU62" si="3167">MIN(IJU60,IJS63-IJS62)</f>
        <v>0</v>
      </c>
      <c r="IJW62" s="963">
        <f t="shared" ref="IJW62" si="3168">MIN(IJW60,IJU63-IJU62)</f>
        <v>0</v>
      </c>
      <c r="IJY62" s="963">
        <f t="shared" ref="IJY62" si="3169">MIN(IJY60,IJW63-IJW62)</f>
        <v>0</v>
      </c>
      <c r="IKA62" s="963">
        <f t="shared" ref="IKA62" si="3170">MIN(IKA60,IJY63-IJY62)</f>
        <v>0</v>
      </c>
      <c r="IKC62" s="963">
        <f t="shared" ref="IKC62" si="3171">MIN(IKC60,IKA63-IKA62)</f>
        <v>0</v>
      </c>
      <c r="IKE62" s="963">
        <f t="shared" ref="IKE62" si="3172">MIN(IKE60,IKC63-IKC62)</f>
        <v>0</v>
      </c>
      <c r="IKG62" s="963">
        <f t="shared" ref="IKG62" si="3173">MIN(IKG60,IKE63-IKE62)</f>
        <v>0</v>
      </c>
      <c r="IKI62" s="963">
        <f t="shared" ref="IKI62" si="3174">MIN(IKI60,IKG63-IKG62)</f>
        <v>0</v>
      </c>
      <c r="IKK62" s="963">
        <f t="shared" ref="IKK62" si="3175">MIN(IKK60,IKI63-IKI62)</f>
        <v>0</v>
      </c>
      <c r="IKM62" s="963">
        <f t="shared" ref="IKM62" si="3176">MIN(IKM60,IKK63-IKK62)</f>
        <v>0</v>
      </c>
      <c r="IKO62" s="963">
        <f t="shared" ref="IKO62" si="3177">MIN(IKO60,IKM63-IKM62)</f>
        <v>0</v>
      </c>
      <c r="IKQ62" s="963">
        <f t="shared" ref="IKQ62" si="3178">MIN(IKQ60,IKO63-IKO62)</f>
        <v>0</v>
      </c>
      <c r="IKS62" s="963">
        <f t="shared" ref="IKS62" si="3179">MIN(IKS60,IKQ63-IKQ62)</f>
        <v>0</v>
      </c>
      <c r="IKU62" s="963">
        <f t="shared" ref="IKU62" si="3180">MIN(IKU60,IKS63-IKS62)</f>
        <v>0</v>
      </c>
      <c r="IKW62" s="963">
        <f t="shared" ref="IKW62" si="3181">MIN(IKW60,IKU63-IKU62)</f>
        <v>0</v>
      </c>
      <c r="IKY62" s="963">
        <f t="shared" ref="IKY62" si="3182">MIN(IKY60,IKW63-IKW62)</f>
        <v>0</v>
      </c>
      <c r="ILA62" s="963">
        <f t="shared" ref="ILA62" si="3183">MIN(ILA60,IKY63-IKY62)</f>
        <v>0</v>
      </c>
      <c r="ILC62" s="963">
        <f t="shared" ref="ILC62" si="3184">MIN(ILC60,ILA63-ILA62)</f>
        <v>0</v>
      </c>
      <c r="ILE62" s="963">
        <f t="shared" ref="ILE62" si="3185">MIN(ILE60,ILC63-ILC62)</f>
        <v>0</v>
      </c>
      <c r="ILG62" s="963">
        <f t="shared" ref="ILG62" si="3186">MIN(ILG60,ILE63-ILE62)</f>
        <v>0</v>
      </c>
      <c r="ILI62" s="963">
        <f t="shared" ref="ILI62" si="3187">MIN(ILI60,ILG63-ILG62)</f>
        <v>0</v>
      </c>
      <c r="ILK62" s="963">
        <f t="shared" ref="ILK62" si="3188">MIN(ILK60,ILI63-ILI62)</f>
        <v>0</v>
      </c>
      <c r="ILM62" s="963">
        <f t="shared" ref="ILM62" si="3189">MIN(ILM60,ILK63-ILK62)</f>
        <v>0</v>
      </c>
      <c r="ILO62" s="963">
        <f t="shared" ref="ILO62" si="3190">MIN(ILO60,ILM63-ILM62)</f>
        <v>0</v>
      </c>
      <c r="ILQ62" s="963">
        <f t="shared" ref="ILQ62" si="3191">MIN(ILQ60,ILO63-ILO62)</f>
        <v>0</v>
      </c>
      <c r="ILS62" s="963">
        <f t="shared" ref="ILS62" si="3192">MIN(ILS60,ILQ63-ILQ62)</f>
        <v>0</v>
      </c>
      <c r="ILU62" s="963">
        <f t="shared" ref="ILU62" si="3193">MIN(ILU60,ILS63-ILS62)</f>
        <v>0</v>
      </c>
      <c r="ILW62" s="963">
        <f t="shared" ref="ILW62" si="3194">MIN(ILW60,ILU63-ILU62)</f>
        <v>0</v>
      </c>
      <c r="ILY62" s="963">
        <f t="shared" ref="ILY62" si="3195">MIN(ILY60,ILW63-ILW62)</f>
        <v>0</v>
      </c>
      <c r="IMA62" s="963">
        <f t="shared" ref="IMA62" si="3196">MIN(IMA60,ILY63-ILY62)</f>
        <v>0</v>
      </c>
      <c r="IMC62" s="963">
        <f t="shared" ref="IMC62" si="3197">MIN(IMC60,IMA63-IMA62)</f>
        <v>0</v>
      </c>
      <c r="IME62" s="963">
        <f t="shared" ref="IME62" si="3198">MIN(IME60,IMC63-IMC62)</f>
        <v>0</v>
      </c>
      <c r="IMG62" s="963">
        <f t="shared" ref="IMG62" si="3199">MIN(IMG60,IME63-IME62)</f>
        <v>0</v>
      </c>
      <c r="IMI62" s="963">
        <f t="shared" ref="IMI62" si="3200">MIN(IMI60,IMG63-IMG62)</f>
        <v>0</v>
      </c>
      <c r="IMK62" s="963">
        <f t="shared" ref="IMK62" si="3201">MIN(IMK60,IMI63-IMI62)</f>
        <v>0</v>
      </c>
      <c r="IMM62" s="963">
        <f t="shared" ref="IMM62" si="3202">MIN(IMM60,IMK63-IMK62)</f>
        <v>0</v>
      </c>
      <c r="IMO62" s="963">
        <f t="shared" ref="IMO62" si="3203">MIN(IMO60,IMM63-IMM62)</f>
        <v>0</v>
      </c>
      <c r="IMQ62" s="963">
        <f t="shared" ref="IMQ62" si="3204">MIN(IMQ60,IMO63-IMO62)</f>
        <v>0</v>
      </c>
      <c r="IMS62" s="963">
        <f t="shared" ref="IMS62" si="3205">MIN(IMS60,IMQ63-IMQ62)</f>
        <v>0</v>
      </c>
      <c r="IMU62" s="963">
        <f t="shared" ref="IMU62" si="3206">MIN(IMU60,IMS63-IMS62)</f>
        <v>0</v>
      </c>
      <c r="IMW62" s="963">
        <f t="shared" ref="IMW62" si="3207">MIN(IMW60,IMU63-IMU62)</f>
        <v>0</v>
      </c>
      <c r="IMY62" s="963">
        <f t="shared" ref="IMY62" si="3208">MIN(IMY60,IMW63-IMW62)</f>
        <v>0</v>
      </c>
      <c r="INA62" s="963">
        <f t="shared" ref="INA62" si="3209">MIN(INA60,IMY63-IMY62)</f>
        <v>0</v>
      </c>
      <c r="INC62" s="963">
        <f t="shared" ref="INC62" si="3210">MIN(INC60,INA63-INA62)</f>
        <v>0</v>
      </c>
      <c r="INE62" s="963">
        <f t="shared" ref="INE62" si="3211">MIN(INE60,INC63-INC62)</f>
        <v>0</v>
      </c>
      <c r="ING62" s="963">
        <f t="shared" ref="ING62" si="3212">MIN(ING60,INE63-INE62)</f>
        <v>0</v>
      </c>
      <c r="INI62" s="963">
        <f t="shared" ref="INI62" si="3213">MIN(INI60,ING63-ING62)</f>
        <v>0</v>
      </c>
      <c r="INK62" s="963">
        <f t="shared" ref="INK62" si="3214">MIN(INK60,INI63-INI62)</f>
        <v>0</v>
      </c>
      <c r="INM62" s="963">
        <f t="shared" ref="INM62" si="3215">MIN(INM60,INK63-INK62)</f>
        <v>0</v>
      </c>
      <c r="INO62" s="963">
        <f t="shared" ref="INO62" si="3216">MIN(INO60,INM63-INM62)</f>
        <v>0</v>
      </c>
      <c r="INQ62" s="963">
        <f t="shared" ref="INQ62" si="3217">MIN(INQ60,INO63-INO62)</f>
        <v>0</v>
      </c>
      <c r="INS62" s="963">
        <f t="shared" ref="INS62" si="3218">MIN(INS60,INQ63-INQ62)</f>
        <v>0</v>
      </c>
      <c r="INU62" s="963">
        <f t="shared" ref="INU62" si="3219">MIN(INU60,INS63-INS62)</f>
        <v>0</v>
      </c>
      <c r="INW62" s="963">
        <f t="shared" ref="INW62" si="3220">MIN(INW60,INU63-INU62)</f>
        <v>0</v>
      </c>
      <c r="INY62" s="963">
        <f t="shared" ref="INY62" si="3221">MIN(INY60,INW63-INW62)</f>
        <v>0</v>
      </c>
      <c r="IOA62" s="963">
        <f t="shared" ref="IOA62" si="3222">MIN(IOA60,INY63-INY62)</f>
        <v>0</v>
      </c>
      <c r="IOC62" s="963">
        <f t="shared" ref="IOC62" si="3223">MIN(IOC60,IOA63-IOA62)</f>
        <v>0</v>
      </c>
      <c r="IOE62" s="963">
        <f t="shared" ref="IOE62" si="3224">MIN(IOE60,IOC63-IOC62)</f>
        <v>0</v>
      </c>
      <c r="IOG62" s="963">
        <f t="shared" ref="IOG62" si="3225">MIN(IOG60,IOE63-IOE62)</f>
        <v>0</v>
      </c>
      <c r="IOI62" s="963">
        <f t="shared" ref="IOI62" si="3226">MIN(IOI60,IOG63-IOG62)</f>
        <v>0</v>
      </c>
      <c r="IOK62" s="963">
        <f t="shared" ref="IOK62" si="3227">MIN(IOK60,IOI63-IOI62)</f>
        <v>0</v>
      </c>
      <c r="IOM62" s="963">
        <f t="shared" ref="IOM62" si="3228">MIN(IOM60,IOK63-IOK62)</f>
        <v>0</v>
      </c>
      <c r="IOO62" s="963">
        <f t="shared" ref="IOO62" si="3229">MIN(IOO60,IOM63-IOM62)</f>
        <v>0</v>
      </c>
      <c r="IOQ62" s="963">
        <f t="shared" ref="IOQ62" si="3230">MIN(IOQ60,IOO63-IOO62)</f>
        <v>0</v>
      </c>
      <c r="IOS62" s="963">
        <f t="shared" ref="IOS62" si="3231">MIN(IOS60,IOQ63-IOQ62)</f>
        <v>0</v>
      </c>
      <c r="IOU62" s="963">
        <f t="shared" ref="IOU62" si="3232">MIN(IOU60,IOS63-IOS62)</f>
        <v>0</v>
      </c>
      <c r="IOW62" s="963">
        <f t="shared" ref="IOW62" si="3233">MIN(IOW60,IOU63-IOU62)</f>
        <v>0</v>
      </c>
      <c r="IOY62" s="963">
        <f t="shared" ref="IOY62" si="3234">MIN(IOY60,IOW63-IOW62)</f>
        <v>0</v>
      </c>
      <c r="IPA62" s="963">
        <f t="shared" ref="IPA62" si="3235">MIN(IPA60,IOY63-IOY62)</f>
        <v>0</v>
      </c>
      <c r="IPC62" s="963">
        <f t="shared" ref="IPC62" si="3236">MIN(IPC60,IPA63-IPA62)</f>
        <v>0</v>
      </c>
      <c r="IPE62" s="963">
        <f t="shared" ref="IPE62" si="3237">MIN(IPE60,IPC63-IPC62)</f>
        <v>0</v>
      </c>
      <c r="IPG62" s="963">
        <f t="shared" ref="IPG62" si="3238">MIN(IPG60,IPE63-IPE62)</f>
        <v>0</v>
      </c>
      <c r="IPI62" s="963">
        <f t="shared" ref="IPI62" si="3239">MIN(IPI60,IPG63-IPG62)</f>
        <v>0</v>
      </c>
      <c r="IPK62" s="963">
        <f t="shared" ref="IPK62" si="3240">MIN(IPK60,IPI63-IPI62)</f>
        <v>0</v>
      </c>
      <c r="IPM62" s="963">
        <f t="shared" ref="IPM62" si="3241">MIN(IPM60,IPK63-IPK62)</f>
        <v>0</v>
      </c>
      <c r="IPO62" s="963">
        <f t="shared" ref="IPO62" si="3242">MIN(IPO60,IPM63-IPM62)</f>
        <v>0</v>
      </c>
      <c r="IPQ62" s="963">
        <f t="shared" ref="IPQ62" si="3243">MIN(IPQ60,IPO63-IPO62)</f>
        <v>0</v>
      </c>
      <c r="IPS62" s="963">
        <f t="shared" ref="IPS62" si="3244">MIN(IPS60,IPQ63-IPQ62)</f>
        <v>0</v>
      </c>
      <c r="IPU62" s="963">
        <f t="shared" ref="IPU62" si="3245">MIN(IPU60,IPS63-IPS62)</f>
        <v>0</v>
      </c>
      <c r="IPW62" s="963">
        <f t="shared" ref="IPW62" si="3246">MIN(IPW60,IPU63-IPU62)</f>
        <v>0</v>
      </c>
      <c r="IPY62" s="963">
        <f t="shared" ref="IPY62" si="3247">MIN(IPY60,IPW63-IPW62)</f>
        <v>0</v>
      </c>
      <c r="IQA62" s="963">
        <f t="shared" ref="IQA62" si="3248">MIN(IQA60,IPY63-IPY62)</f>
        <v>0</v>
      </c>
      <c r="IQC62" s="963">
        <f t="shared" ref="IQC62" si="3249">MIN(IQC60,IQA63-IQA62)</f>
        <v>0</v>
      </c>
      <c r="IQE62" s="963">
        <f t="shared" ref="IQE62" si="3250">MIN(IQE60,IQC63-IQC62)</f>
        <v>0</v>
      </c>
      <c r="IQG62" s="963">
        <f t="shared" ref="IQG62" si="3251">MIN(IQG60,IQE63-IQE62)</f>
        <v>0</v>
      </c>
      <c r="IQI62" s="963">
        <f t="shared" ref="IQI62" si="3252">MIN(IQI60,IQG63-IQG62)</f>
        <v>0</v>
      </c>
      <c r="IQK62" s="963">
        <f t="shared" ref="IQK62" si="3253">MIN(IQK60,IQI63-IQI62)</f>
        <v>0</v>
      </c>
      <c r="IQM62" s="963">
        <f t="shared" ref="IQM62" si="3254">MIN(IQM60,IQK63-IQK62)</f>
        <v>0</v>
      </c>
      <c r="IQO62" s="963">
        <f t="shared" ref="IQO62" si="3255">MIN(IQO60,IQM63-IQM62)</f>
        <v>0</v>
      </c>
      <c r="IQQ62" s="963">
        <f t="shared" ref="IQQ62" si="3256">MIN(IQQ60,IQO63-IQO62)</f>
        <v>0</v>
      </c>
      <c r="IQS62" s="963">
        <f t="shared" ref="IQS62" si="3257">MIN(IQS60,IQQ63-IQQ62)</f>
        <v>0</v>
      </c>
      <c r="IQU62" s="963">
        <f t="shared" ref="IQU62" si="3258">MIN(IQU60,IQS63-IQS62)</f>
        <v>0</v>
      </c>
      <c r="IQW62" s="963">
        <f t="shared" ref="IQW62" si="3259">MIN(IQW60,IQU63-IQU62)</f>
        <v>0</v>
      </c>
      <c r="IQY62" s="963">
        <f t="shared" ref="IQY62" si="3260">MIN(IQY60,IQW63-IQW62)</f>
        <v>0</v>
      </c>
      <c r="IRA62" s="963">
        <f t="shared" ref="IRA62" si="3261">MIN(IRA60,IQY63-IQY62)</f>
        <v>0</v>
      </c>
      <c r="IRC62" s="963">
        <f t="shared" ref="IRC62" si="3262">MIN(IRC60,IRA63-IRA62)</f>
        <v>0</v>
      </c>
      <c r="IRE62" s="963">
        <f t="shared" ref="IRE62" si="3263">MIN(IRE60,IRC63-IRC62)</f>
        <v>0</v>
      </c>
      <c r="IRG62" s="963">
        <f t="shared" ref="IRG62" si="3264">MIN(IRG60,IRE63-IRE62)</f>
        <v>0</v>
      </c>
      <c r="IRI62" s="963">
        <f t="shared" ref="IRI62" si="3265">MIN(IRI60,IRG63-IRG62)</f>
        <v>0</v>
      </c>
      <c r="IRK62" s="963">
        <f t="shared" ref="IRK62" si="3266">MIN(IRK60,IRI63-IRI62)</f>
        <v>0</v>
      </c>
      <c r="IRM62" s="963">
        <f t="shared" ref="IRM62" si="3267">MIN(IRM60,IRK63-IRK62)</f>
        <v>0</v>
      </c>
      <c r="IRO62" s="963">
        <f t="shared" ref="IRO62" si="3268">MIN(IRO60,IRM63-IRM62)</f>
        <v>0</v>
      </c>
      <c r="IRQ62" s="963">
        <f t="shared" ref="IRQ62" si="3269">MIN(IRQ60,IRO63-IRO62)</f>
        <v>0</v>
      </c>
      <c r="IRS62" s="963">
        <f t="shared" ref="IRS62" si="3270">MIN(IRS60,IRQ63-IRQ62)</f>
        <v>0</v>
      </c>
      <c r="IRU62" s="963">
        <f t="shared" ref="IRU62" si="3271">MIN(IRU60,IRS63-IRS62)</f>
        <v>0</v>
      </c>
      <c r="IRW62" s="963">
        <f t="shared" ref="IRW62" si="3272">MIN(IRW60,IRU63-IRU62)</f>
        <v>0</v>
      </c>
      <c r="IRY62" s="963">
        <f t="shared" ref="IRY62" si="3273">MIN(IRY60,IRW63-IRW62)</f>
        <v>0</v>
      </c>
      <c r="ISA62" s="963">
        <f t="shared" ref="ISA62" si="3274">MIN(ISA60,IRY63-IRY62)</f>
        <v>0</v>
      </c>
      <c r="ISC62" s="963">
        <f t="shared" ref="ISC62" si="3275">MIN(ISC60,ISA63-ISA62)</f>
        <v>0</v>
      </c>
      <c r="ISE62" s="963">
        <f t="shared" ref="ISE62" si="3276">MIN(ISE60,ISC63-ISC62)</f>
        <v>0</v>
      </c>
      <c r="ISG62" s="963">
        <f t="shared" ref="ISG62" si="3277">MIN(ISG60,ISE63-ISE62)</f>
        <v>0</v>
      </c>
      <c r="ISI62" s="963">
        <f t="shared" ref="ISI62" si="3278">MIN(ISI60,ISG63-ISG62)</f>
        <v>0</v>
      </c>
      <c r="ISK62" s="963">
        <f t="shared" ref="ISK62" si="3279">MIN(ISK60,ISI63-ISI62)</f>
        <v>0</v>
      </c>
      <c r="ISM62" s="963">
        <f t="shared" ref="ISM62" si="3280">MIN(ISM60,ISK63-ISK62)</f>
        <v>0</v>
      </c>
      <c r="ISO62" s="963">
        <f t="shared" ref="ISO62" si="3281">MIN(ISO60,ISM63-ISM62)</f>
        <v>0</v>
      </c>
      <c r="ISQ62" s="963">
        <f t="shared" ref="ISQ62" si="3282">MIN(ISQ60,ISO63-ISO62)</f>
        <v>0</v>
      </c>
      <c r="ISS62" s="963">
        <f t="shared" ref="ISS62" si="3283">MIN(ISS60,ISQ63-ISQ62)</f>
        <v>0</v>
      </c>
      <c r="ISU62" s="963">
        <f t="shared" ref="ISU62" si="3284">MIN(ISU60,ISS63-ISS62)</f>
        <v>0</v>
      </c>
      <c r="ISW62" s="963">
        <f t="shared" ref="ISW62" si="3285">MIN(ISW60,ISU63-ISU62)</f>
        <v>0</v>
      </c>
      <c r="ISY62" s="963">
        <f t="shared" ref="ISY62" si="3286">MIN(ISY60,ISW63-ISW62)</f>
        <v>0</v>
      </c>
      <c r="ITA62" s="963">
        <f t="shared" ref="ITA62" si="3287">MIN(ITA60,ISY63-ISY62)</f>
        <v>0</v>
      </c>
      <c r="ITC62" s="963">
        <f t="shared" ref="ITC62" si="3288">MIN(ITC60,ITA63-ITA62)</f>
        <v>0</v>
      </c>
      <c r="ITE62" s="963">
        <f t="shared" ref="ITE62" si="3289">MIN(ITE60,ITC63-ITC62)</f>
        <v>0</v>
      </c>
      <c r="ITG62" s="963">
        <f t="shared" ref="ITG62" si="3290">MIN(ITG60,ITE63-ITE62)</f>
        <v>0</v>
      </c>
      <c r="ITI62" s="963">
        <f t="shared" ref="ITI62" si="3291">MIN(ITI60,ITG63-ITG62)</f>
        <v>0</v>
      </c>
      <c r="ITK62" s="963">
        <f t="shared" ref="ITK62" si="3292">MIN(ITK60,ITI63-ITI62)</f>
        <v>0</v>
      </c>
      <c r="ITM62" s="963">
        <f t="shared" ref="ITM62" si="3293">MIN(ITM60,ITK63-ITK62)</f>
        <v>0</v>
      </c>
      <c r="ITO62" s="963">
        <f t="shared" ref="ITO62" si="3294">MIN(ITO60,ITM63-ITM62)</f>
        <v>0</v>
      </c>
      <c r="ITQ62" s="963">
        <f t="shared" ref="ITQ62" si="3295">MIN(ITQ60,ITO63-ITO62)</f>
        <v>0</v>
      </c>
      <c r="ITS62" s="963">
        <f t="shared" ref="ITS62" si="3296">MIN(ITS60,ITQ63-ITQ62)</f>
        <v>0</v>
      </c>
      <c r="ITU62" s="963">
        <f t="shared" ref="ITU62" si="3297">MIN(ITU60,ITS63-ITS62)</f>
        <v>0</v>
      </c>
      <c r="ITW62" s="963">
        <f t="shared" ref="ITW62" si="3298">MIN(ITW60,ITU63-ITU62)</f>
        <v>0</v>
      </c>
      <c r="ITY62" s="963">
        <f t="shared" ref="ITY62" si="3299">MIN(ITY60,ITW63-ITW62)</f>
        <v>0</v>
      </c>
      <c r="IUA62" s="963">
        <f t="shared" ref="IUA62" si="3300">MIN(IUA60,ITY63-ITY62)</f>
        <v>0</v>
      </c>
      <c r="IUC62" s="963">
        <f t="shared" ref="IUC62" si="3301">MIN(IUC60,IUA63-IUA62)</f>
        <v>0</v>
      </c>
      <c r="IUE62" s="963">
        <f t="shared" ref="IUE62" si="3302">MIN(IUE60,IUC63-IUC62)</f>
        <v>0</v>
      </c>
      <c r="IUG62" s="963">
        <f t="shared" ref="IUG62" si="3303">MIN(IUG60,IUE63-IUE62)</f>
        <v>0</v>
      </c>
      <c r="IUI62" s="963">
        <f t="shared" ref="IUI62" si="3304">MIN(IUI60,IUG63-IUG62)</f>
        <v>0</v>
      </c>
      <c r="IUK62" s="963">
        <f t="shared" ref="IUK62" si="3305">MIN(IUK60,IUI63-IUI62)</f>
        <v>0</v>
      </c>
      <c r="IUM62" s="963">
        <f t="shared" ref="IUM62" si="3306">MIN(IUM60,IUK63-IUK62)</f>
        <v>0</v>
      </c>
      <c r="IUO62" s="963">
        <f t="shared" ref="IUO62" si="3307">MIN(IUO60,IUM63-IUM62)</f>
        <v>0</v>
      </c>
      <c r="IUQ62" s="963">
        <f t="shared" ref="IUQ62" si="3308">MIN(IUQ60,IUO63-IUO62)</f>
        <v>0</v>
      </c>
      <c r="IUS62" s="963">
        <f t="shared" ref="IUS62" si="3309">MIN(IUS60,IUQ63-IUQ62)</f>
        <v>0</v>
      </c>
      <c r="IUU62" s="963">
        <f t="shared" ref="IUU62" si="3310">MIN(IUU60,IUS63-IUS62)</f>
        <v>0</v>
      </c>
      <c r="IUW62" s="963">
        <f t="shared" ref="IUW62" si="3311">MIN(IUW60,IUU63-IUU62)</f>
        <v>0</v>
      </c>
      <c r="IUY62" s="963">
        <f t="shared" ref="IUY62" si="3312">MIN(IUY60,IUW63-IUW62)</f>
        <v>0</v>
      </c>
      <c r="IVA62" s="963">
        <f t="shared" ref="IVA62" si="3313">MIN(IVA60,IUY63-IUY62)</f>
        <v>0</v>
      </c>
      <c r="IVC62" s="963">
        <f t="shared" ref="IVC62" si="3314">MIN(IVC60,IVA63-IVA62)</f>
        <v>0</v>
      </c>
      <c r="IVE62" s="963">
        <f t="shared" ref="IVE62" si="3315">MIN(IVE60,IVC63-IVC62)</f>
        <v>0</v>
      </c>
      <c r="IVG62" s="963">
        <f t="shared" ref="IVG62" si="3316">MIN(IVG60,IVE63-IVE62)</f>
        <v>0</v>
      </c>
      <c r="IVI62" s="963">
        <f t="shared" ref="IVI62" si="3317">MIN(IVI60,IVG63-IVG62)</f>
        <v>0</v>
      </c>
      <c r="IVK62" s="963">
        <f t="shared" ref="IVK62" si="3318">MIN(IVK60,IVI63-IVI62)</f>
        <v>0</v>
      </c>
      <c r="IVM62" s="963">
        <f t="shared" ref="IVM62" si="3319">MIN(IVM60,IVK63-IVK62)</f>
        <v>0</v>
      </c>
      <c r="IVO62" s="963">
        <f t="shared" ref="IVO62" si="3320">MIN(IVO60,IVM63-IVM62)</f>
        <v>0</v>
      </c>
      <c r="IVQ62" s="963">
        <f t="shared" ref="IVQ62" si="3321">MIN(IVQ60,IVO63-IVO62)</f>
        <v>0</v>
      </c>
      <c r="IVS62" s="963">
        <f t="shared" ref="IVS62" si="3322">MIN(IVS60,IVQ63-IVQ62)</f>
        <v>0</v>
      </c>
      <c r="IVU62" s="963">
        <f t="shared" ref="IVU62" si="3323">MIN(IVU60,IVS63-IVS62)</f>
        <v>0</v>
      </c>
      <c r="IVW62" s="963">
        <f t="shared" ref="IVW62" si="3324">MIN(IVW60,IVU63-IVU62)</f>
        <v>0</v>
      </c>
      <c r="IVY62" s="963">
        <f t="shared" ref="IVY62" si="3325">MIN(IVY60,IVW63-IVW62)</f>
        <v>0</v>
      </c>
      <c r="IWA62" s="963">
        <f t="shared" ref="IWA62" si="3326">MIN(IWA60,IVY63-IVY62)</f>
        <v>0</v>
      </c>
      <c r="IWC62" s="963">
        <f t="shared" ref="IWC62" si="3327">MIN(IWC60,IWA63-IWA62)</f>
        <v>0</v>
      </c>
      <c r="IWE62" s="963">
        <f t="shared" ref="IWE62" si="3328">MIN(IWE60,IWC63-IWC62)</f>
        <v>0</v>
      </c>
      <c r="IWG62" s="963">
        <f t="shared" ref="IWG62" si="3329">MIN(IWG60,IWE63-IWE62)</f>
        <v>0</v>
      </c>
      <c r="IWI62" s="963">
        <f t="shared" ref="IWI62" si="3330">MIN(IWI60,IWG63-IWG62)</f>
        <v>0</v>
      </c>
      <c r="IWK62" s="963">
        <f t="shared" ref="IWK62" si="3331">MIN(IWK60,IWI63-IWI62)</f>
        <v>0</v>
      </c>
      <c r="IWM62" s="963">
        <f t="shared" ref="IWM62" si="3332">MIN(IWM60,IWK63-IWK62)</f>
        <v>0</v>
      </c>
      <c r="IWO62" s="963">
        <f t="shared" ref="IWO62" si="3333">MIN(IWO60,IWM63-IWM62)</f>
        <v>0</v>
      </c>
      <c r="IWQ62" s="963">
        <f t="shared" ref="IWQ62" si="3334">MIN(IWQ60,IWO63-IWO62)</f>
        <v>0</v>
      </c>
      <c r="IWS62" s="963">
        <f t="shared" ref="IWS62" si="3335">MIN(IWS60,IWQ63-IWQ62)</f>
        <v>0</v>
      </c>
      <c r="IWU62" s="963">
        <f t="shared" ref="IWU62" si="3336">MIN(IWU60,IWS63-IWS62)</f>
        <v>0</v>
      </c>
      <c r="IWW62" s="963">
        <f t="shared" ref="IWW62" si="3337">MIN(IWW60,IWU63-IWU62)</f>
        <v>0</v>
      </c>
      <c r="IWY62" s="963">
        <f t="shared" ref="IWY62" si="3338">MIN(IWY60,IWW63-IWW62)</f>
        <v>0</v>
      </c>
      <c r="IXA62" s="963">
        <f t="shared" ref="IXA62" si="3339">MIN(IXA60,IWY63-IWY62)</f>
        <v>0</v>
      </c>
      <c r="IXC62" s="963">
        <f t="shared" ref="IXC62" si="3340">MIN(IXC60,IXA63-IXA62)</f>
        <v>0</v>
      </c>
      <c r="IXE62" s="963">
        <f t="shared" ref="IXE62" si="3341">MIN(IXE60,IXC63-IXC62)</f>
        <v>0</v>
      </c>
      <c r="IXG62" s="963">
        <f t="shared" ref="IXG62" si="3342">MIN(IXG60,IXE63-IXE62)</f>
        <v>0</v>
      </c>
      <c r="IXI62" s="963">
        <f t="shared" ref="IXI62" si="3343">MIN(IXI60,IXG63-IXG62)</f>
        <v>0</v>
      </c>
      <c r="IXK62" s="963">
        <f t="shared" ref="IXK62" si="3344">MIN(IXK60,IXI63-IXI62)</f>
        <v>0</v>
      </c>
      <c r="IXM62" s="963">
        <f t="shared" ref="IXM62" si="3345">MIN(IXM60,IXK63-IXK62)</f>
        <v>0</v>
      </c>
      <c r="IXO62" s="963">
        <f t="shared" ref="IXO62" si="3346">MIN(IXO60,IXM63-IXM62)</f>
        <v>0</v>
      </c>
      <c r="IXQ62" s="963">
        <f t="shared" ref="IXQ62" si="3347">MIN(IXQ60,IXO63-IXO62)</f>
        <v>0</v>
      </c>
      <c r="IXS62" s="963">
        <f t="shared" ref="IXS62" si="3348">MIN(IXS60,IXQ63-IXQ62)</f>
        <v>0</v>
      </c>
      <c r="IXU62" s="963">
        <f t="shared" ref="IXU62" si="3349">MIN(IXU60,IXS63-IXS62)</f>
        <v>0</v>
      </c>
      <c r="IXW62" s="963">
        <f t="shared" ref="IXW62" si="3350">MIN(IXW60,IXU63-IXU62)</f>
        <v>0</v>
      </c>
      <c r="IXY62" s="963">
        <f t="shared" ref="IXY62" si="3351">MIN(IXY60,IXW63-IXW62)</f>
        <v>0</v>
      </c>
      <c r="IYA62" s="963">
        <f t="shared" ref="IYA62" si="3352">MIN(IYA60,IXY63-IXY62)</f>
        <v>0</v>
      </c>
      <c r="IYC62" s="963">
        <f t="shared" ref="IYC62" si="3353">MIN(IYC60,IYA63-IYA62)</f>
        <v>0</v>
      </c>
      <c r="IYE62" s="963">
        <f t="shared" ref="IYE62" si="3354">MIN(IYE60,IYC63-IYC62)</f>
        <v>0</v>
      </c>
      <c r="IYG62" s="963">
        <f t="shared" ref="IYG62" si="3355">MIN(IYG60,IYE63-IYE62)</f>
        <v>0</v>
      </c>
      <c r="IYI62" s="963">
        <f t="shared" ref="IYI62" si="3356">MIN(IYI60,IYG63-IYG62)</f>
        <v>0</v>
      </c>
      <c r="IYK62" s="963">
        <f t="shared" ref="IYK62" si="3357">MIN(IYK60,IYI63-IYI62)</f>
        <v>0</v>
      </c>
      <c r="IYM62" s="963">
        <f t="shared" ref="IYM62" si="3358">MIN(IYM60,IYK63-IYK62)</f>
        <v>0</v>
      </c>
      <c r="IYO62" s="963">
        <f t="shared" ref="IYO62" si="3359">MIN(IYO60,IYM63-IYM62)</f>
        <v>0</v>
      </c>
      <c r="IYQ62" s="963">
        <f t="shared" ref="IYQ62" si="3360">MIN(IYQ60,IYO63-IYO62)</f>
        <v>0</v>
      </c>
      <c r="IYS62" s="963">
        <f t="shared" ref="IYS62" si="3361">MIN(IYS60,IYQ63-IYQ62)</f>
        <v>0</v>
      </c>
      <c r="IYU62" s="963">
        <f t="shared" ref="IYU62" si="3362">MIN(IYU60,IYS63-IYS62)</f>
        <v>0</v>
      </c>
      <c r="IYW62" s="963">
        <f t="shared" ref="IYW62" si="3363">MIN(IYW60,IYU63-IYU62)</f>
        <v>0</v>
      </c>
      <c r="IYY62" s="963">
        <f t="shared" ref="IYY62" si="3364">MIN(IYY60,IYW63-IYW62)</f>
        <v>0</v>
      </c>
      <c r="IZA62" s="963">
        <f t="shared" ref="IZA62" si="3365">MIN(IZA60,IYY63-IYY62)</f>
        <v>0</v>
      </c>
      <c r="IZC62" s="963">
        <f t="shared" ref="IZC62" si="3366">MIN(IZC60,IZA63-IZA62)</f>
        <v>0</v>
      </c>
      <c r="IZE62" s="963">
        <f t="shared" ref="IZE62" si="3367">MIN(IZE60,IZC63-IZC62)</f>
        <v>0</v>
      </c>
      <c r="IZG62" s="963">
        <f t="shared" ref="IZG62" si="3368">MIN(IZG60,IZE63-IZE62)</f>
        <v>0</v>
      </c>
      <c r="IZI62" s="963">
        <f t="shared" ref="IZI62" si="3369">MIN(IZI60,IZG63-IZG62)</f>
        <v>0</v>
      </c>
      <c r="IZK62" s="963">
        <f t="shared" ref="IZK62" si="3370">MIN(IZK60,IZI63-IZI62)</f>
        <v>0</v>
      </c>
      <c r="IZM62" s="963">
        <f t="shared" ref="IZM62" si="3371">MIN(IZM60,IZK63-IZK62)</f>
        <v>0</v>
      </c>
      <c r="IZO62" s="963">
        <f t="shared" ref="IZO62" si="3372">MIN(IZO60,IZM63-IZM62)</f>
        <v>0</v>
      </c>
      <c r="IZQ62" s="963">
        <f t="shared" ref="IZQ62" si="3373">MIN(IZQ60,IZO63-IZO62)</f>
        <v>0</v>
      </c>
      <c r="IZS62" s="963">
        <f t="shared" ref="IZS62" si="3374">MIN(IZS60,IZQ63-IZQ62)</f>
        <v>0</v>
      </c>
      <c r="IZU62" s="963">
        <f t="shared" ref="IZU62" si="3375">MIN(IZU60,IZS63-IZS62)</f>
        <v>0</v>
      </c>
      <c r="IZW62" s="963">
        <f t="shared" ref="IZW62" si="3376">MIN(IZW60,IZU63-IZU62)</f>
        <v>0</v>
      </c>
      <c r="IZY62" s="963">
        <f t="shared" ref="IZY62" si="3377">MIN(IZY60,IZW63-IZW62)</f>
        <v>0</v>
      </c>
      <c r="JAA62" s="963">
        <f t="shared" ref="JAA62" si="3378">MIN(JAA60,IZY63-IZY62)</f>
        <v>0</v>
      </c>
      <c r="JAC62" s="963">
        <f t="shared" ref="JAC62" si="3379">MIN(JAC60,JAA63-JAA62)</f>
        <v>0</v>
      </c>
      <c r="JAE62" s="963">
        <f t="shared" ref="JAE62" si="3380">MIN(JAE60,JAC63-JAC62)</f>
        <v>0</v>
      </c>
      <c r="JAG62" s="963">
        <f t="shared" ref="JAG62" si="3381">MIN(JAG60,JAE63-JAE62)</f>
        <v>0</v>
      </c>
      <c r="JAI62" s="963">
        <f t="shared" ref="JAI62" si="3382">MIN(JAI60,JAG63-JAG62)</f>
        <v>0</v>
      </c>
      <c r="JAK62" s="963">
        <f t="shared" ref="JAK62" si="3383">MIN(JAK60,JAI63-JAI62)</f>
        <v>0</v>
      </c>
      <c r="JAM62" s="963">
        <f t="shared" ref="JAM62" si="3384">MIN(JAM60,JAK63-JAK62)</f>
        <v>0</v>
      </c>
      <c r="JAO62" s="963">
        <f t="shared" ref="JAO62" si="3385">MIN(JAO60,JAM63-JAM62)</f>
        <v>0</v>
      </c>
      <c r="JAQ62" s="963">
        <f t="shared" ref="JAQ62" si="3386">MIN(JAQ60,JAO63-JAO62)</f>
        <v>0</v>
      </c>
      <c r="JAS62" s="963">
        <f t="shared" ref="JAS62" si="3387">MIN(JAS60,JAQ63-JAQ62)</f>
        <v>0</v>
      </c>
      <c r="JAU62" s="963">
        <f t="shared" ref="JAU62" si="3388">MIN(JAU60,JAS63-JAS62)</f>
        <v>0</v>
      </c>
      <c r="JAW62" s="963">
        <f t="shared" ref="JAW62" si="3389">MIN(JAW60,JAU63-JAU62)</f>
        <v>0</v>
      </c>
      <c r="JAY62" s="963">
        <f t="shared" ref="JAY62" si="3390">MIN(JAY60,JAW63-JAW62)</f>
        <v>0</v>
      </c>
      <c r="JBA62" s="963">
        <f t="shared" ref="JBA62" si="3391">MIN(JBA60,JAY63-JAY62)</f>
        <v>0</v>
      </c>
      <c r="JBC62" s="963">
        <f t="shared" ref="JBC62" si="3392">MIN(JBC60,JBA63-JBA62)</f>
        <v>0</v>
      </c>
      <c r="JBE62" s="963">
        <f t="shared" ref="JBE62" si="3393">MIN(JBE60,JBC63-JBC62)</f>
        <v>0</v>
      </c>
      <c r="JBG62" s="963">
        <f t="shared" ref="JBG62" si="3394">MIN(JBG60,JBE63-JBE62)</f>
        <v>0</v>
      </c>
      <c r="JBI62" s="963">
        <f t="shared" ref="JBI62" si="3395">MIN(JBI60,JBG63-JBG62)</f>
        <v>0</v>
      </c>
      <c r="JBK62" s="963">
        <f t="shared" ref="JBK62" si="3396">MIN(JBK60,JBI63-JBI62)</f>
        <v>0</v>
      </c>
      <c r="JBM62" s="963">
        <f t="shared" ref="JBM62" si="3397">MIN(JBM60,JBK63-JBK62)</f>
        <v>0</v>
      </c>
      <c r="JBO62" s="963">
        <f t="shared" ref="JBO62" si="3398">MIN(JBO60,JBM63-JBM62)</f>
        <v>0</v>
      </c>
      <c r="JBQ62" s="963">
        <f t="shared" ref="JBQ62" si="3399">MIN(JBQ60,JBO63-JBO62)</f>
        <v>0</v>
      </c>
      <c r="JBS62" s="963">
        <f t="shared" ref="JBS62" si="3400">MIN(JBS60,JBQ63-JBQ62)</f>
        <v>0</v>
      </c>
      <c r="JBU62" s="963">
        <f t="shared" ref="JBU62" si="3401">MIN(JBU60,JBS63-JBS62)</f>
        <v>0</v>
      </c>
      <c r="JBW62" s="963">
        <f t="shared" ref="JBW62" si="3402">MIN(JBW60,JBU63-JBU62)</f>
        <v>0</v>
      </c>
      <c r="JBY62" s="963">
        <f t="shared" ref="JBY62" si="3403">MIN(JBY60,JBW63-JBW62)</f>
        <v>0</v>
      </c>
      <c r="JCA62" s="963">
        <f t="shared" ref="JCA62" si="3404">MIN(JCA60,JBY63-JBY62)</f>
        <v>0</v>
      </c>
      <c r="JCC62" s="963">
        <f t="shared" ref="JCC62" si="3405">MIN(JCC60,JCA63-JCA62)</f>
        <v>0</v>
      </c>
      <c r="JCE62" s="963">
        <f t="shared" ref="JCE62" si="3406">MIN(JCE60,JCC63-JCC62)</f>
        <v>0</v>
      </c>
      <c r="JCG62" s="963">
        <f t="shared" ref="JCG62" si="3407">MIN(JCG60,JCE63-JCE62)</f>
        <v>0</v>
      </c>
      <c r="JCI62" s="963">
        <f t="shared" ref="JCI62" si="3408">MIN(JCI60,JCG63-JCG62)</f>
        <v>0</v>
      </c>
      <c r="JCK62" s="963">
        <f t="shared" ref="JCK62" si="3409">MIN(JCK60,JCI63-JCI62)</f>
        <v>0</v>
      </c>
      <c r="JCM62" s="963">
        <f t="shared" ref="JCM62" si="3410">MIN(JCM60,JCK63-JCK62)</f>
        <v>0</v>
      </c>
      <c r="JCO62" s="963">
        <f t="shared" ref="JCO62" si="3411">MIN(JCO60,JCM63-JCM62)</f>
        <v>0</v>
      </c>
      <c r="JCQ62" s="963">
        <f t="shared" ref="JCQ62" si="3412">MIN(JCQ60,JCO63-JCO62)</f>
        <v>0</v>
      </c>
      <c r="JCS62" s="963">
        <f t="shared" ref="JCS62" si="3413">MIN(JCS60,JCQ63-JCQ62)</f>
        <v>0</v>
      </c>
      <c r="JCU62" s="963">
        <f t="shared" ref="JCU62" si="3414">MIN(JCU60,JCS63-JCS62)</f>
        <v>0</v>
      </c>
      <c r="JCW62" s="963">
        <f t="shared" ref="JCW62" si="3415">MIN(JCW60,JCU63-JCU62)</f>
        <v>0</v>
      </c>
      <c r="JCY62" s="963">
        <f t="shared" ref="JCY62" si="3416">MIN(JCY60,JCW63-JCW62)</f>
        <v>0</v>
      </c>
      <c r="JDA62" s="963">
        <f t="shared" ref="JDA62" si="3417">MIN(JDA60,JCY63-JCY62)</f>
        <v>0</v>
      </c>
      <c r="JDC62" s="963">
        <f t="shared" ref="JDC62" si="3418">MIN(JDC60,JDA63-JDA62)</f>
        <v>0</v>
      </c>
      <c r="JDE62" s="963">
        <f t="shared" ref="JDE62" si="3419">MIN(JDE60,JDC63-JDC62)</f>
        <v>0</v>
      </c>
      <c r="JDG62" s="963">
        <f t="shared" ref="JDG62" si="3420">MIN(JDG60,JDE63-JDE62)</f>
        <v>0</v>
      </c>
      <c r="JDI62" s="963">
        <f t="shared" ref="JDI62" si="3421">MIN(JDI60,JDG63-JDG62)</f>
        <v>0</v>
      </c>
      <c r="JDK62" s="963">
        <f t="shared" ref="JDK62" si="3422">MIN(JDK60,JDI63-JDI62)</f>
        <v>0</v>
      </c>
      <c r="JDM62" s="963">
        <f t="shared" ref="JDM62" si="3423">MIN(JDM60,JDK63-JDK62)</f>
        <v>0</v>
      </c>
      <c r="JDO62" s="963">
        <f t="shared" ref="JDO62" si="3424">MIN(JDO60,JDM63-JDM62)</f>
        <v>0</v>
      </c>
      <c r="JDQ62" s="963">
        <f t="shared" ref="JDQ62" si="3425">MIN(JDQ60,JDO63-JDO62)</f>
        <v>0</v>
      </c>
      <c r="JDS62" s="963">
        <f t="shared" ref="JDS62" si="3426">MIN(JDS60,JDQ63-JDQ62)</f>
        <v>0</v>
      </c>
      <c r="JDU62" s="963">
        <f t="shared" ref="JDU62" si="3427">MIN(JDU60,JDS63-JDS62)</f>
        <v>0</v>
      </c>
      <c r="JDW62" s="963">
        <f t="shared" ref="JDW62" si="3428">MIN(JDW60,JDU63-JDU62)</f>
        <v>0</v>
      </c>
      <c r="JDY62" s="963">
        <f t="shared" ref="JDY62" si="3429">MIN(JDY60,JDW63-JDW62)</f>
        <v>0</v>
      </c>
      <c r="JEA62" s="963">
        <f t="shared" ref="JEA62" si="3430">MIN(JEA60,JDY63-JDY62)</f>
        <v>0</v>
      </c>
      <c r="JEC62" s="963">
        <f t="shared" ref="JEC62" si="3431">MIN(JEC60,JEA63-JEA62)</f>
        <v>0</v>
      </c>
      <c r="JEE62" s="963">
        <f t="shared" ref="JEE62" si="3432">MIN(JEE60,JEC63-JEC62)</f>
        <v>0</v>
      </c>
      <c r="JEG62" s="963">
        <f t="shared" ref="JEG62" si="3433">MIN(JEG60,JEE63-JEE62)</f>
        <v>0</v>
      </c>
      <c r="JEI62" s="963">
        <f t="shared" ref="JEI62" si="3434">MIN(JEI60,JEG63-JEG62)</f>
        <v>0</v>
      </c>
      <c r="JEK62" s="963">
        <f t="shared" ref="JEK62" si="3435">MIN(JEK60,JEI63-JEI62)</f>
        <v>0</v>
      </c>
      <c r="JEM62" s="963">
        <f t="shared" ref="JEM62" si="3436">MIN(JEM60,JEK63-JEK62)</f>
        <v>0</v>
      </c>
      <c r="JEO62" s="963">
        <f t="shared" ref="JEO62" si="3437">MIN(JEO60,JEM63-JEM62)</f>
        <v>0</v>
      </c>
      <c r="JEQ62" s="963">
        <f t="shared" ref="JEQ62" si="3438">MIN(JEQ60,JEO63-JEO62)</f>
        <v>0</v>
      </c>
      <c r="JES62" s="963">
        <f t="shared" ref="JES62" si="3439">MIN(JES60,JEQ63-JEQ62)</f>
        <v>0</v>
      </c>
      <c r="JEU62" s="963">
        <f t="shared" ref="JEU62" si="3440">MIN(JEU60,JES63-JES62)</f>
        <v>0</v>
      </c>
      <c r="JEW62" s="963">
        <f t="shared" ref="JEW62" si="3441">MIN(JEW60,JEU63-JEU62)</f>
        <v>0</v>
      </c>
      <c r="JEY62" s="963">
        <f t="shared" ref="JEY62" si="3442">MIN(JEY60,JEW63-JEW62)</f>
        <v>0</v>
      </c>
      <c r="JFA62" s="963">
        <f t="shared" ref="JFA62" si="3443">MIN(JFA60,JEY63-JEY62)</f>
        <v>0</v>
      </c>
      <c r="JFC62" s="963">
        <f t="shared" ref="JFC62" si="3444">MIN(JFC60,JFA63-JFA62)</f>
        <v>0</v>
      </c>
      <c r="JFE62" s="963">
        <f t="shared" ref="JFE62" si="3445">MIN(JFE60,JFC63-JFC62)</f>
        <v>0</v>
      </c>
      <c r="JFG62" s="963">
        <f t="shared" ref="JFG62" si="3446">MIN(JFG60,JFE63-JFE62)</f>
        <v>0</v>
      </c>
      <c r="JFI62" s="963">
        <f t="shared" ref="JFI62" si="3447">MIN(JFI60,JFG63-JFG62)</f>
        <v>0</v>
      </c>
      <c r="JFK62" s="963">
        <f t="shared" ref="JFK62" si="3448">MIN(JFK60,JFI63-JFI62)</f>
        <v>0</v>
      </c>
      <c r="JFM62" s="963">
        <f t="shared" ref="JFM62" si="3449">MIN(JFM60,JFK63-JFK62)</f>
        <v>0</v>
      </c>
      <c r="JFO62" s="963">
        <f t="shared" ref="JFO62" si="3450">MIN(JFO60,JFM63-JFM62)</f>
        <v>0</v>
      </c>
      <c r="JFQ62" s="963">
        <f t="shared" ref="JFQ62" si="3451">MIN(JFQ60,JFO63-JFO62)</f>
        <v>0</v>
      </c>
      <c r="JFS62" s="963">
        <f t="shared" ref="JFS62" si="3452">MIN(JFS60,JFQ63-JFQ62)</f>
        <v>0</v>
      </c>
      <c r="JFU62" s="963">
        <f t="shared" ref="JFU62" si="3453">MIN(JFU60,JFS63-JFS62)</f>
        <v>0</v>
      </c>
      <c r="JFW62" s="963">
        <f t="shared" ref="JFW62" si="3454">MIN(JFW60,JFU63-JFU62)</f>
        <v>0</v>
      </c>
      <c r="JFY62" s="963">
        <f t="shared" ref="JFY62" si="3455">MIN(JFY60,JFW63-JFW62)</f>
        <v>0</v>
      </c>
      <c r="JGA62" s="963">
        <f t="shared" ref="JGA62" si="3456">MIN(JGA60,JFY63-JFY62)</f>
        <v>0</v>
      </c>
      <c r="JGC62" s="963">
        <f t="shared" ref="JGC62" si="3457">MIN(JGC60,JGA63-JGA62)</f>
        <v>0</v>
      </c>
      <c r="JGE62" s="963">
        <f t="shared" ref="JGE62" si="3458">MIN(JGE60,JGC63-JGC62)</f>
        <v>0</v>
      </c>
      <c r="JGG62" s="963">
        <f t="shared" ref="JGG62" si="3459">MIN(JGG60,JGE63-JGE62)</f>
        <v>0</v>
      </c>
      <c r="JGI62" s="963">
        <f t="shared" ref="JGI62" si="3460">MIN(JGI60,JGG63-JGG62)</f>
        <v>0</v>
      </c>
      <c r="JGK62" s="963">
        <f t="shared" ref="JGK62" si="3461">MIN(JGK60,JGI63-JGI62)</f>
        <v>0</v>
      </c>
      <c r="JGM62" s="963">
        <f t="shared" ref="JGM62" si="3462">MIN(JGM60,JGK63-JGK62)</f>
        <v>0</v>
      </c>
      <c r="JGO62" s="963">
        <f t="shared" ref="JGO62" si="3463">MIN(JGO60,JGM63-JGM62)</f>
        <v>0</v>
      </c>
      <c r="JGQ62" s="963">
        <f t="shared" ref="JGQ62" si="3464">MIN(JGQ60,JGO63-JGO62)</f>
        <v>0</v>
      </c>
      <c r="JGS62" s="963">
        <f t="shared" ref="JGS62" si="3465">MIN(JGS60,JGQ63-JGQ62)</f>
        <v>0</v>
      </c>
      <c r="JGU62" s="963">
        <f t="shared" ref="JGU62" si="3466">MIN(JGU60,JGS63-JGS62)</f>
        <v>0</v>
      </c>
      <c r="JGW62" s="963">
        <f t="shared" ref="JGW62" si="3467">MIN(JGW60,JGU63-JGU62)</f>
        <v>0</v>
      </c>
      <c r="JGY62" s="963">
        <f t="shared" ref="JGY62" si="3468">MIN(JGY60,JGW63-JGW62)</f>
        <v>0</v>
      </c>
      <c r="JHA62" s="963">
        <f t="shared" ref="JHA62" si="3469">MIN(JHA60,JGY63-JGY62)</f>
        <v>0</v>
      </c>
      <c r="JHC62" s="963">
        <f t="shared" ref="JHC62" si="3470">MIN(JHC60,JHA63-JHA62)</f>
        <v>0</v>
      </c>
      <c r="JHE62" s="963">
        <f t="shared" ref="JHE62" si="3471">MIN(JHE60,JHC63-JHC62)</f>
        <v>0</v>
      </c>
      <c r="JHG62" s="963">
        <f t="shared" ref="JHG62" si="3472">MIN(JHG60,JHE63-JHE62)</f>
        <v>0</v>
      </c>
      <c r="JHI62" s="963">
        <f t="shared" ref="JHI62" si="3473">MIN(JHI60,JHG63-JHG62)</f>
        <v>0</v>
      </c>
      <c r="JHK62" s="963">
        <f t="shared" ref="JHK62" si="3474">MIN(JHK60,JHI63-JHI62)</f>
        <v>0</v>
      </c>
      <c r="JHM62" s="963">
        <f t="shared" ref="JHM62" si="3475">MIN(JHM60,JHK63-JHK62)</f>
        <v>0</v>
      </c>
      <c r="JHO62" s="963">
        <f t="shared" ref="JHO62" si="3476">MIN(JHO60,JHM63-JHM62)</f>
        <v>0</v>
      </c>
      <c r="JHQ62" s="963">
        <f t="shared" ref="JHQ62" si="3477">MIN(JHQ60,JHO63-JHO62)</f>
        <v>0</v>
      </c>
      <c r="JHS62" s="963">
        <f t="shared" ref="JHS62" si="3478">MIN(JHS60,JHQ63-JHQ62)</f>
        <v>0</v>
      </c>
      <c r="JHU62" s="963">
        <f t="shared" ref="JHU62" si="3479">MIN(JHU60,JHS63-JHS62)</f>
        <v>0</v>
      </c>
      <c r="JHW62" s="963">
        <f t="shared" ref="JHW62" si="3480">MIN(JHW60,JHU63-JHU62)</f>
        <v>0</v>
      </c>
      <c r="JHY62" s="963">
        <f t="shared" ref="JHY62" si="3481">MIN(JHY60,JHW63-JHW62)</f>
        <v>0</v>
      </c>
      <c r="JIA62" s="963">
        <f t="shared" ref="JIA62" si="3482">MIN(JIA60,JHY63-JHY62)</f>
        <v>0</v>
      </c>
      <c r="JIC62" s="963">
        <f t="shared" ref="JIC62" si="3483">MIN(JIC60,JIA63-JIA62)</f>
        <v>0</v>
      </c>
      <c r="JIE62" s="963">
        <f t="shared" ref="JIE62" si="3484">MIN(JIE60,JIC63-JIC62)</f>
        <v>0</v>
      </c>
      <c r="JIG62" s="963">
        <f t="shared" ref="JIG62" si="3485">MIN(JIG60,JIE63-JIE62)</f>
        <v>0</v>
      </c>
      <c r="JII62" s="963">
        <f t="shared" ref="JII62" si="3486">MIN(JII60,JIG63-JIG62)</f>
        <v>0</v>
      </c>
      <c r="JIK62" s="963">
        <f t="shared" ref="JIK62" si="3487">MIN(JIK60,JII63-JII62)</f>
        <v>0</v>
      </c>
      <c r="JIM62" s="963">
        <f t="shared" ref="JIM62" si="3488">MIN(JIM60,JIK63-JIK62)</f>
        <v>0</v>
      </c>
      <c r="JIO62" s="963">
        <f t="shared" ref="JIO62" si="3489">MIN(JIO60,JIM63-JIM62)</f>
        <v>0</v>
      </c>
      <c r="JIQ62" s="963">
        <f t="shared" ref="JIQ62" si="3490">MIN(JIQ60,JIO63-JIO62)</f>
        <v>0</v>
      </c>
      <c r="JIS62" s="963">
        <f t="shared" ref="JIS62" si="3491">MIN(JIS60,JIQ63-JIQ62)</f>
        <v>0</v>
      </c>
      <c r="JIU62" s="963">
        <f t="shared" ref="JIU62" si="3492">MIN(JIU60,JIS63-JIS62)</f>
        <v>0</v>
      </c>
      <c r="JIW62" s="963">
        <f t="shared" ref="JIW62" si="3493">MIN(JIW60,JIU63-JIU62)</f>
        <v>0</v>
      </c>
      <c r="JIY62" s="963">
        <f t="shared" ref="JIY62" si="3494">MIN(JIY60,JIW63-JIW62)</f>
        <v>0</v>
      </c>
      <c r="JJA62" s="963">
        <f t="shared" ref="JJA62" si="3495">MIN(JJA60,JIY63-JIY62)</f>
        <v>0</v>
      </c>
      <c r="JJC62" s="963">
        <f t="shared" ref="JJC62" si="3496">MIN(JJC60,JJA63-JJA62)</f>
        <v>0</v>
      </c>
      <c r="JJE62" s="963">
        <f t="shared" ref="JJE62" si="3497">MIN(JJE60,JJC63-JJC62)</f>
        <v>0</v>
      </c>
      <c r="JJG62" s="963">
        <f t="shared" ref="JJG62" si="3498">MIN(JJG60,JJE63-JJE62)</f>
        <v>0</v>
      </c>
      <c r="JJI62" s="963">
        <f t="shared" ref="JJI62" si="3499">MIN(JJI60,JJG63-JJG62)</f>
        <v>0</v>
      </c>
      <c r="JJK62" s="963">
        <f t="shared" ref="JJK62" si="3500">MIN(JJK60,JJI63-JJI62)</f>
        <v>0</v>
      </c>
      <c r="JJM62" s="963">
        <f t="shared" ref="JJM62" si="3501">MIN(JJM60,JJK63-JJK62)</f>
        <v>0</v>
      </c>
      <c r="JJO62" s="963">
        <f t="shared" ref="JJO62" si="3502">MIN(JJO60,JJM63-JJM62)</f>
        <v>0</v>
      </c>
      <c r="JJQ62" s="963">
        <f t="shared" ref="JJQ62" si="3503">MIN(JJQ60,JJO63-JJO62)</f>
        <v>0</v>
      </c>
      <c r="JJS62" s="963">
        <f t="shared" ref="JJS62" si="3504">MIN(JJS60,JJQ63-JJQ62)</f>
        <v>0</v>
      </c>
      <c r="JJU62" s="963">
        <f t="shared" ref="JJU62" si="3505">MIN(JJU60,JJS63-JJS62)</f>
        <v>0</v>
      </c>
      <c r="JJW62" s="963">
        <f t="shared" ref="JJW62" si="3506">MIN(JJW60,JJU63-JJU62)</f>
        <v>0</v>
      </c>
      <c r="JJY62" s="963">
        <f t="shared" ref="JJY62" si="3507">MIN(JJY60,JJW63-JJW62)</f>
        <v>0</v>
      </c>
      <c r="JKA62" s="963">
        <f t="shared" ref="JKA62" si="3508">MIN(JKA60,JJY63-JJY62)</f>
        <v>0</v>
      </c>
      <c r="JKC62" s="963">
        <f t="shared" ref="JKC62" si="3509">MIN(JKC60,JKA63-JKA62)</f>
        <v>0</v>
      </c>
      <c r="JKE62" s="963">
        <f t="shared" ref="JKE62" si="3510">MIN(JKE60,JKC63-JKC62)</f>
        <v>0</v>
      </c>
      <c r="JKG62" s="963">
        <f t="shared" ref="JKG62" si="3511">MIN(JKG60,JKE63-JKE62)</f>
        <v>0</v>
      </c>
      <c r="JKI62" s="963">
        <f t="shared" ref="JKI62" si="3512">MIN(JKI60,JKG63-JKG62)</f>
        <v>0</v>
      </c>
      <c r="JKK62" s="963">
        <f t="shared" ref="JKK62" si="3513">MIN(JKK60,JKI63-JKI62)</f>
        <v>0</v>
      </c>
      <c r="JKM62" s="963">
        <f t="shared" ref="JKM62" si="3514">MIN(JKM60,JKK63-JKK62)</f>
        <v>0</v>
      </c>
      <c r="JKO62" s="963">
        <f t="shared" ref="JKO62" si="3515">MIN(JKO60,JKM63-JKM62)</f>
        <v>0</v>
      </c>
      <c r="JKQ62" s="963">
        <f t="shared" ref="JKQ62" si="3516">MIN(JKQ60,JKO63-JKO62)</f>
        <v>0</v>
      </c>
      <c r="JKS62" s="963">
        <f t="shared" ref="JKS62" si="3517">MIN(JKS60,JKQ63-JKQ62)</f>
        <v>0</v>
      </c>
      <c r="JKU62" s="963">
        <f t="shared" ref="JKU62" si="3518">MIN(JKU60,JKS63-JKS62)</f>
        <v>0</v>
      </c>
      <c r="JKW62" s="963">
        <f t="shared" ref="JKW62" si="3519">MIN(JKW60,JKU63-JKU62)</f>
        <v>0</v>
      </c>
      <c r="JKY62" s="963">
        <f t="shared" ref="JKY62" si="3520">MIN(JKY60,JKW63-JKW62)</f>
        <v>0</v>
      </c>
      <c r="JLA62" s="963">
        <f t="shared" ref="JLA62" si="3521">MIN(JLA60,JKY63-JKY62)</f>
        <v>0</v>
      </c>
      <c r="JLC62" s="963">
        <f t="shared" ref="JLC62" si="3522">MIN(JLC60,JLA63-JLA62)</f>
        <v>0</v>
      </c>
      <c r="JLE62" s="963">
        <f t="shared" ref="JLE62" si="3523">MIN(JLE60,JLC63-JLC62)</f>
        <v>0</v>
      </c>
      <c r="JLG62" s="963">
        <f t="shared" ref="JLG62" si="3524">MIN(JLG60,JLE63-JLE62)</f>
        <v>0</v>
      </c>
      <c r="JLI62" s="963">
        <f t="shared" ref="JLI62" si="3525">MIN(JLI60,JLG63-JLG62)</f>
        <v>0</v>
      </c>
      <c r="JLK62" s="963">
        <f t="shared" ref="JLK62" si="3526">MIN(JLK60,JLI63-JLI62)</f>
        <v>0</v>
      </c>
      <c r="JLM62" s="963">
        <f t="shared" ref="JLM62" si="3527">MIN(JLM60,JLK63-JLK62)</f>
        <v>0</v>
      </c>
      <c r="JLO62" s="963">
        <f t="shared" ref="JLO62" si="3528">MIN(JLO60,JLM63-JLM62)</f>
        <v>0</v>
      </c>
      <c r="JLQ62" s="963">
        <f t="shared" ref="JLQ62" si="3529">MIN(JLQ60,JLO63-JLO62)</f>
        <v>0</v>
      </c>
      <c r="JLS62" s="963">
        <f t="shared" ref="JLS62" si="3530">MIN(JLS60,JLQ63-JLQ62)</f>
        <v>0</v>
      </c>
      <c r="JLU62" s="963">
        <f t="shared" ref="JLU62" si="3531">MIN(JLU60,JLS63-JLS62)</f>
        <v>0</v>
      </c>
      <c r="JLW62" s="963">
        <f t="shared" ref="JLW62" si="3532">MIN(JLW60,JLU63-JLU62)</f>
        <v>0</v>
      </c>
      <c r="JLY62" s="963">
        <f t="shared" ref="JLY62" si="3533">MIN(JLY60,JLW63-JLW62)</f>
        <v>0</v>
      </c>
      <c r="JMA62" s="963">
        <f t="shared" ref="JMA62" si="3534">MIN(JMA60,JLY63-JLY62)</f>
        <v>0</v>
      </c>
      <c r="JMC62" s="963">
        <f t="shared" ref="JMC62" si="3535">MIN(JMC60,JMA63-JMA62)</f>
        <v>0</v>
      </c>
      <c r="JME62" s="963">
        <f t="shared" ref="JME62" si="3536">MIN(JME60,JMC63-JMC62)</f>
        <v>0</v>
      </c>
      <c r="JMG62" s="963">
        <f t="shared" ref="JMG62" si="3537">MIN(JMG60,JME63-JME62)</f>
        <v>0</v>
      </c>
      <c r="JMI62" s="963">
        <f t="shared" ref="JMI62" si="3538">MIN(JMI60,JMG63-JMG62)</f>
        <v>0</v>
      </c>
      <c r="JMK62" s="963">
        <f t="shared" ref="JMK62" si="3539">MIN(JMK60,JMI63-JMI62)</f>
        <v>0</v>
      </c>
      <c r="JMM62" s="963">
        <f t="shared" ref="JMM62" si="3540">MIN(JMM60,JMK63-JMK62)</f>
        <v>0</v>
      </c>
      <c r="JMO62" s="963">
        <f t="shared" ref="JMO62" si="3541">MIN(JMO60,JMM63-JMM62)</f>
        <v>0</v>
      </c>
      <c r="JMQ62" s="963">
        <f t="shared" ref="JMQ62" si="3542">MIN(JMQ60,JMO63-JMO62)</f>
        <v>0</v>
      </c>
      <c r="JMS62" s="963">
        <f t="shared" ref="JMS62" si="3543">MIN(JMS60,JMQ63-JMQ62)</f>
        <v>0</v>
      </c>
      <c r="JMU62" s="963">
        <f t="shared" ref="JMU62" si="3544">MIN(JMU60,JMS63-JMS62)</f>
        <v>0</v>
      </c>
      <c r="JMW62" s="963">
        <f t="shared" ref="JMW62" si="3545">MIN(JMW60,JMU63-JMU62)</f>
        <v>0</v>
      </c>
      <c r="JMY62" s="963">
        <f t="shared" ref="JMY62" si="3546">MIN(JMY60,JMW63-JMW62)</f>
        <v>0</v>
      </c>
      <c r="JNA62" s="963">
        <f t="shared" ref="JNA62" si="3547">MIN(JNA60,JMY63-JMY62)</f>
        <v>0</v>
      </c>
      <c r="JNC62" s="963">
        <f t="shared" ref="JNC62" si="3548">MIN(JNC60,JNA63-JNA62)</f>
        <v>0</v>
      </c>
      <c r="JNE62" s="963">
        <f t="shared" ref="JNE62" si="3549">MIN(JNE60,JNC63-JNC62)</f>
        <v>0</v>
      </c>
      <c r="JNG62" s="963">
        <f t="shared" ref="JNG62" si="3550">MIN(JNG60,JNE63-JNE62)</f>
        <v>0</v>
      </c>
      <c r="JNI62" s="963">
        <f t="shared" ref="JNI62" si="3551">MIN(JNI60,JNG63-JNG62)</f>
        <v>0</v>
      </c>
      <c r="JNK62" s="963">
        <f t="shared" ref="JNK62" si="3552">MIN(JNK60,JNI63-JNI62)</f>
        <v>0</v>
      </c>
      <c r="JNM62" s="963">
        <f t="shared" ref="JNM62" si="3553">MIN(JNM60,JNK63-JNK62)</f>
        <v>0</v>
      </c>
      <c r="JNO62" s="963">
        <f t="shared" ref="JNO62" si="3554">MIN(JNO60,JNM63-JNM62)</f>
        <v>0</v>
      </c>
      <c r="JNQ62" s="963">
        <f t="shared" ref="JNQ62" si="3555">MIN(JNQ60,JNO63-JNO62)</f>
        <v>0</v>
      </c>
      <c r="JNS62" s="963">
        <f t="shared" ref="JNS62" si="3556">MIN(JNS60,JNQ63-JNQ62)</f>
        <v>0</v>
      </c>
      <c r="JNU62" s="963">
        <f t="shared" ref="JNU62" si="3557">MIN(JNU60,JNS63-JNS62)</f>
        <v>0</v>
      </c>
      <c r="JNW62" s="963">
        <f t="shared" ref="JNW62" si="3558">MIN(JNW60,JNU63-JNU62)</f>
        <v>0</v>
      </c>
      <c r="JNY62" s="963">
        <f t="shared" ref="JNY62" si="3559">MIN(JNY60,JNW63-JNW62)</f>
        <v>0</v>
      </c>
      <c r="JOA62" s="963">
        <f t="shared" ref="JOA62" si="3560">MIN(JOA60,JNY63-JNY62)</f>
        <v>0</v>
      </c>
      <c r="JOC62" s="963">
        <f t="shared" ref="JOC62" si="3561">MIN(JOC60,JOA63-JOA62)</f>
        <v>0</v>
      </c>
      <c r="JOE62" s="963">
        <f t="shared" ref="JOE62" si="3562">MIN(JOE60,JOC63-JOC62)</f>
        <v>0</v>
      </c>
      <c r="JOG62" s="963">
        <f t="shared" ref="JOG62" si="3563">MIN(JOG60,JOE63-JOE62)</f>
        <v>0</v>
      </c>
      <c r="JOI62" s="963">
        <f t="shared" ref="JOI62" si="3564">MIN(JOI60,JOG63-JOG62)</f>
        <v>0</v>
      </c>
      <c r="JOK62" s="963">
        <f t="shared" ref="JOK62" si="3565">MIN(JOK60,JOI63-JOI62)</f>
        <v>0</v>
      </c>
      <c r="JOM62" s="963">
        <f t="shared" ref="JOM62" si="3566">MIN(JOM60,JOK63-JOK62)</f>
        <v>0</v>
      </c>
      <c r="JOO62" s="963">
        <f t="shared" ref="JOO62" si="3567">MIN(JOO60,JOM63-JOM62)</f>
        <v>0</v>
      </c>
      <c r="JOQ62" s="963">
        <f t="shared" ref="JOQ62" si="3568">MIN(JOQ60,JOO63-JOO62)</f>
        <v>0</v>
      </c>
      <c r="JOS62" s="963">
        <f t="shared" ref="JOS62" si="3569">MIN(JOS60,JOQ63-JOQ62)</f>
        <v>0</v>
      </c>
      <c r="JOU62" s="963">
        <f t="shared" ref="JOU62" si="3570">MIN(JOU60,JOS63-JOS62)</f>
        <v>0</v>
      </c>
      <c r="JOW62" s="963">
        <f t="shared" ref="JOW62" si="3571">MIN(JOW60,JOU63-JOU62)</f>
        <v>0</v>
      </c>
      <c r="JOY62" s="963">
        <f t="shared" ref="JOY62" si="3572">MIN(JOY60,JOW63-JOW62)</f>
        <v>0</v>
      </c>
      <c r="JPA62" s="963">
        <f t="shared" ref="JPA62" si="3573">MIN(JPA60,JOY63-JOY62)</f>
        <v>0</v>
      </c>
      <c r="JPC62" s="963">
        <f t="shared" ref="JPC62" si="3574">MIN(JPC60,JPA63-JPA62)</f>
        <v>0</v>
      </c>
      <c r="JPE62" s="963">
        <f t="shared" ref="JPE62" si="3575">MIN(JPE60,JPC63-JPC62)</f>
        <v>0</v>
      </c>
      <c r="JPG62" s="963">
        <f t="shared" ref="JPG62" si="3576">MIN(JPG60,JPE63-JPE62)</f>
        <v>0</v>
      </c>
      <c r="JPI62" s="963">
        <f t="shared" ref="JPI62" si="3577">MIN(JPI60,JPG63-JPG62)</f>
        <v>0</v>
      </c>
      <c r="JPK62" s="963">
        <f t="shared" ref="JPK62" si="3578">MIN(JPK60,JPI63-JPI62)</f>
        <v>0</v>
      </c>
      <c r="JPM62" s="963">
        <f t="shared" ref="JPM62" si="3579">MIN(JPM60,JPK63-JPK62)</f>
        <v>0</v>
      </c>
      <c r="JPO62" s="963">
        <f t="shared" ref="JPO62" si="3580">MIN(JPO60,JPM63-JPM62)</f>
        <v>0</v>
      </c>
      <c r="JPQ62" s="963">
        <f t="shared" ref="JPQ62" si="3581">MIN(JPQ60,JPO63-JPO62)</f>
        <v>0</v>
      </c>
      <c r="JPS62" s="963">
        <f t="shared" ref="JPS62" si="3582">MIN(JPS60,JPQ63-JPQ62)</f>
        <v>0</v>
      </c>
      <c r="JPU62" s="963">
        <f t="shared" ref="JPU62" si="3583">MIN(JPU60,JPS63-JPS62)</f>
        <v>0</v>
      </c>
      <c r="JPW62" s="963">
        <f t="shared" ref="JPW62" si="3584">MIN(JPW60,JPU63-JPU62)</f>
        <v>0</v>
      </c>
      <c r="JPY62" s="963">
        <f t="shared" ref="JPY62" si="3585">MIN(JPY60,JPW63-JPW62)</f>
        <v>0</v>
      </c>
      <c r="JQA62" s="963">
        <f t="shared" ref="JQA62" si="3586">MIN(JQA60,JPY63-JPY62)</f>
        <v>0</v>
      </c>
      <c r="JQC62" s="963">
        <f t="shared" ref="JQC62" si="3587">MIN(JQC60,JQA63-JQA62)</f>
        <v>0</v>
      </c>
      <c r="JQE62" s="963">
        <f t="shared" ref="JQE62" si="3588">MIN(JQE60,JQC63-JQC62)</f>
        <v>0</v>
      </c>
      <c r="JQG62" s="963">
        <f t="shared" ref="JQG62" si="3589">MIN(JQG60,JQE63-JQE62)</f>
        <v>0</v>
      </c>
      <c r="JQI62" s="963">
        <f t="shared" ref="JQI62" si="3590">MIN(JQI60,JQG63-JQG62)</f>
        <v>0</v>
      </c>
      <c r="JQK62" s="963">
        <f t="shared" ref="JQK62" si="3591">MIN(JQK60,JQI63-JQI62)</f>
        <v>0</v>
      </c>
      <c r="JQM62" s="963">
        <f t="shared" ref="JQM62" si="3592">MIN(JQM60,JQK63-JQK62)</f>
        <v>0</v>
      </c>
      <c r="JQO62" s="963">
        <f t="shared" ref="JQO62" si="3593">MIN(JQO60,JQM63-JQM62)</f>
        <v>0</v>
      </c>
      <c r="JQQ62" s="963">
        <f t="shared" ref="JQQ62" si="3594">MIN(JQQ60,JQO63-JQO62)</f>
        <v>0</v>
      </c>
      <c r="JQS62" s="963">
        <f t="shared" ref="JQS62" si="3595">MIN(JQS60,JQQ63-JQQ62)</f>
        <v>0</v>
      </c>
      <c r="JQU62" s="963">
        <f t="shared" ref="JQU62" si="3596">MIN(JQU60,JQS63-JQS62)</f>
        <v>0</v>
      </c>
      <c r="JQW62" s="963">
        <f t="shared" ref="JQW62" si="3597">MIN(JQW60,JQU63-JQU62)</f>
        <v>0</v>
      </c>
      <c r="JQY62" s="963">
        <f t="shared" ref="JQY62" si="3598">MIN(JQY60,JQW63-JQW62)</f>
        <v>0</v>
      </c>
      <c r="JRA62" s="963">
        <f t="shared" ref="JRA62" si="3599">MIN(JRA60,JQY63-JQY62)</f>
        <v>0</v>
      </c>
      <c r="JRC62" s="963">
        <f t="shared" ref="JRC62" si="3600">MIN(JRC60,JRA63-JRA62)</f>
        <v>0</v>
      </c>
      <c r="JRE62" s="963">
        <f t="shared" ref="JRE62" si="3601">MIN(JRE60,JRC63-JRC62)</f>
        <v>0</v>
      </c>
      <c r="JRG62" s="963">
        <f t="shared" ref="JRG62" si="3602">MIN(JRG60,JRE63-JRE62)</f>
        <v>0</v>
      </c>
      <c r="JRI62" s="963">
        <f t="shared" ref="JRI62" si="3603">MIN(JRI60,JRG63-JRG62)</f>
        <v>0</v>
      </c>
      <c r="JRK62" s="963">
        <f t="shared" ref="JRK62" si="3604">MIN(JRK60,JRI63-JRI62)</f>
        <v>0</v>
      </c>
      <c r="JRM62" s="963">
        <f t="shared" ref="JRM62" si="3605">MIN(JRM60,JRK63-JRK62)</f>
        <v>0</v>
      </c>
      <c r="JRO62" s="963">
        <f t="shared" ref="JRO62" si="3606">MIN(JRO60,JRM63-JRM62)</f>
        <v>0</v>
      </c>
      <c r="JRQ62" s="963">
        <f t="shared" ref="JRQ62" si="3607">MIN(JRQ60,JRO63-JRO62)</f>
        <v>0</v>
      </c>
      <c r="JRS62" s="963">
        <f t="shared" ref="JRS62" si="3608">MIN(JRS60,JRQ63-JRQ62)</f>
        <v>0</v>
      </c>
      <c r="JRU62" s="963">
        <f t="shared" ref="JRU62" si="3609">MIN(JRU60,JRS63-JRS62)</f>
        <v>0</v>
      </c>
      <c r="JRW62" s="963">
        <f t="shared" ref="JRW62" si="3610">MIN(JRW60,JRU63-JRU62)</f>
        <v>0</v>
      </c>
      <c r="JRY62" s="963">
        <f t="shared" ref="JRY62" si="3611">MIN(JRY60,JRW63-JRW62)</f>
        <v>0</v>
      </c>
      <c r="JSA62" s="963">
        <f t="shared" ref="JSA62" si="3612">MIN(JSA60,JRY63-JRY62)</f>
        <v>0</v>
      </c>
      <c r="JSC62" s="963">
        <f t="shared" ref="JSC62" si="3613">MIN(JSC60,JSA63-JSA62)</f>
        <v>0</v>
      </c>
      <c r="JSE62" s="963">
        <f t="shared" ref="JSE62" si="3614">MIN(JSE60,JSC63-JSC62)</f>
        <v>0</v>
      </c>
      <c r="JSG62" s="963">
        <f t="shared" ref="JSG62" si="3615">MIN(JSG60,JSE63-JSE62)</f>
        <v>0</v>
      </c>
      <c r="JSI62" s="963">
        <f t="shared" ref="JSI62" si="3616">MIN(JSI60,JSG63-JSG62)</f>
        <v>0</v>
      </c>
      <c r="JSK62" s="963">
        <f t="shared" ref="JSK62" si="3617">MIN(JSK60,JSI63-JSI62)</f>
        <v>0</v>
      </c>
      <c r="JSM62" s="963">
        <f t="shared" ref="JSM62" si="3618">MIN(JSM60,JSK63-JSK62)</f>
        <v>0</v>
      </c>
      <c r="JSO62" s="963">
        <f t="shared" ref="JSO62" si="3619">MIN(JSO60,JSM63-JSM62)</f>
        <v>0</v>
      </c>
      <c r="JSQ62" s="963">
        <f t="shared" ref="JSQ62" si="3620">MIN(JSQ60,JSO63-JSO62)</f>
        <v>0</v>
      </c>
      <c r="JSS62" s="963">
        <f t="shared" ref="JSS62" si="3621">MIN(JSS60,JSQ63-JSQ62)</f>
        <v>0</v>
      </c>
      <c r="JSU62" s="963">
        <f t="shared" ref="JSU62" si="3622">MIN(JSU60,JSS63-JSS62)</f>
        <v>0</v>
      </c>
      <c r="JSW62" s="963">
        <f t="shared" ref="JSW62" si="3623">MIN(JSW60,JSU63-JSU62)</f>
        <v>0</v>
      </c>
      <c r="JSY62" s="963">
        <f t="shared" ref="JSY62" si="3624">MIN(JSY60,JSW63-JSW62)</f>
        <v>0</v>
      </c>
      <c r="JTA62" s="963">
        <f t="shared" ref="JTA62" si="3625">MIN(JTA60,JSY63-JSY62)</f>
        <v>0</v>
      </c>
      <c r="JTC62" s="963">
        <f t="shared" ref="JTC62" si="3626">MIN(JTC60,JTA63-JTA62)</f>
        <v>0</v>
      </c>
      <c r="JTE62" s="963">
        <f t="shared" ref="JTE62" si="3627">MIN(JTE60,JTC63-JTC62)</f>
        <v>0</v>
      </c>
      <c r="JTG62" s="963">
        <f t="shared" ref="JTG62" si="3628">MIN(JTG60,JTE63-JTE62)</f>
        <v>0</v>
      </c>
      <c r="JTI62" s="963">
        <f t="shared" ref="JTI62" si="3629">MIN(JTI60,JTG63-JTG62)</f>
        <v>0</v>
      </c>
      <c r="JTK62" s="963">
        <f t="shared" ref="JTK62" si="3630">MIN(JTK60,JTI63-JTI62)</f>
        <v>0</v>
      </c>
      <c r="JTM62" s="963">
        <f t="shared" ref="JTM62" si="3631">MIN(JTM60,JTK63-JTK62)</f>
        <v>0</v>
      </c>
      <c r="JTO62" s="963">
        <f t="shared" ref="JTO62" si="3632">MIN(JTO60,JTM63-JTM62)</f>
        <v>0</v>
      </c>
      <c r="JTQ62" s="963">
        <f t="shared" ref="JTQ62" si="3633">MIN(JTQ60,JTO63-JTO62)</f>
        <v>0</v>
      </c>
      <c r="JTS62" s="963">
        <f t="shared" ref="JTS62" si="3634">MIN(JTS60,JTQ63-JTQ62)</f>
        <v>0</v>
      </c>
      <c r="JTU62" s="963">
        <f t="shared" ref="JTU62" si="3635">MIN(JTU60,JTS63-JTS62)</f>
        <v>0</v>
      </c>
      <c r="JTW62" s="963">
        <f t="shared" ref="JTW62" si="3636">MIN(JTW60,JTU63-JTU62)</f>
        <v>0</v>
      </c>
      <c r="JTY62" s="963">
        <f t="shared" ref="JTY62" si="3637">MIN(JTY60,JTW63-JTW62)</f>
        <v>0</v>
      </c>
      <c r="JUA62" s="963">
        <f t="shared" ref="JUA62" si="3638">MIN(JUA60,JTY63-JTY62)</f>
        <v>0</v>
      </c>
      <c r="JUC62" s="963">
        <f t="shared" ref="JUC62" si="3639">MIN(JUC60,JUA63-JUA62)</f>
        <v>0</v>
      </c>
      <c r="JUE62" s="963">
        <f t="shared" ref="JUE62" si="3640">MIN(JUE60,JUC63-JUC62)</f>
        <v>0</v>
      </c>
      <c r="JUG62" s="963">
        <f t="shared" ref="JUG62" si="3641">MIN(JUG60,JUE63-JUE62)</f>
        <v>0</v>
      </c>
      <c r="JUI62" s="963">
        <f t="shared" ref="JUI62" si="3642">MIN(JUI60,JUG63-JUG62)</f>
        <v>0</v>
      </c>
      <c r="JUK62" s="963">
        <f t="shared" ref="JUK62" si="3643">MIN(JUK60,JUI63-JUI62)</f>
        <v>0</v>
      </c>
      <c r="JUM62" s="963">
        <f t="shared" ref="JUM62" si="3644">MIN(JUM60,JUK63-JUK62)</f>
        <v>0</v>
      </c>
      <c r="JUO62" s="963">
        <f t="shared" ref="JUO62" si="3645">MIN(JUO60,JUM63-JUM62)</f>
        <v>0</v>
      </c>
      <c r="JUQ62" s="963">
        <f t="shared" ref="JUQ62" si="3646">MIN(JUQ60,JUO63-JUO62)</f>
        <v>0</v>
      </c>
      <c r="JUS62" s="963">
        <f t="shared" ref="JUS62" si="3647">MIN(JUS60,JUQ63-JUQ62)</f>
        <v>0</v>
      </c>
      <c r="JUU62" s="963">
        <f t="shared" ref="JUU62" si="3648">MIN(JUU60,JUS63-JUS62)</f>
        <v>0</v>
      </c>
      <c r="JUW62" s="963">
        <f t="shared" ref="JUW62" si="3649">MIN(JUW60,JUU63-JUU62)</f>
        <v>0</v>
      </c>
      <c r="JUY62" s="963">
        <f t="shared" ref="JUY62" si="3650">MIN(JUY60,JUW63-JUW62)</f>
        <v>0</v>
      </c>
      <c r="JVA62" s="963">
        <f t="shared" ref="JVA62" si="3651">MIN(JVA60,JUY63-JUY62)</f>
        <v>0</v>
      </c>
      <c r="JVC62" s="963">
        <f t="shared" ref="JVC62" si="3652">MIN(JVC60,JVA63-JVA62)</f>
        <v>0</v>
      </c>
      <c r="JVE62" s="963">
        <f t="shared" ref="JVE62" si="3653">MIN(JVE60,JVC63-JVC62)</f>
        <v>0</v>
      </c>
      <c r="JVG62" s="963">
        <f t="shared" ref="JVG62" si="3654">MIN(JVG60,JVE63-JVE62)</f>
        <v>0</v>
      </c>
      <c r="JVI62" s="963">
        <f t="shared" ref="JVI62" si="3655">MIN(JVI60,JVG63-JVG62)</f>
        <v>0</v>
      </c>
      <c r="JVK62" s="963">
        <f t="shared" ref="JVK62" si="3656">MIN(JVK60,JVI63-JVI62)</f>
        <v>0</v>
      </c>
      <c r="JVM62" s="963">
        <f t="shared" ref="JVM62" si="3657">MIN(JVM60,JVK63-JVK62)</f>
        <v>0</v>
      </c>
      <c r="JVO62" s="963">
        <f t="shared" ref="JVO62" si="3658">MIN(JVO60,JVM63-JVM62)</f>
        <v>0</v>
      </c>
      <c r="JVQ62" s="963">
        <f t="shared" ref="JVQ62" si="3659">MIN(JVQ60,JVO63-JVO62)</f>
        <v>0</v>
      </c>
      <c r="JVS62" s="963">
        <f t="shared" ref="JVS62" si="3660">MIN(JVS60,JVQ63-JVQ62)</f>
        <v>0</v>
      </c>
      <c r="JVU62" s="963">
        <f t="shared" ref="JVU62" si="3661">MIN(JVU60,JVS63-JVS62)</f>
        <v>0</v>
      </c>
      <c r="JVW62" s="963">
        <f t="shared" ref="JVW62" si="3662">MIN(JVW60,JVU63-JVU62)</f>
        <v>0</v>
      </c>
      <c r="JVY62" s="963">
        <f t="shared" ref="JVY62" si="3663">MIN(JVY60,JVW63-JVW62)</f>
        <v>0</v>
      </c>
      <c r="JWA62" s="963">
        <f t="shared" ref="JWA62" si="3664">MIN(JWA60,JVY63-JVY62)</f>
        <v>0</v>
      </c>
      <c r="JWC62" s="963">
        <f t="shared" ref="JWC62" si="3665">MIN(JWC60,JWA63-JWA62)</f>
        <v>0</v>
      </c>
      <c r="JWE62" s="963">
        <f t="shared" ref="JWE62" si="3666">MIN(JWE60,JWC63-JWC62)</f>
        <v>0</v>
      </c>
      <c r="JWG62" s="963">
        <f t="shared" ref="JWG62" si="3667">MIN(JWG60,JWE63-JWE62)</f>
        <v>0</v>
      </c>
      <c r="JWI62" s="963">
        <f t="shared" ref="JWI62" si="3668">MIN(JWI60,JWG63-JWG62)</f>
        <v>0</v>
      </c>
      <c r="JWK62" s="963">
        <f t="shared" ref="JWK62" si="3669">MIN(JWK60,JWI63-JWI62)</f>
        <v>0</v>
      </c>
      <c r="JWM62" s="963">
        <f t="shared" ref="JWM62" si="3670">MIN(JWM60,JWK63-JWK62)</f>
        <v>0</v>
      </c>
      <c r="JWO62" s="963">
        <f t="shared" ref="JWO62" si="3671">MIN(JWO60,JWM63-JWM62)</f>
        <v>0</v>
      </c>
      <c r="JWQ62" s="963">
        <f t="shared" ref="JWQ62" si="3672">MIN(JWQ60,JWO63-JWO62)</f>
        <v>0</v>
      </c>
      <c r="JWS62" s="963">
        <f t="shared" ref="JWS62" si="3673">MIN(JWS60,JWQ63-JWQ62)</f>
        <v>0</v>
      </c>
      <c r="JWU62" s="963">
        <f t="shared" ref="JWU62" si="3674">MIN(JWU60,JWS63-JWS62)</f>
        <v>0</v>
      </c>
      <c r="JWW62" s="963">
        <f t="shared" ref="JWW62" si="3675">MIN(JWW60,JWU63-JWU62)</f>
        <v>0</v>
      </c>
      <c r="JWY62" s="963">
        <f t="shared" ref="JWY62" si="3676">MIN(JWY60,JWW63-JWW62)</f>
        <v>0</v>
      </c>
      <c r="JXA62" s="963">
        <f t="shared" ref="JXA62" si="3677">MIN(JXA60,JWY63-JWY62)</f>
        <v>0</v>
      </c>
      <c r="JXC62" s="963">
        <f t="shared" ref="JXC62" si="3678">MIN(JXC60,JXA63-JXA62)</f>
        <v>0</v>
      </c>
      <c r="JXE62" s="963">
        <f t="shared" ref="JXE62" si="3679">MIN(JXE60,JXC63-JXC62)</f>
        <v>0</v>
      </c>
      <c r="JXG62" s="963">
        <f t="shared" ref="JXG62" si="3680">MIN(JXG60,JXE63-JXE62)</f>
        <v>0</v>
      </c>
      <c r="JXI62" s="963">
        <f t="shared" ref="JXI62" si="3681">MIN(JXI60,JXG63-JXG62)</f>
        <v>0</v>
      </c>
      <c r="JXK62" s="963">
        <f t="shared" ref="JXK62" si="3682">MIN(JXK60,JXI63-JXI62)</f>
        <v>0</v>
      </c>
      <c r="JXM62" s="963">
        <f t="shared" ref="JXM62" si="3683">MIN(JXM60,JXK63-JXK62)</f>
        <v>0</v>
      </c>
      <c r="JXO62" s="963">
        <f t="shared" ref="JXO62" si="3684">MIN(JXO60,JXM63-JXM62)</f>
        <v>0</v>
      </c>
      <c r="JXQ62" s="963">
        <f t="shared" ref="JXQ62" si="3685">MIN(JXQ60,JXO63-JXO62)</f>
        <v>0</v>
      </c>
      <c r="JXS62" s="963">
        <f t="shared" ref="JXS62" si="3686">MIN(JXS60,JXQ63-JXQ62)</f>
        <v>0</v>
      </c>
      <c r="JXU62" s="963">
        <f t="shared" ref="JXU62" si="3687">MIN(JXU60,JXS63-JXS62)</f>
        <v>0</v>
      </c>
      <c r="JXW62" s="963">
        <f t="shared" ref="JXW62" si="3688">MIN(JXW60,JXU63-JXU62)</f>
        <v>0</v>
      </c>
      <c r="JXY62" s="963">
        <f t="shared" ref="JXY62" si="3689">MIN(JXY60,JXW63-JXW62)</f>
        <v>0</v>
      </c>
      <c r="JYA62" s="963">
        <f t="shared" ref="JYA62" si="3690">MIN(JYA60,JXY63-JXY62)</f>
        <v>0</v>
      </c>
      <c r="JYC62" s="963">
        <f t="shared" ref="JYC62" si="3691">MIN(JYC60,JYA63-JYA62)</f>
        <v>0</v>
      </c>
      <c r="JYE62" s="963">
        <f t="shared" ref="JYE62" si="3692">MIN(JYE60,JYC63-JYC62)</f>
        <v>0</v>
      </c>
      <c r="JYG62" s="963">
        <f t="shared" ref="JYG62" si="3693">MIN(JYG60,JYE63-JYE62)</f>
        <v>0</v>
      </c>
      <c r="JYI62" s="963">
        <f t="shared" ref="JYI62" si="3694">MIN(JYI60,JYG63-JYG62)</f>
        <v>0</v>
      </c>
      <c r="JYK62" s="963">
        <f t="shared" ref="JYK62" si="3695">MIN(JYK60,JYI63-JYI62)</f>
        <v>0</v>
      </c>
      <c r="JYM62" s="963">
        <f t="shared" ref="JYM62" si="3696">MIN(JYM60,JYK63-JYK62)</f>
        <v>0</v>
      </c>
      <c r="JYO62" s="963">
        <f t="shared" ref="JYO62" si="3697">MIN(JYO60,JYM63-JYM62)</f>
        <v>0</v>
      </c>
      <c r="JYQ62" s="963">
        <f t="shared" ref="JYQ62" si="3698">MIN(JYQ60,JYO63-JYO62)</f>
        <v>0</v>
      </c>
      <c r="JYS62" s="963">
        <f t="shared" ref="JYS62" si="3699">MIN(JYS60,JYQ63-JYQ62)</f>
        <v>0</v>
      </c>
      <c r="JYU62" s="963">
        <f t="shared" ref="JYU62" si="3700">MIN(JYU60,JYS63-JYS62)</f>
        <v>0</v>
      </c>
      <c r="JYW62" s="963">
        <f t="shared" ref="JYW62" si="3701">MIN(JYW60,JYU63-JYU62)</f>
        <v>0</v>
      </c>
      <c r="JYY62" s="963">
        <f t="shared" ref="JYY62" si="3702">MIN(JYY60,JYW63-JYW62)</f>
        <v>0</v>
      </c>
      <c r="JZA62" s="963">
        <f t="shared" ref="JZA62" si="3703">MIN(JZA60,JYY63-JYY62)</f>
        <v>0</v>
      </c>
      <c r="JZC62" s="963">
        <f t="shared" ref="JZC62" si="3704">MIN(JZC60,JZA63-JZA62)</f>
        <v>0</v>
      </c>
      <c r="JZE62" s="963">
        <f t="shared" ref="JZE62" si="3705">MIN(JZE60,JZC63-JZC62)</f>
        <v>0</v>
      </c>
      <c r="JZG62" s="963">
        <f t="shared" ref="JZG62" si="3706">MIN(JZG60,JZE63-JZE62)</f>
        <v>0</v>
      </c>
      <c r="JZI62" s="963">
        <f t="shared" ref="JZI62" si="3707">MIN(JZI60,JZG63-JZG62)</f>
        <v>0</v>
      </c>
      <c r="JZK62" s="963">
        <f t="shared" ref="JZK62" si="3708">MIN(JZK60,JZI63-JZI62)</f>
        <v>0</v>
      </c>
      <c r="JZM62" s="963">
        <f t="shared" ref="JZM62" si="3709">MIN(JZM60,JZK63-JZK62)</f>
        <v>0</v>
      </c>
      <c r="JZO62" s="963">
        <f t="shared" ref="JZO62" si="3710">MIN(JZO60,JZM63-JZM62)</f>
        <v>0</v>
      </c>
      <c r="JZQ62" s="963">
        <f t="shared" ref="JZQ62" si="3711">MIN(JZQ60,JZO63-JZO62)</f>
        <v>0</v>
      </c>
      <c r="JZS62" s="963">
        <f t="shared" ref="JZS62" si="3712">MIN(JZS60,JZQ63-JZQ62)</f>
        <v>0</v>
      </c>
      <c r="JZU62" s="963">
        <f t="shared" ref="JZU62" si="3713">MIN(JZU60,JZS63-JZS62)</f>
        <v>0</v>
      </c>
      <c r="JZW62" s="963">
        <f t="shared" ref="JZW62" si="3714">MIN(JZW60,JZU63-JZU62)</f>
        <v>0</v>
      </c>
      <c r="JZY62" s="963">
        <f t="shared" ref="JZY62" si="3715">MIN(JZY60,JZW63-JZW62)</f>
        <v>0</v>
      </c>
      <c r="KAA62" s="963">
        <f t="shared" ref="KAA62" si="3716">MIN(KAA60,JZY63-JZY62)</f>
        <v>0</v>
      </c>
      <c r="KAC62" s="963">
        <f t="shared" ref="KAC62" si="3717">MIN(KAC60,KAA63-KAA62)</f>
        <v>0</v>
      </c>
      <c r="KAE62" s="963">
        <f t="shared" ref="KAE62" si="3718">MIN(KAE60,KAC63-KAC62)</f>
        <v>0</v>
      </c>
      <c r="KAG62" s="963">
        <f t="shared" ref="KAG62" si="3719">MIN(KAG60,KAE63-KAE62)</f>
        <v>0</v>
      </c>
      <c r="KAI62" s="963">
        <f t="shared" ref="KAI62" si="3720">MIN(KAI60,KAG63-KAG62)</f>
        <v>0</v>
      </c>
      <c r="KAK62" s="963">
        <f t="shared" ref="KAK62" si="3721">MIN(KAK60,KAI63-KAI62)</f>
        <v>0</v>
      </c>
      <c r="KAM62" s="963">
        <f t="shared" ref="KAM62" si="3722">MIN(KAM60,KAK63-KAK62)</f>
        <v>0</v>
      </c>
      <c r="KAO62" s="963">
        <f t="shared" ref="KAO62" si="3723">MIN(KAO60,KAM63-KAM62)</f>
        <v>0</v>
      </c>
      <c r="KAQ62" s="963">
        <f t="shared" ref="KAQ62" si="3724">MIN(KAQ60,KAO63-KAO62)</f>
        <v>0</v>
      </c>
      <c r="KAS62" s="963">
        <f t="shared" ref="KAS62" si="3725">MIN(KAS60,KAQ63-KAQ62)</f>
        <v>0</v>
      </c>
      <c r="KAU62" s="963">
        <f t="shared" ref="KAU62" si="3726">MIN(KAU60,KAS63-KAS62)</f>
        <v>0</v>
      </c>
      <c r="KAW62" s="963">
        <f t="shared" ref="KAW62" si="3727">MIN(KAW60,KAU63-KAU62)</f>
        <v>0</v>
      </c>
      <c r="KAY62" s="963">
        <f t="shared" ref="KAY62" si="3728">MIN(KAY60,KAW63-KAW62)</f>
        <v>0</v>
      </c>
      <c r="KBA62" s="963">
        <f t="shared" ref="KBA62" si="3729">MIN(KBA60,KAY63-KAY62)</f>
        <v>0</v>
      </c>
      <c r="KBC62" s="963">
        <f t="shared" ref="KBC62" si="3730">MIN(KBC60,KBA63-KBA62)</f>
        <v>0</v>
      </c>
      <c r="KBE62" s="963">
        <f t="shared" ref="KBE62" si="3731">MIN(KBE60,KBC63-KBC62)</f>
        <v>0</v>
      </c>
      <c r="KBG62" s="963">
        <f t="shared" ref="KBG62" si="3732">MIN(KBG60,KBE63-KBE62)</f>
        <v>0</v>
      </c>
      <c r="KBI62" s="963">
        <f t="shared" ref="KBI62" si="3733">MIN(KBI60,KBG63-KBG62)</f>
        <v>0</v>
      </c>
      <c r="KBK62" s="963">
        <f t="shared" ref="KBK62" si="3734">MIN(KBK60,KBI63-KBI62)</f>
        <v>0</v>
      </c>
      <c r="KBM62" s="963">
        <f t="shared" ref="KBM62" si="3735">MIN(KBM60,KBK63-KBK62)</f>
        <v>0</v>
      </c>
      <c r="KBO62" s="963">
        <f t="shared" ref="KBO62" si="3736">MIN(KBO60,KBM63-KBM62)</f>
        <v>0</v>
      </c>
      <c r="KBQ62" s="963">
        <f t="shared" ref="KBQ62" si="3737">MIN(KBQ60,KBO63-KBO62)</f>
        <v>0</v>
      </c>
      <c r="KBS62" s="963">
        <f t="shared" ref="KBS62" si="3738">MIN(KBS60,KBQ63-KBQ62)</f>
        <v>0</v>
      </c>
      <c r="KBU62" s="963">
        <f t="shared" ref="KBU62" si="3739">MIN(KBU60,KBS63-KBS62)</f>
        <v>0</v>
      </c>
      <c r="KBW62" s="963">
        <f t="shared" ref="KBW62" si="3740">MIN(KBW60,KBU63-KBU62)</f>
        <v>0</v>
      </c>
      <c r="KBY62" s="963">
        <f t="shared" ref="KBY62" si="3741">MIN(KBY60,KBW63-KBW62)</f>
        <v>0</v>
      </c>
      <c r="KCA62" s="963">
        <f t="shared" ref="KCA62" si="3742">MIN(KCA60,KBY63-KBY62)</f>
        <v>0</v>
      </c>
      <c r="KCC62" s="963">
        <f t="shared" ref="KCC62" si="3743">MIN(KCC60,KCA63-KCA62)</f>
        <v>0</v>
      </c>
      <c r="KCE62" s="963">
        <f t="shared" ref="KCE62" si="3744">MIN(KCE60,KCC63-KCC62)</f>
        <v>0</v>
      </c>
      <c r="KCG62" s="963">
        <f t="shared" ref="KCG62" si="3745">MIN(KCG60,KCE63-KCE62)</f>
        <v>0</v>
      </c>
      <c r="KCI62" s="963">
        <f t="shared" ref="KCI62" si="3746">MIN(KCI60,KCG63-KCG62)</f>
        <v>0</v>
      </c>
      <c r="KCK62" s="963">
        <f t="shared" ref="KCK62" si="3747">MIN(KCK60,KCI63-KCI62)</f>
        <v>0</v>
      </c>
      <c r="KCM62" s="963">
        <f t="shared" ref="KCM62" si="3748">MIN(KCM60,KCK63-KCK62)</f>
        <v>0</v>
      </c>
      <c r="KCO62" s="963">
        <f t="shared" ref="KCO62" si="3749">MIN(KCO60,KCM63-KCM62)</f>
        <v>0</v>
      </c>
      <c r="KCQ62" s="963">
        <f t="shared" ref="KCQ62" si="3750">MIN(KCQ60,KCO63-KCO62)</f>
        <v>0</v>
      </c>
      <c r="KCS62" s="963">
        <f t="shared" ref="KCS62" si="3751">MIN(KCS60,KCQ63-KCQ62)</f>
        <v>0</v>
      </c>
      <c r="KCU62" s="963">
        <f t="shared" ref="KCU62" si="3752">MIN(KCU60,KCS63-KCS62)</f>
        <v>0</v>
      </c>
      <c r="KCW62" s="963">
        <f t="shared" ref="KCW62" si="3753">MIN(KCW60,KCU63-KCU62)</f>
        <v>0</v>
      </c>
      <c r="KCY62" s="963">
        <f t="shared" ref="KCY62" si="3754">MIN(KCY60,KCW63-KCW62)</f>
        <v>0</v>
      </c>
      <c r="KDA62" s="963">
        <f t="shared" ref="KDA62" si="3755">MIN(KDA60,KCY63-KCY62)</f>
        <v>0</v>
      </c>
      <c r="KDC62" s="963">
        <f t="shared" ref="KDC62" si="3756">MIN(KDC60,KDA63-KDA62)</f>
        <v>0</v>
      </c>
      <c r="KDE62" s="963">
        <f t="shared" ref="KDE62" si="3757">MIN(KDE60,KDC63-KDC62)</f>
        <v>0</v>
      </c>
      <c r="KDG62" s="963">
        <f t="shared" ref="KDG62" si="3758">MIN(KDG60,KDE63-KDE62)</f>
        <v>0</v>
      </c>
      <c r="KDI62" s="963">
        <f t="shared" ref="KDI62" si="3759">MIN(KDI60,KDG63-KDG62)</f>
        <v>0</v>
      </c>
      <c r="KDK62" s="963">
        <f t="shared" ref="KDK62" si="3760">MIN(KDK60,KDI63-KDI62)</f>
        <v>0</v>
      </c>
      <c r="KDM62" s="963">
        <f t="shared" ref="KDM62" si="3761">MIN(KDM60,KDK63-KDK62)</f>
        <v>0</v>
      </c>
      <c r="KDO62" s="963">
        <f t="shared" ref="KDO62" si="3762">MIN(KDO60,KDM63-KDM62)</f>
        <v>0</v>
      </c>
      <c r="KDQ62" s="963">
        <f t="shared" ref="KDQ62" si="3763">MIN(KDQ60,KDO63-KDO62)</f>
        <v>0</v>
      </c>
      <c r="KDS62" s="963">
        <f t="shared" ref="KDS62" si="3764">MIN(KDS60,KDQ63-KDQ62)</f>
        <v>0</v>
      </c>
      <c r="KDU62" s="963">
        <f t="shared" ref="KDU62" si="3765">MIN(KDU60,KDS63-KDS62)</f>
        <v>0</v>
      </c>
      <c r="KDW62" s="963">
        <f t="shared" ref="KDW62" si="3766">MIN(KDW60,KDU63-KDU62)</f>
        <v>0</v>
      </c>
      <c r="KDY62" s="963">
        <f t="shared" ref="KDY62" si="3767">MIN(KDY60,KDW63-KDW62)</f>
        <v>0</v>
      </c>
      <c r="KEA62" s="963">
        <f t="shared" ref="KEA62" si="3768">MIN(KEA60,KDY63-KDY62)</f>
        <v>0</v>
      </c>
      <c r="KEC62" s="963">
        <f t="shared" ref="KEC62" si="3769">MIN(KEC60,KEA63-KEA62)</f>
        <v>0</v>
      </c>
      <c r="KEE62" s="963">
        <f t="shared" ref="KEE62" si="3770">MIN(KEE60,KEC63-KEC62)</f>
        <v>0</v>
      </c>
      <c r="KEG62" s="963">
        <f t="shared" ref="KEG62" si="3771">MIN(KEG60,KEE63-KEE62)</f>
        <v>0</v>
      </c>
      <c r="KEI62" s="963">
        <f t="shared" ref="KEI62" si="3772">MIN(KEI60,KEG63-KEG62)</f>
        <v>0</v>
      </c>
      <c r="KEK62" s="963">
        <f t="shared" ref="KEK62" si="3773">MIN(KEK60,KEI63-KEI62)</f>
        <v>0</v>
      </c>
      <c r="KEM62" s="963">
        <f t="shared" ref="KEM62" si="3774">MIN(KEM60,KEK63-KEK62)</f>
        <v>0</v>
      </c>
      <c r="KEO62" s="963">
        <f t="shared" ref="KEO62" si="3775">MIN(KEO60,KEM63-KEM62)</f>
        <v>0</v>
      </c>
      <c r="KEQ62" s="963">
        <f t="shared" ref="KEQ62" si="3776">MIN(KEQ60,KEO63-KEO62)</f>
        <v>0</v>
      </c>
      <c r="KES62" s="963">
        <f t="shared" ref="KES62" si="3777">MIN(KES60,KEQ63-KEQ62)</f>
        <v>0</v>
      </c>
      <c r="KEU62" s="963">
        <f t="shared" ref="KEU62" si="3778">MIN(KEU60,KES63-KES62)</f>
        <v>0</v>
      </c>
      <c r="KEW62" s="963">
        <f t="shared" ref="KEW62" si="3779">MIN(KEW60,KEU63-KEU62)</f>
        <v>0</v>
      </c>
      <c r="KEY62" s="963">
        <f t="shared" ref="KEY62" si="3780">MIN(KEY60,KEW63-KEW62)</f>
        <v>0</v>
      </c>
      <c r="KFA62" s="963">
        <f t="shared" ref="KFA62" si="3781">MIN(KFA60,KEY63-KEY62)</f>
        <v>0</v>
      </c>
      <c r="KFC62" s="963">
        <f t="shared" ref="KFC62" si="3782">MIN(KFC60,KFA63-KFA62)</f>
        <v>0</v>
      </c>
      <c r="KFE62" s="963">
        <f t="shared" ref="KFE62" si="3783">MIN(KFE60,KFC63-KFC62)</f>
        <v>0</v>
      </c>
      <c r="KFG62" s="963">
        <f t="shared" ref="KFG62" si="3784">MIN(KFG60,KFE63-KFE62)</f>
        <v>0</v>
      </c>
      <c r="KFI62" s="963">
        <f t="shared" ref="KFI62" si="3785">MIN(KFI60,KFG63-KFG62)</f>
        <v>0</v>
      </c>
      <c r="KFK62" s="963">
        <f t="shared" ref="KFK62" si="3786">MIN(KFK60,KFI63-KFI62)</f>
        <v>0</v>
      </c>
      <c r="KFM62" s="963">
        <f t="shared" ref="KFM62" si="3787">MIN(KFM60,KFK63-KFK62)</f>
        <v>0</v>
      </c>
      <c r="KFO62" s="963">
        <f t="shared" ref="KFO62" si="3788">MIN(KFO60,KFM63-KFM62)</f>
        <v>0</v>
      </c>
      <c r="KFQ62" s="963">
        <f t="shared" ref="KFQ62" si="3789">MIN(KFQ60,KFO63-KFO62)</f>
        <v>0</v>
      </c>
      <c r="KFS62" s="963">
        <f t="shared" ref="KFS62" si="3790">MIN(KFS60,KFQ63-KFQ62)</f>
        <v>0</v>
      </c>
      <c r="KFU62" s="963">
        <f t="shared" ref="KFU62" si="3791">MIN(KFU60,KFS63-KFS62)</f>
        <v>0</v>
      </c>
      <c r="KFW62" s="963">
        <f t="shared" ref="KFW62" si="3792">MIN(KFW60,KFU63-KFU62)</f>
        <v>0</v>
      </c>
      <c r="KFY62" s="963">
        <f t="shared" ref="KFY62" si="3793">MIN(KFY60,KFW63-KFW62)</f>
        <v>0</v>
      </c>
      <c r="KGA62" s="963">
        <f t="shared" ref="KGA62" si="3794">MIN(KGA60,KFY63-KFY62)</f>
        <v>0</v>
      </c>
      <c r="KGC62" s="963">
        <f t="shared" ref="KGC62" si="3795">MIN(KGC60,KGA63-KGA62)</f>
        <v>0</v>
      </c>
      <c r="KGE62" s="963">
        <f t="shared" ref="KGE62" si="3796">MIN(KGE60,KGC63-KGC62)</f>
        <v>0</v>
      </c>
      <c r="KGG62" s="963">
        <f t="shared" ref="KGG62" si="3797">MIN(KGG60,KGE63-KGE62)</f>
        <v>0</v>
      </c>
      <c r="KGI62" s="963">
        <f t="shared" ref="KGI62" si="3798">MIN(KGI60,KGG63-KGG62)</f>
        <v>0</v>
      </c>
      <c r="KGK62" s="963">
        <f t="shared" ref="KGK62" si="3799">MIN(KGK60,KGI63-KGI62)</f>
        <v>0</v>
      </c>
      <c r="KGM62" s="963">
        <f t="shared" ref="KGM62" si="3800">MIN(KGM60,KGK63-KGK62)</f>
        <v>0</v>
      </c>
      <c r="KGO62" s="963">
        <f t="shared" ref="KGO62" si="3801">MIN(KGO60,KGM63-KGM62)</f>
        <v>0</v>
      </c>
      <c r="KGQ62" s="963">
        <f t="shared" ref="KGQ62" si="3802">MIN(KGQ60,KGO63-KGO62)</f>
        <v>0</v>
      </c>
      <c r="KGS62" s="963">
        <f t="shared" ref="KGS62" si="3803">MIN(KGS60,KGQ63-KGQ62)</f>
        <v>0</v>
      </c>
      <c r="KGU62" s="963">
        <f t="shared" ref="KGU62" si="3804">MIN(KGU60,KGS63-KGS62)</f>
        <v>0</v>
      </c>
      <c r="KGW62" s="963">
        <f t="shared" ref="KGW62" si="3805">MIN(KGW60,KGU63-KGU62)</f>
        <v>0</v>
      </c>
      <c r="KGY62" s="963">
        <f t="shared" ref="KGY62" si="3806">MIN(KGY60,KGW63-KGW62)</f>
        <v>0</v>
      </c>
      <c r="KHA62" s="963">
        <f t="shared" ref="KHA62" si="3807">MIN(KHA60,KGY63-KGY62)</f>
        <v>0</v>
      </c>
      <c r="KHC62" s="963">
        <f t="shared" ref="KHC62" si="3808">MIN(KHC60,KHA63-KHA62)</f>
        <v>0</v>
      </c>
      <c r="KHE62" s="963">
        <f t="shared" ref="KHE62" si="3809">MIN(KHE60,KHC63-KHC62)</f>
        <v>0</v>
      </c>
      <c r="KHG62" s="963">
        <f t="shared" ref="KHG62" si="3810">MIN(KHG60,KHE63-KHE62)</f>
        <v>0</v>
      </c>
      <c r="KHI62" s="963">
        <f t="shared" ref="KHI62" si="3811">MIN(KHI60,KHG63-KHG62)</f>
        <v>0</v>
      </c>
      <c r="KHK62" s="963">
        <f t="shared" ref="KHK62" si="3812">MIN(KHK60,KHI63-KHI62)</f>
        <v>0</v>
      </c>
      <c r="KHM62" s="963">
        <f t="shared" ref="KHM62" si="3813">MIN(KHM60,KHK63-KHK62)</f>
        <v>0</v>
      </c>
      <c r="KHO62" s="963">
        <f t="shared" ref="KHO62" si="3814">MIN(KHO60,KHM63-KHM62)</f>
        <v>0</v>
      </c>
      <c r="KHQ62" s="963">
        <f t="shared" ref="KHQ62" si="3815">MIN(KHQ60,KHO63-KHO62)</f>
        <v>0</v>
      </c>
      <c r="KHS62" s="963">
        <f t="shared" ref="KHS62" si="3816">MIN(KHS60,KHQ63-KHQ62)</f>
        <v>0</v>
      </c>
      <c r="KHU62" s="963">
        <f t="shared" ref="KHU62" si="3817">MIN(KHU60,KHS63-KHS62)</f>
        <v>0</v>
      </c>
      <c r="KHW62" s="963">
        <f t="shared" ref="KHW62" si="3818">MIN(KHW60,KHU63-KHU62)</f>
        <v>0</v>
      </c>
      <c r="KHY62" s="963">
        <f t="shared" ref="KHY62" si="3819">MIN(KHY60,KHW63-KHW62)</f>
        <v>0</v>
      </c>
      <c r="KIA62" s="963">
        <f t="shared" ref="KIA62" si="3820">MIN(KIA60,KHY63-KHY62)</f>
        <v>0</v>
      </c>
      <c r="KIC62" s="963">
        <f t="shared" ref="KIC62" si="3821">MIN(KIC60,KIA63-KIA62)</f>
        <v>0</v>
      </c>
      <c r="KIE62" s="963">
        <f t="shared" ref="KIE62" si="3822">MIN(KIE60,KIC63-KIC62)</f>
        <v>0</v>
      </c>
      <c r="KIG62" s="963">
        <f t="shared" ref="KIG62" si="3823">MIN(KIG60,KIE63-KIE62)</f>
        <v>0</v>
      </c>
      <c r="KII62" s="963">
        <f t="shared" ref="KII62" si="3824">MIN(KII60,KIG63-KIG62)</f>
        <v>0</v>
      </c>
      <c r="KIK62" s="963">
        <f t="shared" ref="KIK62" si="3825">MIN(KIK60,KII63-KII62)</f>
        <v>0</v>
      </c>
      <c r="KIM62" s="963">
        <f t="shared" ref="KIM62" si="3826">MIN(KIM60,KIK63-KIK62)</f>
        <v>0</v>
      </c>
      <c r="KIO62" s="963">
        <f t="shared" ref="KIO62" si="3827">MIN(KIO60,KIM63-KIM62)</f>
        <v>0</v>
      </c>
      <c r="KIQ62" s="963">
        <f t="shared" ref="KIQ62" si="3828">MIN(KIQ60,KIO63-KIO62)</f>
        <v>0</v>
      </c>
      <c r="KIS62" s="963">
        <f t="shared" ref="KIS62" si="3829">MIN(KIS60,KIQ63-KIQ62)</f>
        <v>0</v>
      </c>
      <c r="KIU62" s="963">
        <f t="shared" ref="KIU62" si="3830">MIN(KIU60,KIS63-KIS62)</f>
        <v>0</v>
      </c>
      <c r="KIW62" s="963">
        <f t="shared" ref="KIW62" si="3831">MIN(KIW60,KIU63-KIU62)</f>
        <v>0</v>
      </c>
      <c r="KIY62" s="963">
        <f t="shared" ref="KIY62" si="3832">MIN(KIY60,KIW63-KIW62)</f>
        <v>0</v>
      </c>
      <c r="KJA62" s="963">
        <f t="shared" ref="KJA62" si="3833">MIN(KJA60,KIY63-KIY62)</f>
        <v>0</v>
      </c>
      <c r="KJC62" s="963">
        <f t="shared" ref="KJC62" si="3834">MIN(KJC60,KJA63-KJA62)</f>
        <v>0</v>
      </c>
      <c r="KJE62" s="963">
        <f t="shared" ref="KJE62" si="3835">MIN(KJE60,KJC63-KJC62)</f>
        <v>0</v>
      </c>
      <c r="KJG62" s="963">
        <f t="shared" ref="KJG62" si="3836">MIN(KJG60,KJE63-KJE62)</f>
        <v>0</v>
      </c>
      <c r="KJI62" s="963">
        <f t="shared" ref="KJI62" si="3837">MIN(KJI60,KJG63-KJG62)</f>
        <v>0</v>
      </c>
      <c r="KJK62" s="963">
        <f t="shared" ref="KJK62" si="3838">MIN(KJK60,KJI63-KJI62)</f>
        <v>0</v>
      </c>
      <c r="KJM62" s="963">
        <f t="shared" ref="KJM62" si="3839">MIN(KJM60,KJK63-KJK62)</f>
        <v>0</v>
      </c>
      <c r="KJO62" s="963">
        <f t="shared" ref="KJO62" si="3840">MIN(KJO60,KJM63-KJM62)</f>
        <v>0</v>
      </c>
      <c r="KJQ62" s="963">
        <f t="shared" ref="KJQ62" si="3841">MIN(KJQ60,KJO63-KJO62)</f>
        <v>0</v>
      </c>
      <c r="KJS62" s="963">
        <f t="shared" ref="KJS62" si="3842">MIN(KJS60,KJQ63-KJQ62)</f>
        <v>0</v>
      </c>
      <c r="KJU62" s="963">
        <f t="shared" ref="KJU62" si="3843">MIN(KJU60,KJS63-KJS62)</f>
        <v>0</v>
      </c>
      <c r="KJW62" s="963">
        <f t="shared" ref="KJW62" si="3844">MIN(KJW60,KJU63-KJU62)</f>
        <v>0</v>
      </c>
      <c r="KJY62" s="963">
        <f t="shared" ref="KJY62" si="3845">MIN(KJY60,KJW63-KJW62)</f>
        <v>0</v>
      </c>
      <c r="KKA62" s="963">
        <f t="shared" ref="KKA62" si="3846">MIN(KKA60,KJY63-KJY62)</f>
        <v>0</v>
      </c>
      <c r="KKC62" s="963">
        <f t="shared" ref="KKC62" si="3847">MIN(KKC60,KKA63-KKA62)</f>
        <v>0</v>
      </c>
      <c r="KKE62" s="963">
        <f t="shared" ref="KKE62" si="3848">MIN(KKE60,KKC63-KKC62)</f>
        <v>0</v>
      </c>
      <c r="KKG62" s="963">
        <f t="shared" ref="KKG62" si="3849">MIN(KKG60,KKE63-KKE62)</f>
        <v>0</v>
      </c>
      <c r="KKI62" s="963">
        <f t="shared" ref="KKI62" si="3850">MIN(KKI60,KKG63-KKG62)</f>
        <v>0</v>
      </c>
      <c r="KKK62" s="963">
        <f t="shared" ref="KKK62" si="3851">MIN(KKK60,KKI63-KKI62)</f>
        <v>0</v>
      </c>
      <c r="KKM62" s="963">
        <f t="shared" ref="KKM62" si="3852">MIN(KKM60,KKK63-KKK62)</f>
        <v>0</v>
      </c>
      <c r="KKO62" s="963">
        <f t="shared" ref="KKO62" si="3853">MIN(KKO60,KKM63-KKM62)</f>
        <v>0</v>
      </c>
      <c r="KKQ62" s="963">
        <f t="shared" ref="KKQ62" si="3854">MIN(KKQ60,KKO63-KKO62)</f>
        <v>0</v>
      </c>
      <c r="KKS62" s="963">
        <f t="shared" ref="KKS62" si="3855">MIN(KKS60,KKQ63-KKQ62)</f>
        <v>0</v>
      </c>
      <c r="KKU62" s="963">
        <f t="shared" ref="KKU62" si="3856">MIN(KKU60,KKS63-KKS62)</f>
        <v>0</v>
      </c>
      <c r="KKW62" s="963">
        <f t="shared" ref="KKW62" si="3857">MIN(KKW60,KKU63-KKU62)</f>
        <v>0</v>
      </c>
      <c r="KKY62" s="963">
        <f t="shared" ref="KKY62" si="3858">MIN(KKY60,KKW63-KKW62)</f>
        <v>0</v>
      </c>
      <c r="KLA62" s="963">
        <f t="shared" ref="KLA62" si="3859">MIN(KLA60,KKY63-KKY62)</f>
        <v>0</v>
      </c>
      <c r="KLC62" s="963">
        <f t="shared" ref="KLC62" si="3860">MIN(KLC60,KLA63-KLA62)</f>
        <v>0</v>
      </c>
      <c r="KLE62" s="963">
        <f t="shared" ref="KLE62" si="3861">MIN(KLE60,KLC63-KLC62)</f>
        <v>0</v>
      </c>
      <c r="KLG62" s="963">
        <f t="shared" ref="KLG62" si="3862">MIN(KLG60,KLE63-KLE62)</f>
        <v>0</v>
      </c>
      <c r="KLI62" s="963">
        <f t="shared" ref="KLI62" si="3863">MIN(KLI60,KLG63-KLG62)</f>
        <v>0</v>
      </c>
      <c r="KLK62" s="963">
        <f t="shared" ref="KLK62" si="3864">MIN(KLK60,KLI63-KLI62)</f>
        <v>0</v>
      </c>
      <c r="KLM62" s="963">
        <f t="shared" ref="KLM62" si="3865">MIN(KLM60,KLK63-KLK62)</f>
        <v>0</v>
      </c>
      <c r="KLO62" s="963">
        <f t="shared" ref="KLO62" si="3866">MIN(KLO60,KLM63-KLM62)</f>
        <v>0</v>
      </c>
      <c r="KLQ62" s="963">
        <f t="shared" ref="KLQ62" si="3867">MIN(KLQ60,KLO63-KLO62)</f>
        <v>0</v>
      </c>
      <c r="KLS62" s="963">
        <f t="shared" ref="KLS62" si="3868">MIN(KLS60,KLQ63-KLQ62)</f>
        <v>0</v>
      </c>
      <c r="KLU62" s="963">
        <f t="shared" ref="KLU62" si="3869">MIN(KLU60,KLS63-KLS62)</f>
        <v>0</v>
      </c>
      <c r="KLW62" s="963">
        <f t="shared" ref="KLW62" si="3870">MIN(KLW60,KLU63-KLU62)</f>
        <v>0</v>
      </c>
      <c r="KLY62" s="963">
        <f t="shared" ref="KLY62" si="3871">MIN(KLY60,KLW63-KLW62)</f>
        <v>0</v>
      </c>
      <c r="KMA62" s="963">
        <f t="shared" ref="KMA62" si="3872">MIN(KMA60,KLY63-KLY62)</f>
        <v>0</v>
      </c>
      <c r="KMC62" s="963">
        <f t="shared" ref="KMC62" si="3873">MIN(KMC60,KMA63-KMA62)</f>
        <v>0</v>
      </c>
      <c r="KME62" s="963">
        <f t="shared" ref="KME62" si="3874">MIN(KME60,KMC63-KMC62)</f>
        <v>0</v>
      </c>
      <c r="KMG62" s="963">
        <f t="shared" ref="KMG62" si="3875">MIN(KMG60,KME63-KME62)</f>
        <v>0</v>
      </c>
      <c r="KMI62" s="963">
        <f t="shared" ref="KMI62" si="3876">MIN(KMI60,KMG63-KMG62)</f>
        <v>0</v>
      </c>
      <c r="KMK62" s="963">
        <f t="shared" ref="KMK62" si="3877">MIN(KMK60,KMI63-KMI62)</f>
        <v>0</v>
      </c>
      <c r="KMM62" s="963">
        <f t="shared" ref="KMM62" si="3878">MIN(KMM60,KMK63-KMK62)</f>
        <v>0</v>
      </c>
      <c r="KMO62" s="963">
        <f t="shared" ref="KMO62" si="3879">MIN(KMO60,KMM63-KMM62)</f>
        <v>0</v>
      </c>
      <c r="KMQ62" s="963">
        <f t="shared" ref="KMQ62" si="3880">MIN(KMQ60,KMO63-KMO62)</f>
        <v>0</v>
      </c>
      <c r="KMS62" s="963">
        <f t="shared" ref="KMS62" si="3881">MIN(KMS60,KMQ63-KMQ62)</f>
        <v>0</v>
      </c>
      <c r="KMU62" s="963">
        <f t="shared" ref="KMU62" si="3882">MIN(KMU60,KMS63-KMS62)</f>
        <v>0</v>
      </c>
      <c r="KMW62" s="963">
        <f t="shared" ref="KMW62" si="3883">MIN(KMW60,KMU63-KMU62)</f>
        <v>0</v>
      </c>
      <c r="KMY62" s="963">
        <f t="shared" ref="KMY62" si="3884">MIN(KMY60,KMW63-KMW62)</f>
        <v>0</v>
      </c>
      <c r="KNA62" s="963">
        <f t="shared" ref="KNA62" si="3885">MIN(KNA60,KMY63-KMY62)</f>
        <v>0</v>
      </c>
      <c r="KNC62" s="963">
        <f t="shared" ref="KNC62" si="3886">MIN(KNC60,KNA63-KNA62)</f>
        <v>0</v>
      </c>
      <c r="KNE62" s="963">
        <f t="shared" ref="KNE62" si="3887">MIN(KNE60,KNC63-KNC62)</f>
        <v>0</v>
      </c>
      <c r="KNG62" s="963">
        <f t="shared" ref="KNG62" si="3888">MIN(KNG60,KNE63-KNE62)</f>
        <v>0</v>
      </c>
      <c r="KNI62" s="963">
        <f t="shared" ref="KNI62" si="3889">MIN(KNI60,KNG63-KNG62)</f>
        <v>0</v>
      </c>
      <c r="KNK62" s="963">
        <f t="shared" ref="KNK62" si="3890">MIN(KNK60,KNI63-KNI62)</f>
        <v>0</v>
      </c>
      <c r="KNM62" s="963">
        <f t="shared" ref="KNM62" si="3891">MIN(KNM60,KNK63-KNK62)</f>
        <v>0</v>
      </c>
      <c r="KNO62" s="963">
        <f t="shared" ref="KNO62" si="3892">MIN(KNO60,KNM63-KNM62)</f>
        <v>0</v>
      </c>
      <c r="KNQ62" s="963">
        <f t="shared" ref="KNQ62" si="3893">MIN(KNQ60,KNO63-KNO62)</f>
        <v>0</v>
      </c>
      <c r="KNS62" s="963">
        <f t="shared" ref="KNS62" si="3894">MIN(KNS60,KNQ63-KNQ62)</f>
        <v>0</v>
      </c>
      <c r="KNU62" s="963">
        <f t="shared" ref="KNU62" si="3895">MIN(KNU60,KNS63-KNS62)</f>
        <v>0</v>
      </c>
      <c r="KNW62" s="963">
        <f t="shared" ref="KNW62" si="3896">MIN(KNW60,KNU63-KNU62)</f>
        <v>0</v>
      </c>
      <c r="KNY62" s="963">
        <f t="shared" ref="KNY62" si="3897">MIN(KNY60,KNW63-KNW62)</f>
        <v>0</v>
      </c>
      <c r="KOA62" s="963">
        <f t="shared" ref="KOA62" si="3898">MIN(KOA60,KNY63-KNY62)</f>
        <v>0</v>
      </c>
      <c r="KOC62" s="963">
        <f t="shared" ref="KOC62" si="3899">MIN(KOC60,KOA63-KOA62)</f>
        <v>0</v>
      </c>
      <c r="KOE62" s="963">
        <f t="shared" ref="KOE62" si="3900">MIN(KOE60,KOC63-KOC62)</f>
        <v>0</v>
      </c>
      <c r="KOG62" s="963">
        <f t="shared" ref="KOG62" si="3901">MIN(KOG60,KOE63-KOE62)</f>
        <v>0</v>
      </c>
      <c r="KOI62" s="963">
        <f t="shared" ref="KOI62" si="3902">MIN(KOI60,KOG63-KOG62)</f>
        <v>0</v>
      </c>
      <c r="KOK62" s="963">
        <f t="shared" ref="KOK62" si="3903">MIN(KOK60,KOI63-KOI62)</f>
        <v>0</v>
      </c>
      <c r="KOM62" s="963">
        <f t="shared" ref="KOM62" si="3904">MIN(KOM60,KOK63-KOK62)</f>
        <v>0</v>
      </c>
      <c r="KOO62" s="963">
        <f t="shared" ref="KOO62" si="3905">MIN(KOO60,KOM63-KOM62)</f>
        <v>0</v>
      </c>
      <c r="KOQ62" s="963">
        <f t="shared" ref="KOQ62" si="3906">MIN(KOQ60,KOO63-KOO62)</f>
        <v>0</v>
      </c>
      <c r="KOS62" s="963">
        <f t="shared" ref="KOS62" si="3907">MIN(KOS60,KOQ63-KOQ62)</f>
        <v>0</v>
      </c>
      <c r="KOU62" s="963">
        <f t="shared" ref="KOU62" si="3908">MIN(KOU60,KOS63-KOS62)</f>
        <v>0</v>
      </c>
      <c r="KOW62" s="963">
        <f t="shared" ref="KOW62" si="3909">MIN(KOW60,KOU63-KOU62)</f>
        <v>0</v>
      </c>
      <c r="KOY62" s="963">
        <f t="shared" ref="KOY62" si="3910">MIN(KOY60,KOW63-KOW62)</f>
        <v>0</v>
      </c>
      <c r="KPA62" s="963">
        <f t="shared" ref="KPA62" si="3911">MIN(KPA60,KOY63-KOY62)</f>
        <v>0</v>
      </c>
      <c r="KPC62" s="963">
        <f t="shared" ref="KPC62" si="3912">MIN(KPC60,KPA63-KPA62)</f>
        <v>0</v>
      </c>
      <c r="KPE62" s="963">
        <f t="shared" ref="KPE62" si="3913">MIN(KPE60,KPC63-KPC62)</f>
        <v>0</v>
      </c>
      <c r="KPG62" s="963">
        <f t="shared" ref="KPG62" si="3914">MIN(KPG60,KPE63-KPE62)</f>
        <v>0</v>
      </c>
      <c r="KPI62" s="963">
        <f t="shared" ref="KPI62" si="3915">MIN(KPI60,KPG63-KPG62)</f>
        <v>0</v>
      </c>
      <c r="KPK62" s="963">
        <f t="shared" ref="KPK62" si="3916">MIN(KPK60,KPI63-KPI62)</f>
        <v>0</v>
      </c>
      <c r="KPM62" s="963">
        <f t="shared" ref="KPM62" si="3917">MIN(KPM60,KPK63-KPK62)</f>
        <v>0</v>
      </c>
      <c r="KPO62" s="963">
        <f t="shared" ref="KPO62" si="3918">MIN(KPO60,KPM63-KPM62)</f>
        <v>0</v>
      </c>
      <c r="KPQ62" s="963">
        <f t="shared" ref="KPQ62" si="3919">MIN(KPQ60,KPO63-KPO62)</f>
        <v>0</v>
      </c>
      <c r="KPS62" s="963">
        <f t="shared" ref="KPS62" si="3920">MIN(KPS60,KPQ63-KPQ62)</f>
        <v>0</v>
      </c>
      <c r="KPU62" s="963">
        <f t="shared" ref="KPU62" si="3921">MIN(KPU60,KPS63-KPS62)</f>
        <v>0</v>
      </c>
      <c r="KPW62" s="963">
        <f t="shared" ref="KPW62" si="3922">MIN(KPW60,KPU63-KPU62)</f>
        <v>0</v>
      </c>
      <c r="KPY62" s="963">
        <f t="shared" ref="KPY62" si="3923">MIN(KPY60,KPW63-KPW62)</f>
        <v>0</v>
      </c>
      <c r="KQA62" s="963">
        <f t="shared" ref="KQA62" si="3924">MIN(KQA60,KPY63-KPY62)</f>
        <v>0</v>
      </c>
      <c r="KQC62" s="963">
        <f t="shared" ref="KQC62" si="3925">MIN(KQC60,KQA63-KQA62)</f>
        <v>0</v>
      </c>
      <c r="KQE62" s="963">
        <f t="shared" ref="KQE62" si="3926">MIN(KQE60,KQC63-KQC62)</f>
        <v>0</v>
      </c>
      <c r="KQG62" s="963">
        <f t="shared" ref="KQG62" si="3927">MIN(KQG60,KQE63-KQE62)</f>
        <v>0</v>
      </c>
      <c r="KQI62" s="963">
        <f t="shared" ref="KQI62" si="3928">MIN(KQI60,KQG63-KQG62)</f>
        <v>0</v>
      </c>
      <c r="KQK62" s="963">
        <f t="shared" ref="KQK62" si="3929">MIN(KQK60,KQI63-KQI62)</f>
        <v>0</v>
      </c>
      <c r="KQM62" s="963">
        <f t="shared" ref="KQM62" si="3930">MIN(KQM60,KQK63-KQK62)</f>
        <v>0</v>
      </c>
      <c r="KQO62" s="963">
        <f t="shared" ref="KQO62" si="3931">MIN(KQO60,KQM63-KQM62)</f>
        <v>0</v>
      </c>
      <c r="KQQ62" s="963">
        <f t="shared" ref="KQQ62" si="3932">MIN(KQQ60,KQO63-KQO62)</f>
        <v>0</v>
      </c>
      <c r="KQS62" s="963">
        <f t="shared" ref="KQS62" si="3933">MIN(KQS60,KQQ63-KQQ62)</f>
        <v>0</v>
      </c>
      <c r="KQU62" s="963">
        <f t="shared" ref="KQU62" si="3934">MIN(KQU60,KQS63-KQS62)</f>
        <v>0</v>
      </c>
      <c r="KQW62" s="963">
        <f t="shared" ref="KQW62" si="3935">MIN(KQW60,KQU63-KQU62)</f>
        <v>0</v>
      </c>
      <c r="KQY62" s="963">
        <f t="shared" ref="KQY62" si="3936">MIN(KQY60,KQW63-KQW62)</f>
        <v>0</v>
      </c>
      <c r="KRA62" s="963">
        <f t="shared" ref="KRA62" si="3937">MIN(KRA60,KQY63-KQY62)</f>
        <v>0</v>
      </c>
      <c r="KRC62" s="963">
        <f t="shared" ref="KRC62" si="3938">MIN(KRC60,KRA63-KRA62)</f>
        <v>0</v>
      </c>
      <c r="KRE62" s="963">
        <f t="shared" ref="KRE62" si="3939">MIN(KRE60,KRC63-KRC62)</f>
        <v>0</v>
      </c>
      <c r="KRG62" s="963">
        <f t="shared" ref="KRG62" si="3940">MIN(KRG60,KRE63-KRE62)</f>
        <v>0</v>
      </c>
      <c r="KRI62" s="963">
        <f t="shared" ref="KRI62" si="3941">MIN(KRI60,KRG63-KRG62)</f>
        <v>0</v>
      </c>
      <c r="KRK62" s="963">
        <f t="shared" ref="KRK62" si="3942">MIN(KRK60,KRI63-KRI62)</f>
        <v>0</v>
      </c>
      <c r="KRM62" s="963">
        <f t="shared" ref="KRM62" si="3943">MIN(KRM60,KRK63-KRK62)</f>
        <v>0</v>
      </c>
      <c r="KRO62" s="963">
        <f t="shared" ref="KRO62" si="3944">MIN(KRO60,KRM63-KRM62)</f>
        <v>0</v>
      </c>
      <c r="KRQ62" s="963">
        <f t="shared" ref="KRQ62" si="3945">MIN(KRQ60,KRO63-KRO62)</f>
        <v>0</v>
      </c>
      <c r="KRS62" s="963">
        <f t="shared" ref="KRS62" si="3946">MIN(KRS60,KRQ63-KRQ62)</f>
        <v>0</v>
      </c>
      <c r="KRU62" s="963">
        <f t="shared" ref="KRU62" si="3947">MIN(KRU60,KRS63-KRS62)</f>
        <v>0</v>
      </c>
      <c r="KRW62" s="963">
        <f t="shared" ref="KRW62" si="3948">MIN(KRW60,KRU63-KRU62)</f>
        <v>0</v>
      </c>
      <c r="KRY62" s="963">
        <f t="shared" ref="KRY62" si="3949">MIN(KRY60,KRW63-KRW62)</f>
        <v>0</v>
      </c>
      <c r="KSA62" s="963">
        <f t="shared" ref="KSA62" si="3950">MIN(KSA60,KRY63-KRY62)</f>
        <v>0</v>
      </c>
      <c r="KSC62" s="963">
        <f t="shared" ref="KSC62" si="3951">MIN(KSC60,KSA63-KSA62)</f>
        <v>0</v>
      </c>
      <c r="KSE62" s="963">
        <f t="shared" ref="KSE62" si="3952">MIN(KSE60,KSC63-KSC62)</f>
        <v>0</v>
      </c>
      <c r="KSG62" s="963">
        <f t="shared" ref="KSG62" si="3953">MIN(KSG60,KSE63-KSE62)</f>
        <v>0</v>
      </c>
      <c r="KSI62" s="963">
        <f t="shared" ref="KSI62" si="3954">MIN(KSI60,KSG63-KSG62)</f>
        <v>0</v>
      </c>
      <c r="KSK62" s="963">
        <f t="shared" ref="KSK62" si="3955">MIN(KSK60,KSI63-KSI62)</f>
        <v>0</v>
      </c>
      <c r="KSM62" s="963">
        <f t="shared" ref="KSM62" si="3956">MIN(KSM60,KSK63-KSK62)</f>
        <v>0</v>
      </c>
      <c r="KSO62" s="963">
        <f t="shared" ref="KSO62" si="3957">MIN(KSO60,KSM63-KSM62)</f>
        <v>0</v>
      </c>
      <c r="KSQ62" s="963">
        <f t="shared" ref="KSQ62" si="3958">MIN(KSQ60,KSO63-KSO62)</f>
        <v>0</v>
      </c>
      <c r="KSS62" s="963">
        <f t="shared" ref="KSS62" si="3959">MIN(KSS60,KSQ63-KSQ62)</f>
        <v>0</v>
      </c>
      <c r="KSU62" s="963">
        <f t="shared" ref="KSU62" si="3960">MIN(KSU60,KSS63-KSS62)</f>
        <v>0</v>
      </c>
      <c r="KSW62" s="963">
        <f t="shared" ref="KSW62" si="3961">MIN(KSW60,KSU63-KSU62)</f>
        <v>0</v>
      </c>
      <c r="KSY62" s="963">
        <f t="shared" ref="KSY62" si="3962">MIN(KSY60,KSW63-KSW62)</f>
        <v>0</v>
      </c>
      <c r="KTA62" s="963">
        <f t="shared" ref="KTA62" si="3963">MIN(KTA60,KSY63-KSY62)</f>
        <v>0</v>
      </c>
      <c r="KTC62" s="963">
        <f t="shared" ref="KTC62" si="3964">MIN(KTC60,KTA63-KTA62)</f>
        <v>0</v>
      </c>
      <c r="KTE62" s="963">
        <f t="shared" ref="KTE62" si="3965">MIN(KTE60,KTC63-KTC62)</f>
        <v>0</v>
      </c>
      <c r="KTG62" s="963">
        <f t="shared" ref="KTG62" si="3966">MIN(KTG60,KTE63-KTE62)</f>
        <v>0</v>
      </c>
      <c r="KTI62" s="963">
        <f t="shared" ref="KTI62" si="3967">MIN(KTI60,KTG63-KTG62)</f>
        <v>0</v>
      </c>
      <c r="KTK62" s="963">
        <f t="shared" ref="KTK62" si="3968">MIN(KTK60,KTI63-KTI62)</f>
        <v>0</v>
      </c>
      <c r="KTM62" s="963">
        <f t="shared" ref="KTM62" si="3969">MIN(KTM60,KTK63-KTK62)</f>
        <v>0</v>
      </c>
      <c r="KTO62" s="963">
        <f t="shared" ref="KTO62" si="3970">MIN(KTO60,KTM63-KTM62)</f>
        <v>0</v>
      </c>
      <c r="KTQ62" s="963">
        <f t="shared" ref="KTQ62" si="3971">MIN(KTQ60,KTO63-KTO62)</f>
        <v>0</v>
      </c>
      <c r="KTS62" s="963">
        <f t="shared" ref="KTS62" si="3972">MIN(KTS60,KTQ63-KTQ62)</f>
        <v>0</v>
      </c>
      <c r="KTU62" s="963">
        <f t="shared" ref="KTU62" si="3973">MIN(KTU60,KTS63-KTS62)</f>
        <v>0</v>
      </c>
      <c r="KTW62" s="963">
        <f t="shared" ref="KTW62" si="3974">MIN(KTW60,KTU63-KTU62)</f>
        <v>0</v>
      </c>
      <c r="KTY62" s="963">
        <f t="shared" ref="KTY62" si="3975">MIN(KTY60,KTW63-KTW62)</f>
        <v>0</v>
      </c>
      <c r="KUA62" s="963">
        <f t="shared" ref="KUA62" si="3976">MIN(KUA60,KTY63-KTY62)</f>
        <v>0</v>
      </c>
      <c r="KUC62" s="963">
        <f t="shared" ref="KUC62" si="3977">MIN(KUC60,KUA63-KUA62)</f>
        <v>0</v>
      </c>
      <c r="KUE62" s="963">
        <f t="shared" ref="KUE62" si="3978">MIN(KUE60,KUC63-KUC62)</f>
        <v>0</v>
      </c>
      <c r="KUG62" s="963">
        <f t="shared" ref="KUG62" si="3979">MIN(KUG60,KUE63-KUE62)</f>
        <v>0</v>
      </c>
      <c r="KUI62" s="963">
        <f t="shared" ref="KUI62" si="3980">MIN(KUI60,KUG63-KUG62)</f>
        <v>0</v>
      </c>
      <c r="KUK62" s="963">
        <f t="shared" ref="KUK62" si="3981">MIN(KUK60,KUI63-KUI62)</f>
        <v>0</v>
      </c>
      <c r="KUM62" s="963">
        <f t="shared" ref="KUM62" si="3982">MIN(KUM60,KUK63-KUK62)</f>
        <v>0</v>
      </c>
      <c r="KUO62" s="963">
        <f t="shared" ref="KUO62" si="3983">MIN(KUO60,KUM63-KUM62)</f>
        <v>0</v>
      </c>
      <c r="KUQ62" s="963">
        <f t="shared" ref="KUQ62" si="3984">MIN(KUQ60,KUO63-KUO62)</f>
        <v>0</v>
      </c>
      <c r="KUS62" s="963">
        <f t="shared" ref="KUS62" si="3985">MIN(KUS60,KUQ63-KUQ62)</f>
        <v>0</v>
      </c>
      <c r="KUU62" s="963">
        <f t="shared" ref="KUU62" si="3986">MIN(KUU60,KUS63-KUS62)</f>
        <v>0</v>
      </c>
      <c r="KUW62" s="963">
        <f t="shared" ref="KUW62" si="3987">MIN(KUW60,KUU63-KUU62)</f>
        <v>0</v>
      </c>
      <c r="KUY62" s="963">
        <f t="shared" ref="KUY62" si="3988">MIN(KUY60,KUW63-KUW62)</f>
        <v>0</v>
      </c>
      <c r="KVA62" s="963">
        <f t="shared" ref="KVA62" si="3989">MIN(KVA60,KUY63-KUY62)</f>
        <v>0</v>
      </c>
      <c r="KVC62" s="963">
        <f t="shared" ref="KVC62" si="3990">MIN(KVC60,KVA63-KVA62)</f>
        <v>0</v>
      </c>
      <c r="KVE62" s="963">
        <f t="shared" ref="KVE62" si="3991">MIN(KVE60,KVC63-KVC62)</f>
        <v>0</v>
      </c>
      <c r="KVG62" s="963">
        <f t="shared" ref="KVG62" si="3992">MIN(KVG60,KVE63-KVE62)</f>
        <v>0</v>
      </c>
      <c r="KVI62" s="963">
        <f t="shared" ref="KVI62" si="3993">MIN(KVI60,KVG63-KVG62)</f>
        <v>0</v>
      </c>
      <c r="KVK62" s="963">
        <f t="shared" ref="KVK62" si="3994">MIN(KVK60,KVI63-KVI62)</f>
        <v>0</v>
      </c>
      <c r="KVM62" s="963">
        <f t="shared" ref="KVM62" si="3995">MIN(KVM60,KVK63-KVK62)</f>
        <v>0</v>
      </c>
      <c r="KVO62" s="963">
        <f t="shared" ref="KVO62" si="3996">MIN(KVO60,KVM63-KVM62)</f>
        <v>0</v>
      </c>
      <c r="KVQ62" s="963">
        <f t="shared" ref="KVQ62" si="3997">MIN(KVQ60,KVO63-KVO62)</f>
        <v>0</v>
      </c>
      <c r="KVS62" s="963">
        <f t="shared" ref="KVS62" si="3998">MIN(KVS60,KVQ63-KVQ62)</f>
        <v>0</v>
      </c>
      <c r="KVU62" s="963">
        <f t="shared" ref="KVU62" si="3999">MIN(KVU60,KVS63-KVS62)</f>
        <v>0</v>
      </c>
      <c r="KVW62" s="963">
        <f t="shared" ref="KVW62" si="4000">MIN(KVW60,KVU63-KVU62)</f>
        <v>0</v>
      </c>
      <c r="KVY62" s="963">
        <f t="shared" ref="KVY62" si="4001">MIN(KVY60,KVW63-KVW62)</f>
        <v>0</v>
      </c>
      <c r="KWA62" s="963">
        <f t="shared" ref="KWA62" si="4002">MIN(KWA60,KVY63-KVY62)</f>
        <v>0</v>
      </c>
      <c r="KWC62" s="963">
        <f t="shared" ref="KWC62" si="4003">MIN(KWC60,KWA63-KWA62)</f>
        <v>0</v>
      </c>
      <c r="KWE62" s="963">
        <f t="shared" ref="KWE62" si="4004">MIN(KWE60,KWC63-KWC62)</f>
        <v>0</v>
      </c>
      <c r="KWG62" s="963">
        <f t="shared" ref="KWG62" si="4005">MIN(KWG60,KWE63-KWE62)</f>
        <v>0</v>
      </c>
      <c r="KWI62" s="963">
        <f t="shared" ref="KWI62" si="4006">MIN(KWI60,KWG63-KWG62)</f>
        <v>0</v>
      </c>
      <c r="KWK62" s="963">
        <f t="shared" ref="KWK62" si="4007">MIN(KWK60,KWI63-KWI62)</f>
        <v>0</v>
      </c>
      <c r="KWM62" s="963">
        <f t="shared" ref="KWM62" si="4008">MIN(KWM60,KWK63-KWK62)</f>
        <v>0</v>
      </c>
      <c r="KWO62" s="963">
        <f t="shared" ref="KWO62" si="4009">MIN(KWO60,KWM63-KWM62)</f>
        <v>0</v>
      </c>
      <c r="KWQ62" s="963">
        <f t="shared" ref="KWQ62" si="4010">MIN(KWQ60,KWO63-KWO62)</f>
        <v>0</v>
      </c>
      <c r="KWS62" s="963">
        <f t="shared" ref="KWS62" si="4011">MIN(KWS60,KWQ63-KWQ62)</f>
        <v>0</v>
      </c>
      <c r="KWU62" s="963">
        <f t="shared" ref="KWU62" si="4012">MIN(KWU60,KWS63-KWS62)</f>
        <v>0</v>
      </c>
      <c r="KWW62" s="963">
        <f t="shared" ref="KWW62" si="4013">MIN(KWW60,KWU63-KWU62)</f>
        <v>0</v>
      </c>
      <c r="KWY62" s="963">
        <f t="shared" ref="KWY62" si="4014">MIN(KWY60,KWW63-KWW62)</f>
        <v>0</v>
      </c>
      <c r="KXA62" s="963">
        <f t="shared" ref="KXA62" si="4015">MIN(KXA60,KWY63-KWY62)</f>
        <v>0</v>
      </c>
      <c r="KXC62" s="963">
        <f t="shared" ref="KXC62" si="4016">MIN(KXC60,KXA63-KXA62)</f>
        <v>0</v>
      </c>
      <c r="KXE62" s="963">
        <f t="shared" ref="KXE62" si="4017">MIN(KXE60,KXC63-KXC62)</f>
        <v>0</v>
      </c>
      <c r="KXG62" s="963">
        <f t="shared" ref="KXG62" si="4018">MIN(KXG60,KXE63-KXE62)</f>
        <v>0</v>
      </c>
      <c r="KXI62" s="963">
        <f t="shared" ref="KXI62" si="4019">MIN(KXI60,KXG63-KXG62)</f>
        <v>0</v>
      </c>
      <c r="KXK62" s="963">
        <f t="shared" ref="KXK62" si="4020">MIN(KXK60,KXI63-KXI62)</f>
        <v>0</v>
      </c>
      <c r="KXM62" s="963">
        <f t="shared" ref="KXM62" si="4021">MIN(KXM60,KXK63-KXK62)</f>
        <v>0</v>
      </c>
      <c r="KXO62" s="963">
        <f t="shared" ref="KXO62" si="4022">MIN(KXO60,KXM63-KXM62)</f>
        <v>0</v>
      </c>
      <c r="KXQ62" s="963">
        <f t="shared" ref="KXQ62" si="4023">MIN(KXQ60,KXO63-KXO62)</f>
        <v>0</v>
      </c>
      <c r="KXS62" s="963">
        <f t="shared" ref="KXS62" si="4024">MIN(KXS60,KXQ63-KXQ62)</f>
        <v>0</v>
      </c>
      <c r="KXU62" s="963">
        <f t="shared" ref="KXU62" si="4025">MIN(KXU60,KXS63-KXS62)</f>
        <v>0</v>
      </c>
      <c r="KXW62" s="963">
        <f t="shared" ref="KXW62" si="4026">MIN(KXW60,KXU63-KXU62)</f>
        <v>0</v>
      </c>
      <c r="KXY62" s="963">
        <f t="shared" ref="KXY62" si="4027">MIN(KXY60,KXW63-KXW62)</f>
        <v>0</v>
      </c>
      <c r="KYA62" s="963">
        <f t="shared" ref="KYA62" si="4028">MIN(KYA60,KXY63-KXY62)</f>
        <v>0</v>
      </c>
      <c r="KYC62" s="963">
        <f t="shared" ref="KYC62" si="4029">MIN(KYC60,KYA63-KYA62)</f>
        <v>0</v>
      </c>
      <c r="KYE62" s="963">
        <f t="shared" ref="KYE62" si="4030">MIN(KYE60,KYC63-KYC62)</f>
        <v>0</v>
      </c>
      <c r="KYG62" s="963">
        <f t="shared" ref="KYG62" si="4031">MIN(KYG60,KYE63-KYE62)</f>
        <v>0</v>
      </c>
      <c r="KYI62" s="963">
        <f t="shared" ref="KYI62" si="4032">MIN(KYI60,KYG63-KYG62)</f>
        <v>0</v>
      </c>
      <c r="KYK62" s="963">
        <f t="shared" ref="KYK62" si="4033">MIN(KYK60,KYI63-KYI62)</f>
        <v>0</v>
      </c>
      <c r="KYM62" s="963">
        <f t="shared" ref="KYM62" si="4034">MIN(KYM60,KYK63-KYK62)</f>
        <v>0</v>
      </c>
      <c r="KYO62" s="963">
        <f t="shared" ref="KYO62" si="4035">MIN(KYO60,KYM63-KYM62)</f>
        <v>0</v>
      </c>
      <c r="KYQ62" s="963">
        <f t="shared" ref="KYQ62" si="4036">MIN(KYQ60,KYO63-KYO62)</f>
        <v>0</v>
      </c>
      <c r="KYS62" s="963">
        <f t="shared" ref="KYS62" si="4037">MIN(KYS60,KYQ63-KYQ62)</f>
        <v>0</v>
      </c>
      <c r="KYU62" s="963">
        <f t="shared" ref="KYU62" si="4038">MIN(KYU60,KYS63-KYS62)</f>
        <v>0</v>
      </c>
      <c r="KYW62" s="963">
        <f t="shared" ref="KYW62" si="4039">MIN(KYW60,KYU63-KYU62)</f>
        <v>0</v>
      </c>
      <c r="KYY62" s="963">
        <f t="shared" ref="KYY62" si="4040">MIN(KYY60,KYW63-KYW62)</f>
        <v>0</v>
      </c>
      <c r="KZA62" s="963">
        <f t="shared" ref="KZA62" si="4041">MIN(KZA60,KYY63-KYY62)</f>
        <v>0</v>
      </c>
      <c r="KZC62" s="963">
        <f t="shared" ref="KZC62" si="4042">MIN(KZC60,KZA63-KZA62)</f>
        <v>0</v>
      </c>
      <c r="KZE62" s="963">
        <f t="shared" ref="KZE62" si="4043">MIN(KZE60,KZC63-KZC62)</f>
        <v>0</v>
      </c>
      <c r="KZG62" s="963">
        <f t="shared" ref="KZG62" si="4044">MIN(KZG60,KZE63-KZE62)</f>
        <v>0</v>
      </c>
      <c r="KZI62" s="963">
        <f t="shared" ref="KZI62" si="4045">MIN(KZI60,KZG63-KZG62)</f>
        <v>0</v>
      </c>
      <c r="KZK62" s="963">
        <f t="shared" ref="KZK62" si="4046">MIN(KZK60,KZI63-KZI62)</f>
        <v>0</v>
      </c>
      <c r="KZM62" s="963">
        <f t="shared" ref="KZM62" si="4047">MIN(KZM60,KZK63-KZK62)</f>
        <v>0</v>
      </c>
      <c r="KZO62" s="963">
        <f t="shared" ref="KZO62" si="4048">MIN(KZO60,KZM63-KZM62)</f>
        <v>0</v>
      </c>
      <c r="KZQ62" s="963">
        <f t="shared" ref="KZQ62" si="4049">MIN(KZQ60,KZO63-KZO62)</f>
        <v>0</v>
      </c>
      <c r="KZS62" s="963">
        <f t="shared" ref="KZS62" si="4050">MIN(KZS60,KZQ63-KZQ62)</f>
        <v>0</v>
      </c>
      <c r="KZU62" s="963">
        <f t="shared" ref="KZU62" si="4051">MIN(KZU60,KZS63-KZS62)</f>
        <v>0</v>
      </c>
      <c r="KZW62" s="963">
        <f t="shared" ref="KZW62" si="4052">MIN(KZW60,KZU63-KZU62)</f>
        <v>0</v>
      </c>
      <c r="KZY62" s="963">
        <f t="shared" ref="KZY62" si="4053">MIN(KZY60,KZW63-KZW62)</f>
        <v>0</v>
      </c>
      <c r="LAA62" s="963">
        <f t="shared" ref="LAA62" si="4054">MIN(LAA60,KZY63-KZY62)</f>
        <v>0</v>
      </c>
      <c r="LAC62" s="963">
        <f t="shared" ref="LAC62" si="4055">MIN(LAC60,LAA63-LAA62)</f>
        <v>0</v>
      </c>
      <c r="LAE62" s="963">
        <f t="shared" ref="LAE62" si="4056">MIN(LAE60,LAC63-LAC62)</f>
        <v>0</v>
      </c>
      <c r="LAG62" s="963">
        <f t="shared" ref="LAG62" si="4057">MIN(LAG60,LAE63-LAE62)</f>
        <v>0</v>
      </c>
      <c r="LAI62" s="963">
        <f t="shared" ref="LAI62" si="4058">MIN(LAI60,LAG63-LAG62)</f>
        <v>0</v>
      </c>
      <c r="LAK62" s="963">
        <f t="shared" ref="LAK62" si="4059">MIN(LAK60,LAI63-LAI62)</f>
        <v>0</v>
      </c>
      <c r="LAM62" s="963">
        <f t="shared" ref="LAM62" si="4060">MIN(LAM60,LAK63-LAK62)</f>
        <v>0</v>
      </c>
      <c r="LAO62" s="963">
        <f t="shared" ref="LAO62" si="4061">MIN(LAO60,LAM63-LAM62)</f>
        <v>0</v>
      </c>
      <c r="LAQ62" s="963">
        <f t="shared" ref="LAQ62" si="4062">MIN(LAQ60,LAO63-LAO62)</f>
        <v>0</v>
      </c>
      <c r="LAS62" s="963">
        <f t="shared" ref="LAS62" si="4063">MIN(LAS60,LAQ63-LAQ62)</f>
        <v>0</v>
      </c>
      <c r="LAU62" s="963">
        <f t="shared" ref="LAU62" si="4064">MIN(LAU60,LAS63-LAS62)</f>
        <v>0</v>
      </c>
      <c r="LAW62" s="963">
        <f t="shared" ref="LAW62" si="4065">MIN(LAW60,LAU63-LAU62)</f>
        <v>0</v>
      </c>
      <c r="LAY62" s="963">
        <f t="shared" ref="LAY62" si="4066">MIN(LAY60,LAW63-LAW62)</f>
        <v>0</v>
      </c>
      <c r="LBA62" s="963">
        <f t="shared" ref="LBA62" si="4067">MIN(LBA60,LAY63-LAY62)</f>
        <v>0</v>
      </c>
      <c r="LBC62" s="963">
        <f t="shared" ref="LBC62" si="4068">MIN(LBC60,LBA63-LBA62)</f>
        <v>0</v>
      </c>
      <c r="LBE62" s="963">
        <f t="shared" ref="LBE62" si="4069">MIN(LBE60,LBC63-LBC62)</f>
        <v>0</v>
      </c>
      <c r="LBG62" s="963">
        <f t="shared" ref="LBG62" si="4070">MIN(LBG60,LBE63-LBE62)</f>
        <v>0</v>
      </c>
      <c r="LBI62" s="963">
        <f t="shared" ref="LBI62" si="4071">MIN(LBI60,LBG63-LBG62)</f>
        <v>0</v>
      </c>
      <c r="LBK62" s="963">
        <f t="shared" ref="LBK62" si="4072">MIN(LBK60,LBI63-LBI62)</f>
        <v>0</v>
      </c>
      <c r="LBM62" s="963">
        <f t="shared" ref="LBM62" si="4073">MIN(LBM60,LBK63-LBK62)</f>
        <v>0</v>
      </c>
      <c r="LBO62" s="963">
        <f t="shared" ref="LBO62" si="4074">MIN(LBO60,LBM63-LBM62)</f>
        <v>0</v>
      </c>
      <c r="LBQ62" s="963">
        <f t="shared" ref="LBQ62" si="4075">MIN(LBQ60,LBO63-LBO62)</f>
        <v>0</v>
      </c>
      <c r="LBS62" s="963">
        <f t="shared" ref="LBS62" si="4076">MIN(LBS60,LBQ63-LBQ62)</f>
        <v>0</v>
      </c>
      <c r="LBU62" s="963">
        <f t="shared" ref="LBU62" si="4077">MIN(LBU60,LBS63-LBS62)</f>
        <v>0</v>
      </c>
      <c r="LBW62" s="963">
        <f t="shared" ref="LBW62" si="4078">MIN(LBW60,LBU63-LBU62)</f>
        <v>0</v>
      </c>
      <c r="LBY62" s="963">
        <f t="shared" ref="LBY62" si="4079">MIN(LBY60,LBW63-LBW62)</f>
        <v>0</v>
      </c>
      <c r="LCA62" s="963">
        <f t="shared" ref="LCA62" si="4080">MIN(LCA60,LBY63-LBY62)</f>
        <v>0</v>
      </c>
      <c r="LCC62" s="963">
        <f t="shared" ref="LCC62" si="4081">MIN(LCC60,LCA63-LCA62)</f>
        <v>0</v>
      </c>
      <c r="LCE62" s="963">
        <f t="shared" ref="LCE62" si="4082">MIN(LCE60,LCC63-LCC62)</f>
        <v>0</v>
      </c>
      <c r="LCG62" s="963">
        <f t="shared" ref="LCG62" si="4083">MIN(LCG60,LCE63-LCE62)</f>
        <v>0</v>
      </c>
      <c r="LCI62" s="963">
        <f t="shared" ref="LCI62" si="4084">MIN(LCI60,LCG63-LCG62)</f>
        <v>0</v>
      </c>
      <c r="LCK62" s="963">
        <f t="shared" ref="LCK62" si="4085">MIN(LCK60,LCI63-LCI62)</f>
        <v>0</v>
      </c>
      <c r="LCM62" s="963">
        <f t="shared" ref="LCM62" si="4086">MIN(LCM60,LCK63-LCK62)</f>
        <v>0</v>
      </c>
      <c r="LCO62" s="963">
        <f t="shared" ref="LCO62" si="4087">MIN(LCO60,LCM63-LCM62)</f>
        <v>0</v>
      </c>
      <c r="LCQ62" s="963">
        <f t="shared" ref="LCQ62" si="4088">MIN(LCQ60,LCO63-LCO62)</f>
        <v>0</v>
      </c>
      <c r="LCS62" s="963">
        <f t="shared" ref="LCS62" si="4089">MIN(LCS60,LCQ63-LCQ62)</f>
        <v>0</v>
      </c>
      <c r="LCU62" s="963">
        <f t="shared" ref="LCU62" si="4090">MIN(LCU60,LCS63-LCS62)</f>
        <v>0</v>
      </c>
      <c r="LCW62" s="963">
        <f t="shared" ref="LCW62" si="4091">MIN(LCW60,LCU63-LCU62)</f>
        <v>0</v>
      </c>
      <c r="LCY62" s="963">
        <f t="shared" ref="LCY62" si="4092">MIN(LCY60,LCW63-LCW62)</f>
        <v>0</v>
      </c>
      <c r="LDA62" s="963">
        <f t="shared" ref="LDA62" si="4093">MIN(LDA60,LCY63-LCY62)</f>
        <v>0</v>
      </c>
      <c r="LDC62" s="963">
        <f t="shared" ref="LDC62" si="4094">MIN(LDC60,LDA63-LDA62)</f>
        <v>0</v>
      </c>
      <c r="LDE62" s="963">
        <f t="shared" ref="LDE62" si="4095">MIN(LDE60,LDC63-LDC62)</f>
        <v>0</v>
      </c>
      <c r="LDG62" s="963">
        <f t="shared" ref="LDG62" si="4096">MIN(LDG60,LDE63-LDE62)</f>
        <v>0</v>
      </c>
      <c r="LDI62" s="963">
        <f t="shared" ref="LDI62" si="4097">MIN(LDI60,LDG63-LDG62)</f>
        <v>0</v>
      </c>
      <c r="LDK62" s="963">
        <f t="shared" ref="LDK62" si="4098">MIN(LDK60,LDI63-LDI62)</f>
        <v>0</v>
      </c>
      <c r="LDM62" s="963">
        <f t="shared" ref="LDM62" si="4099">MIN(LDM60,LDK63-LDK62)</f>
        <v>0</v>
      </c>
      <c r="LDO62" s="963">
        <f t="shared" ref="LDO62" si="4100">MIN(LDO60,LDM63-LDM62)</f>
        <v>0</v>
      </c>
      <c r="LDQ62" s="963">
        <f t="shared" ref="LDQ62" si="4101">MIN(LDQ60,LDO63-LDO62)</f>
        <v>0</v>
      </c>
      <c r="LDS62" s="963">
        <f t="shared" ref="LDS62" si="4102">MIN(LDS60,LDQ63-LDQ62)</f>
        <v>0</v>
      </c>
      <c r="LDU62" s="963">
        <f t="shared" ref="LDU62" si="4103">MIN(LDU60,LDS63-LDS62)</f>
        <v>0</v>
      </c>
      <c r="LDW62" s="963">
        <f t="shared" ref="LDW62" si="4104">MIN(LDW60,LDU63-LDU62)</f>
        <v>0</v>
      </c>
      <c r="LDY62" s="963">
        <f t="shared" ref="LDY62" si="4105">MIN(LDY60,LDW63-LDW62)</f>
        <v>0</v>
      </c>
      <c r="LEA62" s="963">
        <f t="shared" ref="LEA62" si="4106">MIN(LEA60,LDY63-LDY62)</f>
        <v>0</v>
      </c>
      <c r="LEC62" s="963">
        <f t="shared" ref="LEC62" si="4107">MIN(LEC60,LEA63-LEA62)</f>
        <v>0</v>
      </c>
      <c r="LEE62" s="963">
        <f t="shared" ref="LEE62" si="4108">MIN(LEE60,LEC63-LEC62)</f>
        <v>0</v>
      </c>
      <c r="LEG62" s="963">
        <f t="shared" ref="LEG62" si="4109">MIN(LEG60,LEE63-LEE62)</f>
        <v>0</v>
      </c>
      <c r="LEI62" s="963">
        <f t="shared" ref="LEI62" si="4110">MIN(LEI60,LEG63-LEG62)</f>
        <v>0</v>
      </c>
      <c r="LEK62" s="963">
        <f t="shared" ref="LEK62" si="4111">MIN(LEK60,LEI63-LEI62)</f>
        <v>0</v>
      </c>
      <c r="LEM62" s="963">
        <f t="shared" ref="LEM62" si="4112">MIN(LEM60,LEK63-LEK62)</f>
        <v>0</v>
      </c>
      <c r="LEO62" s="963">
        <f t="shared" ref="LEO62" si="4113">MIN(LEO60,LEM63-LEM62)</f>
        <v>0</v>
      </c>
      <c r="LEQ62" s="963">
        <f t="shared" ref="LEQ62" si="4114">MIN(LEQ60,LEO63-LEO62)</f>
        <v>0</v>
      </c>
      <c r="LES62" s="963">
        <f t="shared" ref="LES62" si="4115">MIN(LES60,LEQ63-LEQ62)</f>
        <v>0</v>
      </c>
      <c r="LEU62" s="963">
        <f t="shared" ref="LEU62" si="4116">MIN(LEU60,LES63-LES62)</f>
        <v>0</v>
      </c>
      <c r="LEW62" s="963">
        <f t="shared" ref="LEW62" si="4117">MIN(LEW60,LEU63-LEU62)</f>
        <v>0</v>
      </c>
      <c r="LEY62" s="963">
        <f t="shared" ref="LEY62" si="4118">MIN(LEY60,LEW63-LEW62)</f>
        <v>0</v>
      </c>
      <c r="LFA62" s="963">
        <f t="shared" ref="LFA62" si="4119">MIN(LFA60,LEY63-LEY62)</f>
        <v>0</v>
      </c>
      <c r="LFC62" s="963">
        <f t="shared" ref="LFC62" si="4120">MIN(LFC60,LFA63-LFA62)</f>
        <v>0</v>
      </c>
      <c r="LFE62" s="963">
        <f t="shared" ref="LFE62" si="4121">MIN(LFE60,LFC63-LFC62)</f>
        <v>0</v>
      </c>
      <c r="LFG62" s="963">
        <f t="shared" ref="LFG62" si="4122">MIN(LFG60,LFE63-LFE62)</f>
        <v>0</v>
      </c>
      <c r="LFI62" s="963">
        <f t="shared" ref="LFI62" si="4123">MIN(LFI60,LFG63-LFG62)</f>
        <v>0</v>
      </c>
      <c r="LFK62" s="963">
        <f t="shared" ref="LFK62" si="4124">MIN(LFK60,LFI63-LFI62)</f>
        <v>0</v>
      </c>
      <c r="LFM62" s="963">
        <f t="shared" ref="LFM62" si="4125">MIN(LFM60,LFK63-LFK62)</f>
        <v>0</v>
      </c>
      <c r="LFO62" s="963">
        <f t="shared" ref="LFO62" si="4126">MIN(LFO60,LFM63-LFM62)</f>
        <v>0</v>
      </c>
      <c r="LFQ62" s="963">
        <f t="shared" ref="LFQ62" si="4127">MIN(LFQ60,LFO63-LFO62)</f>
        <v>0</v>
      </c>
      <c r="LFS62" s="963">
        <f t="shared" ref="LFS62" si="4128">MIN(LFS60,LFQ63-LFQ62)</f>
        <v>0</v>
      </c>
      <c r="LFU62" s="963">
        <f t="shared" ref="LFU62" si="4129">MIN(LFU60,LFS63-LFS62)</f>
        <v>0</v>
      </c>
      <c r="LFW62" s="963">
        <f t="shared" ref="LFW62" si="4130">MIN(LFW60,LFU63-LFU62)</f>
        <v>0</v>
      </c>
      <c r="LFY62" s="963">
        <f t="shared" ref="LFY62" si="4131">MIN(LFY60,LFW63-LFW62)</f>
        <v>0</v>
      </c>
      <c r="LGA62" s="963">
        <f t="shared" ref="LGA62" si="4132">MIN(LGA60,LFY63-LFY62)</f>
        <v>0</v>
      </c>
      <c r="LGC62" s="963">
        <f t="shared" ref="LGC62" si="4133">MIN(LGC60,LGA63-LGA62)</f>
        <v>0</v>
      </c>
      <c r="LGE62" s="963">
        <f t="shared" ref="LGE62" si="4134">MIN(LGE60,LGC63-LGC62)</f>
        <v>0</v>
      </c>
      <c r="LGG62" s="963">
        <f t="shared" ref="LGG62" si="4135">MIN(LGG60,LGE63-LGE62)</f>
        <v>0</v>
      </c>
      <c r="LGI62" s="963">
        <f t="shared" ref="LGI62" si="4136">MIN(LGI60,LGG63-LGG62)</f>
        <v>0</v>
      </c>
      <c r="LGK62" s="963">
        <f t="shared" ref="LGK62" si="4137">MIN(LGK60,LGI63-LGI62)</f>
        <v>0</v>
      </c>
      <c r="LGM62" s="963">
        <f t="shared" ref="LGM62" si="4138">MIN(LGM60,LGK63-LGK62)</f>
        <v>0</v>
      </c>
      <c r="LGO62" s="963">
        <f t="shared" ref="LGO62" si="4139">MIN(LGO60,LGM63-LGM62)</f>
        <v>0</v>
      </c>
      <c r="LGQ62" s="963">
        <f t="shared" ref="LGQ62" si="4140">MIN(LGQ60,LGO63-LGO62)</f>
        <v>0</v>
      </c>
      <c r="LGS62" s="963">
        <f t="shared" ref="LGS62" si="4141">MIN(LGS60,LGQ63-LGQ62)</f>
        <v>0</v>
      </c>
      <c r="LGU62" s="963">
        <f t="shared" ref="LGU62" si="4142">MIN(LGU60,LGS63-LGS62)</f>
        <v>0</v>
      </c>
      <c r="LGW62" s="963">
        <f t="shared" ref="LGW62" si="4143">MIN(LGW60,LGU63-LGU62)</f>
        <v>0</v>
      </c>
      <c r="LGY62" s="963">
        <f t="shared" ref="LGY62" si="4144">MIN(LGY60,LGW63-LGW62)</f>
        <v>0</v>
      </c>
      <c r="LHA62" s="963">
        <f t="shared" ref="LHA62" si="4145">MIN(LHA60,LGY63-LGY62)</f>
        <v>0</v>
      </c>
      <c r="LHC62" s="963">
        <f t="shared" ref="LHC62" si="4146">MIN(LHC60,LHA63-LHA62)</f>
        <v>0</v>
      </c>
      <c r="LHE62" s="963">
        <f t="shared" ref="LHE62" si="4147">MIN(LHE60,LHC63-LHC62)</f>
        <v>0</v>
      </c>
      <c r="LHG62" s="963">
        <f t="shared" ref="LHG62" si="4148">MIN(LHG60,LHE63-LHE62)</f>
        <v>0</v>
      </c>
      <c r="LHI62" s="963">
        <f t="shared" ref="LHI62" si="4149">MIN(LHI60,LHG63-LHG62)</f>
        <v>0</v>
      </c>
      <c r="LHK62" s="963">
        <f t="shared" ref="LHK62" si="4150">MIN(LHK60,LHI63-LHI62)</f>
        <v>0</v>
      </c>
      <c r="LHM62" s="963">
        <f t="shared" ref="LHM62" si="4151">MIN(LHM60,LHK63-LHK62)</f>
        <v>0</v>
      </c>
      <c r="LHO62" s="963">
        <f t="shared" ref="LHO62" si="4152">MIN(LHO60,LHM63-LHM62)</f>
        <v>0</v>
      </c>
      <c r="LHQ62" s="963">
        <f t="shared" ref="LHQ62" si="4153">MIN(LHQ60,LHO63-LHO62)</f>
        <v>0</v>
      </c>
      <c r="LHS62" s="963">
        <f t="shared" ref="LHS62" si="4154">MIN(LHS60,LHQ63-LHQ62)</f>
        <v>0</v>
      </c>
      <c r="LHU62" s="963">
        <f t="shared" ref="LHU62" si="4155">MIN(LHU60,LHS63-LHS62)</f>
        <v>0</v>
      </c>
      <c r="LHW62" s="963">
        <f t="shared" ref="LHW62" si="4156">MIN(LHW60,LHU63-LHU62)</f>
        <v>0</v>
      </c>
      <c r="LHY62" s="963">
        <f t="shared" ref="LHY62" si="4157">MIN(LHY60,LHW63-LHW62)</f>
        <v>0</v>
      </c>
      <c r="LIA62" s="963">
        <f t="shared" ref="LIA62" si="4158">MIN(LIA60,LHY63-LHY62)</f>
        <v>0</v>
      </c>
      <c r="LIC62" s="963">
        <f t="shared" ref="LIC62" si="4159">MIN(LIC60,LIA63-LIA62)</f>
        <v>0</v>
      </c>
      <c r="LIE62" s="963">
        <f t="shared" ref="LIE62" si="4160">MIN(LIE60,LIC63-LIC62)</f>
        <v>0</v>
      </c>
      <c r="LIG62" s="963">
        <f t="shared" ref="LIG62" si="4161">MIN(LIG60,LIE63-LIE62)</f>
        <v>0</v>
      </c>
      <c r="LII62" s="963">
        <f t="shared" ref="LII62" si="4162">MIN(LII60,LIG63-LIG62)</f>
        <v>0</v>
      </c>
      <c r="LIK62" s="963">
        <f t="shared" ref="LIK62" si="4163">MIN(LIK60,LII63-LII62)</f>
        <v>0</v>
      </c>
      <c r="LIM62" s="963">
        <f t="shared" ref="LIM62" si="4164">MIN(LIM60,LIK63-LIK62)</f>
        <v>0</v>
      </c>
      <c r="LIO62" s="963">
        <f t="shared" ref="LIO62" si="4165">MIN(LIO60,LIM63-LIM62)</f>
        <v>0</v>
      </c>
      <c r="LIQ62" s="963">
        <f t="shared" ref="LIQ62" si="4166">MIN(LIQ60,LIO63-LIO62)</f>
        <v>0</v>
      </c>
      <c r="LIS62" s="963">
        <f t="shared" ref="LIS62" si="4167">MIN(LIS60,LIQ63-LIQ62)</f>
        <v>0</v>
      </c>
      <c r="LIU62" s="963">
        <f t="shared" ref="LIU62" si="4168">MIN(LIU60,LIS63-LIS62)</f>
        <v>0</v>
      </c>
      <c r="LIW62" s="963">
        <f t="shared" ref="LIW62" si="4169">MIN(LIW60,LIU63-LIU62)</f>
        <v>0</v>
      </c>
      <c r="LIY62" s="963">
        <f t="shared" ref="LIY62" si="4170">MIN(LIY60,LIW63-LIW62)</f>
        <v>0</v>
      </c>
      <c r="LJA62" s="963">
        <f t="shared" ref="LJA62" si="4171">MIN(LJA60,LIY63-LIY62)</f>
        <v>0</v>
      </c>
      <c r="LJC62" s="963">
        <f t="shared" ref="LJC62" si="4172">MIN(LJC60,LJA63-LJA62)</f>
        <v>0</v>
      </c>
      <c r="LJE62" s="963">
        <f t="shared" ref="LJE62" si="4173">MIN(LJE60,LJC63-LJC62)</f>
        <v>0</v>
      </c>
      <c r="LJG62" s="963">
        <f t="shared" ref="LJG62" si="4174">MIN(LJG60,LJE63-LJE62)</f>
        <v>0</v>
      </c>
      <c r="LJI62" s="963">
        <f t="shared" ref="LJI62" si="4175">MIN(LJI60,LJG63-LJG62)</f>
        <v>0</v>
      </c>
      <c r="LJK62" s="963">
        <f t="shared" ref="LJK62" si="4176">MIN(LJK60,LJI63-LJI62)</f>
        <v>0</v>
      </c>
      <c r="LJM62" s="963">
        <f t="shared" ref="LJM62" si="4177">MIN(LJM60,LJK63-LJK62)</f>
        <v>0</v>
      </c>
      <c r="LJO62" s="963">
        <f t="shared" ref="LJO62" si="4178">MIN(LJO60,LJM63-LJM62)</f>
        <v>0</v>
      </c>
      <c r="LJQ62" s="963">
        <f t="shared" ref="LJQ62" si="4179">MIN(LJQ60,LJO63-LJO62)</f>
        <v>0</v>
      </c>
      <c r="LJS62" s="963">
        <f t="shared" ref="LJS62" si="4180">MIN(LJS60,LJQ63-LJQ62)</f>
        <v>0</v>
      </c>
      <c r="LJU62" s="963">
        <f t="shared" ref="LJU62" si="4181">MIN(LJU60,LJS63-LJS62)</f>
        <v>0</v>
      </c>
      <c r="LJW62" s="963">
        <f t="shared" ref="LJW62" si="4182">MIN(LJW60,LJU63-LJU62)</f>
        <v>0</v>
      </c>
      <c r="LJY62" s="963">
        <f t="shared" ref="LJY62" si="4183">MIN(LJY60,LJW63-LJW62)</f>
        <v>0</v>
      </c>
      <c r="LKA62" s="963">
        <f t="shared" ref="LKA62" si="4184">MIN(LKA60,LJY63-LJY62)</f>
        <v>0</v>
      </c>
      <c r="LKC62" s="963">
        <f t="shared" ref="LKC62" si="4185">MIN(LKC60,LKA63-LKA62)</f>
        <v>0</v>
      </c>
      <c r="LKE62" s="963">
        <f t="shared" ref="LKE62" si="4186">MIN(LKE60,LKC63-LKC62)</f>
        <v>0</v>
      </c>
      <c r="LKG62" s="963">
        <f t="shared" ref="LKG62" si="4187">MIN(LKG60,LKE63-LKE62)</f>
        <v>0</v>
      </c>
      <c r="LKI62" s="963">
        <f t="shared" ref="LKI62" si="4188">MIN(LKI60,LKG63-LKG62)</f>
        <v>0</v>
      </c>
      <c r="LKK62" s="963">
        <f t="shared" ref="LKK62" si="4189">MIN(LKK60,LKI63-LKI62)</f>
        <v>0</v>
      </c>
      <c r="LKM62" s="963">
        <f t="shared" ref="LKM62" si="4190">MIN(LKM60,LKK63-LKK62)</f>
        <v>0</v>
      </c>
      <c r="LKO62" s="963">
        <f t="shared" ref="LKO62" si="4191">MIN(LKO60,LKM63-LKM62)</f>
        <v>0</v>
      </c>
      <c r="LKQ62" s="963">
        <f t="shared" ref="LKQ62" si="4192">MIN(LKQ60,LKO63-LKO62)</f>
        <v>0</v>
      </c>
      <c r="LKS62" s="963">
        <f t="shared" ref="LKS62" si="4193">MIN(LKS60,LKQ63-LKQ62)</f>
        <v>0</v>
      </c>
      <c r="LKU62" s="963">
        <f t="shared" ref="LKU62" si="4194">MIN(LKU60,LKS63-LKS62)</f>
        <v>0</v>
      </c>
      <c r="LKW62" s="963">
        <f t="shared" ref="LKW62" si="4195">MIN(LKW60,LKU63-LKU62)</f>
        <v>0</v>
      </c>
      <c r="LKY62" s="963">
        <f t="shared" ref="LKY62" si="4196">MIN(LKY60,LKW63-LKW62)</f>
        <v>0</v>
      </c>
      <c r="LLA62" s="963">
        <f t="shared" ref="LLA62" si="4197">MIN(LLA60,LKY63-LKY62)</f>
        <v>0</v>
      </c>
      <c r="LLC62" s="963">
        <f t="shared" ref="LLC62" si="4198">MIN(LLC60,LLA63-LLA62)</f>
        <v>0</v>
      </c>
      <c r="LLE62" s="963">
        <f t="shared" ref="LLE62" si="4199">MIN(LLE60,LLC63-LLC62)</f>
        <v>0</v>
      </c>
      <c r="LLG62" s="963">
        <f t="shared" ref="LLG62" si="4200">MIN(LLG60,LLE63-LLE62)</f>
        <v>0</v>
      </c>
      <c r="LLI62" s="963">
        <f t="shared" ref="LLI62" si="4201">MIN(LLI60,LLG63-LLG62)</f>
        <v>0</v>
      </c>
      <c r="LLK62" s="963">
        <f t="shared" ref="LLK62" si="4202">MIN(LLK60,LLI63-LLI62)</f>
        <v>0</v>
      </c>
      <c r="LLM62" s="963">
        <f t="shared" ref="LLM62" si="4203">MIN(LLM60,LLK63-LLK62)</f>
        <v>0</v>
      </c>
      <c r="LLO62" s="963">
        <f t="shared" ref="LLO62" si="4204">MIN(LLO60,LLM63-LLM62)</f>
        <v>0</v>
      </c>
      <c r="LLQ62" s="963">
        <f t="shared" ref="LLQ62" si="4205">MIN(LLQ60,LLO63-LLO62)</f>
        <v>0</v>
      </c>
      <c r="LLS62" s="963">
        <f t="shared" ref="LLS62" si="4206">MIN(LLS60,LLQ63-LLQ62)</f>
        <v>0</v>
      </c>
      <c r="LLU62" s="963">
        <f t="shared" ref="LLU62" si="4207">MIN(LLU60,LLS63-LLS62)</f>
        <v>0</v>
      </c>
      <c r="LLW62" s="963">
        <f t="shared" ref="LLW62" si="4208">MIN(LLW60,LLU63-LLU62)</f>
        <v>0</v>
      </c>
      <c r="LLY62" s="963">
        <f t="shared" ref="LLY62" si="4209">MIN(LLY60,LLW63-LLW62)</f>
        <v>0</v>
      </c>
      <c r="LMA62" s="963">
        <f t="shared" ref="LMA62" si="4210">MIN(LMA60,LLY63-LLY62)</f>
        <v>0</v>
      </c>
      <c r="LMC62" s="963">
        <f t="shared" ref="LMC62" si="4211">MIN(LMC60,LMA63-LMA62)</f>
        <v>0</v>
      </c>
      <c r="LME62" s="963">
        <f t="shared" ref="LME62" si="4212">MIN(LME60,LMC63-LMC62)</f>
        <v>0</v>
      </c>
      <c r="LMG62" s="963">
        <f t="shared" ref="LMG62" si="4213">MIN(LMG60,LME63-LME62)</f>
        <v>0</v>
      </c>
      <c r="LMI62" s="963">
        <f t="shared" ref="LMI62" si="4214">MIN(LMI60,LMG63-LMG62)</f>
        <v>0</v>
      </c>
      <c r="LMK62" s="963">
        <f t="shared" ref="LMK62" si="4215">MIN(LMK60,LMI63-LMI62)</f>
        <v>0</v>
      </c>
      <c r="LMM62" s="963">
        <f t="shared" ref="LMM62" si="4216">MIN(LMM60,LMK63-LMK62)</f>
        <v>0</v>
      </c>
      <c r="LMO62" s="963">
        <f t="shared" ref="LMO62" si="4217">MIN(LMO60,LMM63-LMM62)</f>
        <v>0</v>
      </c>
      <c r="LMQ62" s="963">
        <f t="shared" ref="LMQ62" si="4218">MIN(LMQ60,LMO63-LMO62)</f>
        <v>0</v>
      </c>
      <c r="LMS62" s="963">
        <f t="shared" ref="LMS62" si="4219">MIN(LMS60,LMQ63-LMQ62)</f>
        <v>0</v>
      </c>
      <c r="LMU62" s="963">
        <f t="shared" ref="LMU62" si="4220">MIN(LMU60,LMS63-LMS62)</f>
        <v>0</v>
      </c>
      <c r="LMW62" s="963">
        <f t="shared" ref="LMW62" si="4221">MIN(LMW60,LMU63-LMU62)</f>
        <v>0</v>
      </c>
      <c r="LMY62" s="963">
        <f t="shared" ref="LMY62" si="4222">MIN(LMY60,LMW63-LMW62)</f>
        <v>0</v>
      </c>
      <c r="LNA62" s="963">
        <f t="shared" ref="LNA62" si="4223">MIN(LNA60,LMY63-LMY62)</f>
        <v>0</v>
      </c>
      <c r="LNC62" s="963">
        <f t="shared" ref="LNC62" si="4224">MIN(LNC60,LNA63-LNA62)</f>
        <v>0</v>
      </c>
      <c r="LNE62" s="963">
        <f t="shared" ref="LNE62" si="4225">MIN(LNE60,LNC63-LNC62)</f>
        <v>0</v>
      </c>
      <c r="LNG62" s="963">
        <f t="shared" ref="LNG62" si="4226">MIN(LNG60,LNE63-LNE62)</f>
        <v>0</v>
      </c>
      <c r="LNI62" s="963">
        <f t="shared" ref="LNI62" si="4227">MIN(LNI60,LNG63-LNG62)</f>
        <v>0</v>
      </c>
      <c r="LNK62" s="963">
        <f t="shared" ref="LNK62" si="4228">MIN(LNK60,LNI63-LNI62)</f>
        <v>0</v>
      </c>
      <c r="LNM62" s="963">
        <f t="shared" ref="LNM62" si="4229">MIN(LNM60,LNK63-LNK62)</f>
        <v>0</v>
      </c>
      <c r="LNO62" s="963">
        <f t="shared" ref="LNO62" si="4230">MIN(LNO60,LNM63-LNM62)</f>
        <v>0</v>
      </c>
      <c r="LNQ62" s="963">
        <f t="shared" ref="LNQ62" si="4231">MIN(LNQ60,LNO63-LNO62)</f>
        <v>0</v>
      </c>
      <c r="LNS62" s="963">
        <f t="shared" ref="LNS62" si="4232">MIN(LNS60,LNQ63-LNQ62)</f>
        <v>0</v>
      </c>
      <c r="LNU62" s="963">
        <f t="shared" ref="LNU62" si="4233">MIN(LNU60,LNS63-LNS62)</f>
        <v>0</v>
      </c>
      <c r="LNW62" s="963">
        <f t="shared" ref="LNW62" si="4234">MIN(LNW60,LNU63-LNU62)</f>
        <v>0</v>
      </c>
      <c r="LNY62" s="963">
        <f t="shared" ref="LNY62" si="4235">MIN(LNY60,LNW63-LNW62)</f>
        <v>0</v>
      </c>
      <c r="LOA62" s="963">
        <f t="shared" ref="LOA62" si="4236">MIN(LOA60,LNY63-LNY62)</f>
        <v>0</v>
      </c>
      <c r="LOC62" s="963">
        <f t="shared" ref="LOC62" si="4237">MIN(LOC60,LOA63-LOA62)</f>
        <v>0</v>
      </c>
      <c r="LOE62" s="963">
        <f t="shared" ref="LOE62" si="4238">MIN(LOE60,LOC63-LOC62)</f>
        <v>0</v>
      </c>
      <c r="LOG62" s="963">
        <f t="shared" ref="LOG62" si="4239">MIN(LOG60,LOE63-LOE62)</f>
        <v>0</v>
      </c>
      <c r="LOI62" s="963">
        <f t="shared" ref="LOI62" si="4240">MIN(LOI60,LOG63-LOG62)</f>
        <v>0</v>
      </c>
      <c r="LOK62" s="963">
        <f t="shared" ref="LOK62" si="4241">MIN(LOK60,LOI63-LOI62)</f>
        <v>0</v>
      </c>
      <c r="LOM62" s="963">
        <f t="shared" ref="LOM62" si="4242">MIN(LOM60,LOK63-LOK62)</f>
        <v>0</v>
      </c>
      <c r="LOO62" s="963">
        <f t="shared" ref="LOO62" si="4243">MIN(LOO60,LOM63-LOM62)</f>
        <v>0</v>
      </c>
      <c r="LOQ62" s="963">
        <f t="shared" ref="LOQ62" si="4244">MIN(LOQ60,LOO63-LOO62)</f>
        <v>0</v>
      </c>
      <c r="LOS62" s="963">
        <f t="shared" ref="LOS62" si="4245">MIN(LOS60,LOQ63-LOQ62)</f>
        <v>0</v>
      </c>
      <c r="LOU62" s="963">
        <f t="shared" ref="LOU62" si="4246">MIN(LOU60,LOS63-LOS62)</f>
        <v>0</v>
      </c>
      <c r="LOW62" s="963">
        <f t="shared" ref="LOW62" si="4247">MIN(LOW60,LOU63-LOU62)</f>
        <v>0</v>
      </c>
      <c r="LOY62" s="963">
        <f t="shared" ref="LOY62" si="4248">MIN(LOY60,LOW63-LOW62)</f>
        <v>0</v>
      </c>
      <c r="LPA62" s="963">
        <f t="shared" ref="LPA62" si="4249">MIN(LPA60,LOY63-LOY62)</f>
        <v>0</v>
      </c>
      <c r="LPC62" s="963">
        <f t="shared" ref="LPC62" si="4250">MIN(LPC60,LPA63-LPA62)</f>
        <v>0</v>
      </c>
      <c r="LPE62" s="963">
        <f t="shared" ref="LPE62" si="4251">MIN(LPE60,LPC63-LPC62)</f>
        <v>0</v>
      </c>
      <c r="LPG62" s="963">
        <f t="shared" ref="LPG62" si="4252">MIN(LPG60,LPE63-LPE62)</f>
        <v>0</v>
      </c>
      <c r="LPI62" s="963">
        <f t="shared" ref="LPI62" si="4253">MIN(LPI60,LPG63-LPG62)</f>
        <v>0</v>
      </c>
      <c r="LPK62" s="963">
        <f t="shared" ref="LPK62" si="4254">MIN(LPK60,LPI63-LPI62)</f>
        <v>0</v>
      </c>
      <c r="LPM62" s="963">
        <f t="shared" ref="LPM62" si="4255">MIN(LPM60,LPK63-LPK62)</f>
        <v>0</v>
      </c>
      <c r="LPO62" s="963">
        <f t="shared" ref="LPO62" si="4256">MIN(LPO60,LPM63-LPM62)</f>
        <v>0</v>
      </c>
      <c r="LPQ62" s="963">
        <f t="shared" ref="LPQ62" si="4257">MIN(LPQ60,LPO63-LPO62)</f>
        <v>0</v>
      </c>
      <c r="LPS62" s="963">
        <f t="shared" ref="LPS62" si="4258">MIN(LPS60,LPQ63-LPQ62)</f>
        <v>0</v>
      </c>
      <c r="LPU62" s="963">
        <f t="shared" ref="LPU62" si="4259">MIN(LPU60,LPS63-LPS62)</f>
        <v>0</v>
      </c>
      <c r="LPW62" s="963">
        <f t="shared" ref="LPW62" si="4260">MIN(LPW60,LPU63-LPU62)</f>
        <v>0</v>
      </c>
      <c r="LPY62" s="963">
        <f t="shared" ref="LPY62" si="4261">MIN(LPY60,LPW63-LPW62)</f>
        <v>0</v>
      </c>
      <c r="LQA62" s="963">
        <f t="shared" ref="LQA62" si="4262">MIN(LQA60,LPY63-LPY62)</f>
        <v>0</v>
      </c>
      <c r="LQC62" s="963">
        <f t="shared" ref="LQC62" si="4263">MIN(LQC60,LQA63-LQA62)</f>
        <v>0</v>
      </c>
      <c r="LQE62" s="963">
        <f t="shared" ref="LQE62" si="4264">MIN(LQE60,LQC63-LQC62)</f>
        <v>0</v>
      </c>
      <c r="LQG62" s="963">
        <f t="shared" ref="LQG62" si="4265">MIN(LQG60,LQE63-LQE62)</f>
        <v>0</v>
      </c>
      <c r="LQI62" s="963">
        <f t="shared" ref="LQI62" si="4266">MIN(LQI60,LQG63-LQG62)</f>
        <v>0</v>
      </c>
      <c r="LQK62" s="963">
        <f t="shared" ref="LQK62" si="4267">MIN(LQK60,LQI63-LQI62)</f>
        <v>0</v>
      </c>
      <c r="LQM62" s="963">
        <f t="shared" ref="LQM62" si="4268">MIN(LQM60,LQK63-LQK62)</f>
        <v>0</v>
      </c>
      <c r="LQO62" s="963">
        <f t="shared" ref="LQO62" si="4269">MIN(LQO60,LQM63-LQM62)</f>
        <v>0</v>
      </c>
      <c r="LQQ62" s="963">
        <f t="shared" ref="LQQ62" si="4270">MIN(LQQ60,LQO63-LQO62)</f>
        <v>0</v>
      </c>
      <c r="LQS62" s="963">
        <f t="shared" ref="LQS62" si="4271">MIN(LQS60,LQQ63-LQQ62)</f>
        <v>0</v>
      </c>
      <c r="LQU62" s="963">
        <f t="shared" ref="LQU62" si="4272">MIN(LQU60,LQS63-LQS62)</f>
        <v>0</v>
      </c>
      <c r="LQW62" s="963">
        <f t="shared" ref="LQW62" si="4273">MIN(LQW60,LQU63-LQU62)</f>
        <v>0</v>
      </c>
      <c r="LQY62" s="963">
        <f t="shared" ref="LQY62" si="4274">MIN(LQY60,LQW63-LQW62)</f>
        <v>0</v>
      </c>
      <c r="LRA62" s="963">
        <f t="shared" ref="LRA62" si="4275">MIN(LRA60,LQY63-LQY62)</f>
        <v>0</v>
      </c>
      <c r="LRC62" s="963">
        <f t="shared" ref="LRC62" si="4276">MIN(LRC60,LRA63-LRA62)</f>
        <v>0</v>
      </c>
      <c r="LRE62" s="963">
        <f t="shared" ref="LRE62" si="4277">MIN(LRE60,LRC63-LRC62)</f>
        <v>0</v>
      </c>
      <c r="LRG62" s="963">
        <f t="shared" ref="LRG62" si="4278">MIN(LRG60,LRE63-LRE62)</f>
        <v>0</v>
      </c>
      <c r="LRI62" s="963">
        <f t="shared" ref="LRI62" si="4279">MIN(LRI60,LRG63-LRG62)</f>
        <v>0</v>
      </c>
      <c r="LRK62" s="963">
        <f t="shared" ref="LRK62" si="4280">MIN(LRK60,LRI63-LRI62)</f>
        <v>0</v>
      </c>
      <c r="LRM62" s="963">
        <f t="shared" ref="LRM62" si="4281">MIN(LRM60,LRK63-LRK62)</f>
        <v>0</v>
      </c>
      <c r="LRO62" s="963">
        <f t="shared" ref="LRO62" si="4282">MIN(LRO60,LRM63-LRM62)</f>
        <v>0</v>
      </c>
      <c r="LRQ62" s="963">
        <f t="shared" ref="LRQ62" si="4283">MIN(LRQ60,LRO63-LRO62)</f>
        <v>0</v>
      </c>
      <c r="LRS62" s="963">
        <f t="shared" ref="LRS62" si="4284">MIN(LRS60,LRQ63-LRQ62)</f>
        <v>0</v>
      </c>
      <c r="LRU62" s="963">
        <f t="shared" ref="LRU62" si="4285">MIN(LRU60,LRS63-LRS62)</f>
        <v>0</v>
      </c>
      <c r="LRW62" s="963">
        <f t="shared" ref="LRW62" si="4286">MIN(LRW60,LRU63-LRU62)</f>
        <v>0</v>
      </c>
      <c r="LRY62" s="963">
        <f t="shared" ref="LRY62" si="4287">MIN(LRY60,LRW63-LRW62)</f>
        <v>0</v>
      </c>
      <c r="LSA62" s="963">
        <f t="shared" ref="LSA62" si="4288">MIN(LSA60,LRY63-LRY62)</f>
        <v>0</v>
      </c>
      <c r="LSC62" s="963">
        <f t="shared" ref="LSC62" si="4289">MIN(LSC60,LSA63-LSA62)</f>
        <v>0</v>
      </c>
      <c r="LSE62" s="963">
        <f t="shared" ref="LSE62" si="4290">MIN(LSE60,LSC63-LSC62)</f>
        <v>0</v>
      </c>
      <c r="LSG62" s="963">
        <f t="shared" ref="LSG62" si="4291">MIN(LSG60,LSE63-LSE62)</f>
        <v>0</v>
      </c>
      <c r="LSI62" s="963">
        <f t="shared" ref="LSI62" si="4292">MIN(LSI60,LSG63-LSG62)</f>
        <v>0</v>
      </c>
      <c r="LSK62" s="963">
        <f t="shared" ref="LSK62" si="4293">MIN(LSK60,LSI63-LSI62)</f>
        <v>0</v>
      </c>
      <c r="LSM62" s="963">
        <f t="shared" ref="LSM62" si="4294">MIN(LSM60,LSK63-LSK62)</f>
        <v>0</v>
      </c>
      <c r="LSO62" s="963">
        <f t="shared" ref="LSO62" si="4295">MIN(LSO60,LSM63-LSM62)</f>
        <v>0</v>
      </c>
      <c r="LSQ62" s="963">
        <f t="shared" ref="LSQ62" si="4296">MIN(LSQ60,LSO63-LSO62)</f>
        <v>0</v>
      </c>
      <c r="LSS62" s="963">
        <f t="shared" ref="LSS62" si="4297">MIN(LSS60,LSQ63-LSQ62)</f>
        <v>0</v>
      </c>
      <c r="LSU62" s="963">
        <f t="shared" ref="LSU62" si="4298">MIN(LSU60,LSS63-LSS62)</f>
        <v>0</v>
      </c>
      <c r="LSW62" s="963">
        <f t="shared" ref="LSW62" si="4299">MIN(LSW60,LSU63-LSU62)</f>
        <v>0</v>
      </c>
      <c r="LSY62" s="963">
        <f t="shared" ref="LSY62" si="4300">MIN(LSY60,LSW63-LSW62)</f>
        <v>0</v>
      </c>
      <c r="LTA62" s="963">
        <f t="shared" ref="LTA62" si="4301">MIN(LTA60,LSY63-LSY62)</f>
        <v>0</v>
      </c>
      <c r="LTC62" s="963">
        <f t="shared" ref="LTC62" si="4302">MIN(LTC60,LTA63-LTA62)</f>
        <v>0</v>
      </c>
      <c r="LTE62" s="963">
        <f t="shared" ref="LTE62" si="4303">MIN(LTE60,LTC63-LTC62)</f>
        <v>0</v>
      </c>
      <c r="LTG62" s="963">
        <f t="shared" ref="LTG62" si="4304">MIN(LTG60,LTE63-LTE62)</f>
        <v>0</v>
      </c>
      <c r="LTI62" s="963">
        <f t="shared" ref="LTI62" si="4305">MIN(LTI60,LTG63-LTG62)</f>
        <v>0</v>
      </c>
      <c r="LTK62" s="963">
        <f t="shared" ref="LTK62" si="4306">MIN(LTK60,LTI63-LTI62)</f>
        <v>0</v>
      </c>
      <c r="LTM62" s="963">
        <f t="shared" ref="LTM62" si="4307">MIN(LTM60,LTK63-LTK62)</f>
        <v>0</v>
      </c>
      <c r="LTO62" s="963">
        <f t="shared" ref="LTO62" si="4308">MIN(LTO60,LTM63-LTM62)</f>
        <v>0</v>
      </c>
      <c r="LTQ62" s="963">
        <f t="shared" ref="LTQ62" si="4309">MIN(LTQ60,LTO63-LTO62)</f>
        <v>0</v>
      </c>
      <c r="LTS62" s="963">
        <f t="shared" ref="LTS62" si="4310">MIN(LTS60,LTQ63-LTQ62)</f>
        <v>0</v>
      </c>
      <c r="LTU62" s="963">
        <f t="shared" ref="LTU62" si="4311">MIN(LTU60,LTS63-LTS62)</f>
        <v>0</v>
      </c>
      <c r="LTW62" s="963">
        <f t="shared" ref="LTW62" si="4312">MIN(LTW60,LTU63-LTU62)</f>
        <v>0</v>
      </c>
      <c r="LTY62" s="963">
        <f t="shared" ref="LTY62" si="4313">MIN(LTY60,LTW63-LTW62)</f>
        <v>0</v>
      </c>
      <c r="LUA62" s="963">
        <f t="shared" ref="LUA62" si="4314">MIN(LUA60,LTY63-LTY62)</f>
        <v>0</v>
      </c>
      <c r="LUC62" s="963">
        <f t="shared" ref="LUC62" si="4315">MIN(LUC60,LUA63-LUA62)</f>
        <v>0</v>
      </c>
      <c r="LUE62" s="963">
        <f t="shared" ref="LUE62" si="4316">MIN(LUE60,LUC63-LUC62)</f>
        <v>0</v>
      </c>
      <c r="LUG62" s="963">
        <f t="shared" ref="LUG62" si="4317">MIN(LUG60,LUE63-LUE62)</f>
        <v>0</v>
      </c>
      <c r="LUI62" s="963">
        <f t="shared" ref="LUI62" si="4318">MIN(LUI60,LUG63-LUG62)</f>
        <v>0</v>
      </c>
      <c r="LUK62" s="963">
        <f t="shared" ref="LUK62" si="4319">MIN(LUK60,LUI63-LUI62)</f>
        <v>0</v>
      </c>
      <c r="LUM62" s="963">
        <f t="shared" ref="LUM62" si="4320">MIN(LUM60,LUK63-LUK62)</f>
        <v>0</v>
      </c>
      <c r="LUO62" s="963">
        <f t="shared" ref="LUO62" si="4321">MIN(LUO60,LUM63-LUM62)</f>
        <v>0</v>
      </c>
      <c r="LUQ62" s="963">
        <f t="shared" ref="LUQ62" si="4322">MIN(LUQ60,LUO63-LUO62)</f>
        <v>0</v>
      </c>
      <c r="LUS62" s="963">
        <f t="shared" ref="LUS62" si="4323">MIN(LUS60,LUQ63-LUQ62)</f>
        <v>0</v>
      </c>
      <c r="LUU62" s="963">
        <f t="shared" ref="LUU62" si="4324">MIN(LUU60,LUS63-LUS62)</f>
        <v>0</v>
      </c>
      <c r="LUW62" s="963">
        <f t="shared" ref="LUW62" si="4325">MIN(LUW60,LUU63-LUU62)</f>
        <v>0</v>
      </c>
      <c r="LUY62" s="963">
        <f t="shared" ref="LUY62" si="4326">MIN(LUY60,LUW63-LUW62)</f>
        <v>0</v>
      </c>
      <c r="LVA62" s="963">
        <f t="shared" ref="LVA62" si="4327">MIN(LVA60,LUY63-LUY62)</f>
        <v>0</v>
      </c>
      <c r="LVC62" s="963">
        <f t="shared" ref="LVC62" si="4328">MIN(LVC60,LVA63-LVA62)</f>
        <v>0</v>
      </c>
      <c r="LVE62" s="963">
        <f t="shared" ref="LVE62" si="4329">MIN(LVE60,LVC63-LVC62)</f>
        <v>0</v>
      </c>
      <c r="LVG62" s="963">
        <f t="shared" ref="LVG62" si="4330">MIN(LVG60,LVE63-LVE62)</f>
        <v>0</v>
      </c>
      <c r="LVI62" s="963">
        <f t="shared" ref="LVI62" si="4331">MIN(LVI60,LVG63-LVG62)</f>
        <v>0</v>
      </c>
      <c r="LVK62" s="963">
        <f t="shared" ref="LVK62" si="4332">MIN(LVK60,LVI63-LVI62)</f>
        <v>0</v>
      </c>
      <c r="LVM62" s="963">
        <f t="shared" ref="LVM62" si="4333">MIN(LVM60,LVK63-LVK62)</f>
        <v>0</v>
      </c>
      <c r="LVO62" s="963">
        <f t="shared" ref="LVO62" si="4334">MIN(LVO60,LVM63-LVM62)</f>
        <v>0</v>
      </c>
      <c r="LVQ62" s="963">
        <f t="shared" ref="LVQ62" si="4335">MIN(LVQ60,LVO63-LVO62)</f>
        <v>0</v>
      </c>
      <c r="LVS62" s="963">
        <f t="shared" ref="LVS62" si="4336">MIN(LVS60,LVQ63-LVQ62)</f>
        <v>0</v>
      </c>
      <c r="LVU62" s="963">
        <f t="shared" ref="LVU62" si="4337">MIN(LVU60,LVS63-LVS62)</f>
        <v>0</v>
      </c>
      <c r="LVW62" s="963">
        <f t="shared" ref="LVW62" si="4338">MIN(LVW60,LVU63-LVU62)</f>
        <v>0</v>
      </c>
      <c r="LVY62" s="963">
        <f t="shared" ref="LVY62" si="4339">MIN(LVY60,LVW63-LVW62)</f>
        <v>0</v>
      </c>
      <c r="LWA62" s="963">
        <f t="shared" ref="LWA62" si="4340">MIN(LWA60,LVY63-LVY62)</f>
        <v>0</v>
      </c>
      <c r="LWC62" s="963">
        <f t="shared" ref="LWC62" si="4341">MIN(LWC60,LWA63-LWA62)</f>
        <v>0</v>
      </c>
      <c r="LWE62" s="963">
        <f t="shared" ref="LWE62" si="4342">MIN(LWE60,LWC63-LWC62)</f>
        <v>0</v>
      </c>
      <c r="LWG62" s="963">
        <f t="shared" ref="LWG62" si="4343">MIN(LWG60,LWE63-LWE62)</f>
        <v>0</v>
      </c>
      <c r="LWI62" s="963">
        <f t="shared" ref="LWI62" si="4344">MIN(LWI60,LWG63-LWG62)</f>
        <v>0</v>
      </c>
      <c r="LWK62" s="963">
        <f t="shared" ref="LWK62" si="4345">MIN(LWK60,LWI63-LWI62)</f>
        <v>0</v>
      </c>
      <c r="LWM62" s="963">
        <f t="shared" ref="LWM62" si="4346">MIN(LWM60,LWK63-LWK62)</f>
        <v>0</v>
      </c>
      <c r="LWO62" s="963">
        <f t="shared" ref="LWO62" si="4347">MIN(LWO60,LWM63-LWM62)</f>
        <v>0</v>
      </c>
      <c r="LWQ62" s="963">
        <f t="shared" ref="LWQ62" si="4348">MIN(LWQ60,LWO63-LWO62)</f>
        <v>0</v>
      </c>
      <c r="LWS62" s="963">
        <f t="shared" ref="LWS62" si="4349">MIN(LWS60,LWQ63-LWQ62)</f>
        <v>0</v>
      </c>
      <c r="LWU62" s="963">
        <f t="shared" ref="LWU62" si="4350">MIN(LWU60,LWS63-LWS62)</f>
        <v>0</v>
      </c>
      <c r="LWW62" s="963">
        <f t="shared" ref="LWW62" si="4351">MIN(LWW60,LWU63-LWU62)</f>
        <v>0</v>
      </c>
      <c r="LWY62" s="963">
        <f t="shared" ref="LWY62" si="4352">MIN(LWY60,LWW63-LWW62)</f>
        <v>0</v>
      </c>
      <c r="LXA62" s="963">
        <f t="shared" ref="LXA62" si="4353">MIN(LXA60,LWY63-LWY62)</f>
        <v>0</v>
      </c>
      <c r="LXC62" s="963">
        <f t="shared" ref="LXC62" si="4354">MIN(LXC60,LXA63-LXA62)</f>
        <v>0</v>
      </c>
      <c r="LXE62" s="963">
        <f t="shared" ref="LXE62" si="4355">MIN(LXE60,LXC63-LXC62)</f>
        <v>0</v>
      </c>
      <c r="LXG62" s="963">
        <f t="shared" ref="LXG62" si="4356">MIN(LXG60,LXE63-LXE62)</f>
        <v>0</v>
      </c>
      <c r="LXI62" s="963">
        <f t="shared" ref="LXI62" si="4357">MIN(LXI60,LXG63-LXG62)</f>
        <v>0</v>
      </c>
      <c r="LXK62" s="963">
        <f t="shared" ref="LXK62" si="4358">MIN(LXK60,LXI63-LXI62)</f>
        <v>0</v>
      </c>
      <c r="LXM62" s="963">
        <f t="shared" ref="LXM62" si="4359">MIN(LXM60,LXK63-LXK62)</f>
        <v>0</v>
      </c>
      <c r="LXO62" s="963">
        <f t="shared" ref="LXO62" si="4360">MIN(LXO60,LXM63-LXM62)</f>
        <v>0</v>
      </c>
      <c r="LXQ62" s="963">
        <f t="shared" ref="LXQ62" si="4361">MIN(LXQ60,LXO63-LXO62)</f>
        <v>0</v>
      </c>
      <c r="LXS62" s="963">
        <f t="shared" ref="LXS62" si="4362">MIN(LXS60,LXQ63-LXQ62)</f>
        <v>0</v>
      </c>
      <c r="LXU62" s="963">
        <f t="shared" ref="LXU62" si="4363">MIN(LXU60,LXS63-LXS62)</f>
        <v>0</v>
      </c>
      <c r="LXW62" s="963">
        <f t="shared" ref="LXW62" si="4364">MIN(LXW60,LXU63-LXU62)</f>
        <v>0</v>
      </c>
      <c r="LXY62" s="963">
        <f t="shared" ref="LXY62" si="4365">MIN(LXY60,LXW63-LXW62)</f>
        <v>0</v>
      </c>
      <c r="LYA62" s="963">
        <f t="shared" ref="LYA62" si="4366">MIN(LYA60,LXY63-LXY62)</f>
        <v>0</v>
      </c>
      <c r="LYC62" s="963">
        <f t="shared" ref="LYC62" si="4367">MIN(LYC60,LYA63-LYA62)</f>
        <v>0</v>
      </c>
      <c r="LYE62" s="963">
        <f t="shared" ref="LYE62" si="4368">MIN(LYE60,LYC63-LYC62)</f>
        <v>0</v>
      </c>
      <c r="LYG62" s="963">
        <f t="shared" ref="LYG62" si="4369">MIN(LYG60,LYE63-LYE62)</f>
        <v>0</v>
      </c>
      <c r="LYI62" s="963">
        <f t="shared" ref="LYI62" si="4370">MIN(LYI60,LYG63-LYG62)</f>
        <v>0</v>
      </c>
      <c r="LYK62" s="963">
        <f t="shared" ref="LYK62" si="4371">MIN(LYK60,LYI63-LYI62)</f>
        <v>0</v>
      </c>
      <c r="LYM62" s="963">
        <f t="shared" ref="LYM62" si="4372">MIN(LYM60,LYK63-LYK62)</f>
        <v>0</v>
      </c>
      <c r="LYO62" s="963">
        <f t="shared" ref="LYO62" si="4373">MIN(LYO60,LYM63-LYM62)</f>
        <v>0</v>
      </c>
      <c r="LYQ62" s="963">
        <f t="shared" ref="LYQ62" si="4374">MIN(LYQ60,LYO63-LYO62)</f>
        <v>0</v>
      </c>
      <c r="LYS62" s="963">
        <f t="shared" ref="LYS62" si="4375">MIN(LYS60,LYQ63-LYQ62)</f>
        <v>0</v>
      </c>
      <c r="LYU62" s="963">
        <f t="shared" ref="LYU62" si="4376">MIN(LYU60,LYS63-LYS62)</f>
        <v>0</v>
      </c>
      <c r="LYW62" s="963">
        <f t="shared" ref="LYW62" si="4377">MIN(LYW60,LYU63-LYU62)</f>
        <v>0</v>
      </c>
      <c r="LYY62" s="963">
        <f t="shared" ref="LYY62" si="4378">MIN(LYY60,LYW63-LYW62)</f>
        <v>0</v>
      </c>
      <c r="LZA62" s="963">
        <f t="shared" ref="LZA62" si="4379">MIN(LZA60,LYY63-LYY62)</f>
        <v>0</v>
      </c>
      <c r="LZC62" s="963">
        <f t="shared" ref="LZC62" si="4380">MIN(LZC60,LZA63-LZA62)</f>
        <v>0</v>
      </c>
      <c r="LZE62" s="963">
        <f t="shared" ref="LZE62" si="4381">MIN(LZE60,LZC63-LZC62)</f>
        <v>0</v>
      </c>
      <c r="LZG62" s="963">
        <f t="shared" ref="LZG62" si="4382">MIN(LZG60,LZE63-LZE62)</f>
        <v>0</v>
      </c>
      <c r="LZI62" s="963">
        <f t="shared" ref="LZI62" si="4383">MIN(LZI60,LZG63-LZG62)</f>
        <v>0</v>
      </c>
      <c r="LZK62" s="963">
        <f t="shared" ref="LZK62" si="4384">MIN(LZK60,LZI63-LZI62)</f>
        <v>0</v>
      </c>
      <c r="LZM62" s="963">
        <f t="shared" ref="LZM62" si="4385">MIN(LZM60,LZK63-LZK62)</f>
        <v>0</v>
      </c>
      <c r="LZO62" s="963">
        <f t="shared" ref="LZO62" si="4386">MIN(LZO60,LZM63-LZM62)</f>
        <v>0</v>
      </c>
      <c r="LZQ62" s="963">
        <f t="shared" ref="LZQ62" si="4387">MIN(LZQ60,LZO63-LZO62)</f>
        <v>0</v>
      </c>
      <c r="LZS62" s="963">
        <f t="shared" ref="LZS62" si="4388">MIN(LZS60,LZQ63-LZQ62)</f>
        <v>0</v>
      </c>
      <c r="LZU62" s="963">
        <f t="shared" ref="LZU62" si="4389">MIN(LZU60,LZS63-LZS62)</f>
        <v>0</v>
      </c>
      <c r="LZW62" s="963">
        <f t="shared" ref="LZW62" si="4390">MIN(LZW60,LZU63-LZU62)</f>
        <v>0</v>
      </c>
      <c r="LZY62" s="963">
        <f t="shared" ref="LZY62" si="4391">MIN(LZY60,LZW63-LZW62)</f>
        <v>0</v>
      </c>
      <c r="MAA62" s="963">
        <f t="shared" ref="MAA62" si="4392">MIN(MAA60,LZY63-LZY62)</f>
        <v>0</v>
      </c>
      <c r="MAC62" s="963">
        <f t="shared" ref="MAC62" si="4393">MIN(MAC60,MAA63-MAA62)</f>
        <v>0</v>
      </c>
      <c r="MAE62" s="963">
        <f t="shared" ref="MAE62" si="4394">MIN(MAE60,MAC63-MAC62)</f>
        <v>0</v>
      </c>
      <c r="MAG62" s="963">
        <f t="shared" ref="MAG62" si="4395">MIN(MAG60,MAE63-MAE62)</f>
        <v>0</v>
      </c>
      <c r="MAI62" s="963">
        <f t="shared" ref="MAI62" si="4396">MIN(MAI60,MAG63-MAG62)</f>
        <v>0</v>
      </c>
      <c r="MAK62" s="963">
        <f t="shared" ref="MAK62" si="4397">MIN(MAK60,MAI63-MAI62)</f>
        <v>0</v>
      </c>
      <c r="MAM62" s="963">
        <f t="shared" ref="MAM62" si="4398">MIN(MAM60,MAK63-MAK62)</f>
        <v>0</v>
      </c>
      <c r="MAO62" s="963">
        <f t="shared" ref="MAO62" si="4399">MIN(MAO60,MAM63-MAM62)</f>
        <v>0</v>
      </c>
      <c r="MAQ62" s="963">
        <f t="shared" ref="MAQ62" si="4400">MIN(MAQ60,MAO63-MAO62)</f>
        <v>0</v>
      </c>
      <c r="MAS62" s="963">
        <f t="shared" ref="MAS62" si="4401">MIN(MAS60,MAQ63-MAQ62)</f>
        <v>0</v>
      </c>
      <c r="MAU62" s="963">
        <f t="shared" ref="MAU62" si="4402">MIN(MAU60,MAS63-MAS62)</f>
        <v>0</v>
      </c>
      <c r="MAW62" s="963">
        <f t="shared" ref="MAW62" si="4403">MIN(MAW60,MAU63-MAU62)</f>
        <v>0</v>
      </c>
      <c r="MAY62" s="963">
        <f t="shared" ref="MAY62" si="4404">MIN(MAY60,MAW63-MAW62)</f>
        <v>0</v>
      </c>
      <c r="MBA62" s="963">
        <f t="shared" ref="MBA62" si="4405">MIN(MBA60,MAY63-MAY62)</f>
        <v>0</v>
      </c>
      <c r="MBC62" s="963">
        <f t="shared" ref="MBC62" si="4406">MIN(MBC60,MBA63-MBA62)</f>
        <v>0</v>
      </c>
      <c r="MBE62" s="963">
        <f t="shared" ref="MBE62" si="4407">MIN(MBE60,MBC63-MBC62)</f>
        <v>0</v>
      </c>
      <c r="MBG62" s="963">
        <f t="shared" ref="MBG62" si="4408">MIN(MBG60,MBE63-MBE62)</f>
        <v>0</v>
      </c>
      <c r="MBI62" s="963">
        <f t="shared" ref="MBI62" si="4409">MIN(MBI60,MBG63-MBG62)</f>
        <v>0</v>
      </c>
      <c r="MBK62" s="963">
        <f t="shared" ref="MBK62" si="4410">MIN(MBK60,MBI63-MBI62)</f>
        <v>0</v>
      </c>
      <c r="MBM62" s="963">
        <f t="shared" ref="MBM62" si="4411">MIN(MBM60,MBK63-MBK62)</f>
        <v>0</v>
      </c>
      <c r="MBO62" s="963">
        <f t="shared" ref="MBO62" si="4412">MIN(MBO60,MBM63-MBM62)</f>
        <v>0</v>
      </c>
      <c r="MBQ62" s="963">
        <f t="shared" ref="MBQ62" si="4413">MIN(MBQ60,MBO63-MBO62)</f>
        <v>0</v>
      </c>
      <c r="MBS62" s="963">
        <f t="shared" ref="MBS62" si="4414">MIN(MBS60,MBQ63-MBQ62)</f>
        <v>0</v>
      </c>
      <c r="MBU62" s="963">
        <f t="shared" ref="MBU62" si="4415">MIN(MBU60,MBS63-MBS62)</f>
        <v>0</v>
      </c>
      <c r="MBW62" s="963">
        <f t="shared" ref="MBW62" si="4416">MIN(MBW60,MBU63-MBU62)</f>
        <v>0</v>
      </c>
      <c r="MBY62" s="963">
        <f t="shared" ref="MBY62" si="4417">MIN(MBY60,MBW63-MBW62)</f>
        <v>0</v>
      </c>
      <c r="MCA62" s="963">
        <f t="shared" ref="MCA62" si="4418">MIN(MCA60,MBY63-MBY62)</f>
        <v>0</v>
      </c>
      <c r="MCC62" s="963">
        <f t="shared" ref="MCC62" si="4419">MIN(MCC60,MCA63-MCA62)</f>
        <v>0</v>
      </c>
      <c r="MCE62" s="963">
        <f t="shared" ref="MCE62" si="4420">MIN(MCE60,MCC63-MCC62)</f>
        <v>0</v>
      </c>
      <c r="MCG62" s="963">
        <f t="shared" ref="MCG62" si="4421">MIN(MCG60,MCE63-MCE62)</f>
        <v>0</v>
      </c>
      <c r="MCI62" s="963">
        <f t="shared" ref="MCI62" si="4422">MIN(MCI60,MCG63-MCG62)</f>
        <v>0</v>
      </c>
      <c r="MCK62" s="963">
        <f t="shared" ref="MCK62" si="4423">MIN(MCK60,MCI63-MCI62)</f>
        <v>0</v>
      </c>
      <c r="MCM62" s="963">
        <f t="shared" ref="MCM62" si="4424">MIN(MCM60,MCK63-MCK62)</f>
        <v>0</v>
      </c>
      <c r="MCO62" s="963">
        <f t="shared" ref="MCO62" si="4425">MIN(MCO60,MCM63-MCM62)</f>
        <v>0</v>
      </c>
      <c r="MCQ62" s="963">
        <f t="shared" ref="MCQ62" si="4426">MIN(MCQ60,MCO63-MCO62)</f>
        <v>0</v>
      </c>
      <c r="MCS62" s="963">
        <f t="shared" ref="MCS62" si="4427">MIN(MCS60,MCQ63-MCQ62)</f>
        <v>0</v>
      </c>
      <c r="MCU62" s="963">
        <f t="shared" ref="MCU62" si="4428">MIN(MCU60,MCS63-MCS62)</f>
        <v>0</v>
      </c>
      <c r="MCW62" s="963">
        <f t="shared" ref="MCW62" si="4429">MIN(MCW60,MCU63-MCU62)</f>
        <v>0</v>
      </c>
      <c r="MCY62" s="963">
        <f t="shared" ref="MCY62" si="4430">MIN(MCY60,MCW63-MCW62)</f>
        <v>0</v>
      </c>
      <c r="MDA62" s="963">
        <f t="shared" ref="MDA62" si="4431">MIN(MDA60,MCY63-MCY62)</f>
        <v>0</v>
      </c>
      <c r="MDC62" s="963">
        <f t="shared" ref="MDC62" si="4432">MIN(MDC60,MDA63-MDA62)</f>
        <v>0</v>
      </c>
      <c r="MDE62" s="963">
        <f t="shared" ref="MDE62" si="4433">MIN(MDE60,MDC63-MDC62)</f>
        <v>0</v>
      </c>
      <c r="MDG62" s="963">
        <f t="shared" ref="MDG62" si="4434">MIN(MDG60,MDE63-MDE62)</f>
        <v>0</v>
      </c>
      <c r="MDI62" s="963">
        <f t="shared" ref="MDI62" si="4435">MIN(MDI60,MDG63-MDG62)</f>
        <v>0</v>
      </c>
      <c r="MDK62" s="963">
        <f t="shared" ref="MDK62" si="4436">MIN(MDK60,MDI63-MDI62)</f>
        <v>0</v>
      </c>
      <c r="MDM62" s="963">
        <f t="shared" ref="MDM62" si="4437">MIN(MDM60,MDK63-MDK62)</f>
        <v>0</v>
      </c>
      <c r="MDO62" s="963">
        <f t="shared" ref="MDO62" si="4438">MIN(MDO60,MDM63-MDM62)</f>
        <v>0</v>
      </c>
      <c r="MDQ62" s="963">
        <f t="shared" ref="MDQ62" si="4439">MIN(MDQ60,MDO63-MDO62)</f>
        <v>0</v>
      </c>
      <c r="MDS62" s="963">
        <f t="shared" ref="MDS62" si="4440">MIN(MDS60,MDQ63-MDQ62)</f>
        <v>0</v>
      </c>
      <c r="MDU62" s="963">
        <f t="shared" ref="MDU62" si="4441">MIN(MDU60,MDS63-MDS62)</f>
        <v>0</v>
      </c>
      <c r="MDW62" s="963">
        <f t="shared" ref="MDW62" si="4442">MIN(MDW60,MDU63-MDU62)</f>
        <v>0</v>
      </c>
      <c r="MDY62" s="963">
        <f t="shared" ref="MDY62" si="4443">MIN(MDY60,MDW63-MDW62)</f>
        <v>0</v>
      </c>
      <c r="MEA62" s="963">
        <f t="shared" ref="MEA62" si="4444">MIN(MEA60,MDY63-MDY62)</f>
        <v>0</v>
      </c>
      <c r="MEC62" s="963">
        <f t="shared" ref="MEC62" si="4445">MIN(MEC60,MEA63-MEA62)</f>
        <v>0</v>
      </c>
      <c r="MEE62" s="963">
        <f t="shared" ref="MEE62" si="4446">MIN(MEE60,MEC63-MEC62)</f>
        <v>0</v>
      </c>
      <c r="MEG62" s="963">
        <f t="shared" ref="MEG62" si="4447">MIN(MEG60,MEE63-MEE62)</f>
        <v>0</v>
      </c>
      <c r="MEI62" s="963">
        <f t="shared" ref="MEI62" si="4448">MIN(MEI60,MEG63-MEG62)</f>
        <v>0</v>
      </c>
      <c r="MEK62" s="963">
        <f t="shared" ref="MEK62" si="4449">MIN(MEK60,MEI63-MEI62)</f>
        <v>0</v>
      </c>
      <c r="MEM62" s="963">
        <f t="shared" ref="MEM62" si="4450">MIN(MEM60,MEK63-MEK62)</f>
        <v>0</v>
      </c>
      <c r="MEO62" s="963">
        <f t="shared" ref="MEO62" si="4451">MIN(MEO60,MEM63-MEM62)</f>
        <v>0</v>
      </c>
      <c r="MEQ62" s="963">
        <f t="shared" ref="MEQ62" si="4452">MIN(MEQ60,MEO63-MEO62)</f>
        <v>0</v>
      </c>
      <c r="MES62" s="963">
        <f t="shared" ref="MES62" si="4453">MIN(MES60,MEQ63-MEQ62)</f>
        <v>0</v>
      </c>
      <c r="MEU62" s="963">
        <f t="shared" ref="MEU62" si="4454">MIN(MEU60,MES63-MES62)</f>
        <v>0</v>
      </c>
      <c r="MEW62" s="963">
        <f t="shared" ref="MEW62" si="4455">MIN(MEW60,MEU63-MEU62)</f>
        <v>0</v>
      </c>
      <c r="MEY62" s="963">
        <f t="shared" ref="MEY62" si="4456">MIN(MEY60,MEW63-MEW62)</f>
        <v>0</v>
      </c>
      <c r="MFA62" s="963">
        <f t="shared" ref="MFA62" si="4457">MIN(MFA60,MEY63-MEY62)</f>
        <v>0</v>
      </c>
      <c r="MFC62" s="963">
        <f t="shared" ref="MFC62" si="4458">MIN(MFC60,MFA63-MFA62)</f>
        <v>0</v>
      </c>
      <c r="MFE62" s="963">
        <f t="shared" ref="MFE62" si="4459">MIN(MFE60,MFC63-MFC62)</f>
        <v>0</v>
      </c>
      <c r="MFG62" s="963">
        <f t="shared" ref="MFG62" si="4460">MIN(MFG60,MFE63-MFE62)</f>
        <v>0</v>
      </c>
      <c r="MFI62" s="963">
        <f t="shared" ref="MFI62" si="4461">MIN(MFI60,MFG63-MFG62)</f>
        <v>0</v>
      </c>
      <c r="MFK62" s="963">
        <f t="shared" ref="MFK62" si="4462">MIN(MFK60,MFI63-MFI62)</f>
        <v>0</v>
      </c>
      <c r="MFM62" s="963">
        <f t="shared" ref="MFM62" si="4463">MIN(MFM60,MFK63-MFK62)</f>
        <v>0</v>
      </c>
      <c r="MFO62" s="963">
        <f t="shared" ref="MFO62" si="4464">MIN(MFO60,MFM63-MFM62)</f>
        <v>0</v>
      </c>
      <c r="MFQ62" s="963">
        <f t="shared" ref="MFQ62" si="4465">MIN(MFQ60,MFO63-MFO62)</f>
        <v>0</v>
      </c>
      <c r="MFS62" s="963">
        <f t="shared" ref="MFS62" si="4466">MIN(MFS60,MFQ63-MFQ62)</f>
        <v>0</v>
      </c>
      <c r="MFU62" s="963">
        <f t="shared" ref="MFU62" si="4467">MIN(MFU60,MFS63-MFS62)</f>
        <v>0</v>
      </c>
      <c r="MFW62" s="963">
        <f t="shared" ref="MFW62" si="4468">MIN(MFW60,MFU63-MFU62)</f>
        <v>0</v>
      </c>
      <c r="MFY62" s="963">
        <f t="shared" ref="MFY62" si="4469">MIN(MFY60,MFW63-MFW62)</f>
        <v>0</v>
      </c>
      <c r="MGA62" s="963">
        <f t="shared" ref="MGA62" si="4470">MIN(MGA60,MFY63-MFY62)</f>
        <v>0</v>
      </c>
      <c r="MGC62" s="963">
        <f t="shared" ref="MGC62" si="4471">MIN(MGC60,MGA63-MGA62)</f>
        <v>0</v>
      </c>
      <c r="MGE62" s="963">
        <f t="shared" ref="MGE62" si="4472">MIN(MGE60,MGC63-MGC62)</f>
        <v>0</v>
      </c>
      <c r="MGG62" s="963">
        <f t="shared" ref="MGG62" si="4473">MIN(MGG60,MGE63-MGE62)</f>
        <v>0</v>
      </c>
      <c r="MGI62" s="963">
        <f t="shared" ref="MGI62" si="4474">MIN(MGI60,MGG63-MGG62)</f>
        <v>0</v>
      </c>
      <c r="MGK62" s="963">
        <f t="shared" ref="MGK62" si="4475">MIN(MGK60,MGI63-MGI62)</f>
        <v>0</v>
      </c>
      <c r="MGM62" s="963">
        <f t="shared" ref="MGM62" si="4476">MIN(MGM60,MGK63-MGK62)</f>
        <v>0</v>
      </c>
      <c r="MGO62" s="963">
        <f t="shared" ref="MGO62" si="4477">MIN(MGO60,MGM63-MGM62)</f>
        <v>0</v>
      </c>
      <c r="MGQ62" s="963">
        <f t="shared" ref="MGQ62" si="4478">MIN(MGQ60,MGO63-MGO62)</f>
        <v>0</v>
      </c>
      <c r="MGS62" s="963">
        <f t="shared" ref="MGS62" si="4479">MIN(MGS60,MGQ63-MGQ62)</f>
        <v>0</v>
      </c>
      <c r="MGU62" s="963">
        <f t="shared" ref="MGU62" si="4480">MIN(MGU60,MGS63-MGS62)</f>
        <v>0</v>
      </c>
      <c r="MGW62" s="963">
        <f t="shared" ref="MGW62" si="4481">MIN(MGW60,MGU63-MGU62)</f>
        <v>0</v>
      </c>
      <c r="MGY62" s="963">
        <f t="shared" ref="MGY62" si="4482">MIN(MGY60,MGW63-MGW62)</f>
        <v>0</v>
      </c>
      <c r="MHA62" s="963">
        <f t="shared" ref="MHA62" si="4483">MIN(MHA60,MGY63-MGY62)</f>
        <v>0</v>
      </c>
      <c r="MHC62" s="963">
        <f t="shared" ref="MHC62" si="4484">MIN(MHC60,MHA63-MHA62)</f>
        <v>0</v>
      </c>
      <c r="MHE62" s="963">
        <f t="shared" ref="MHE62" si="4485">MIN(MHE60,MHC63-MHC62)</f>
        <v>0</v>
      </c>
      <c r="MHG62" s="963">
        <f t="shared" ref="MHG62" si="4486">MIN(MHG60,MHE63-MHE62)</f>
        <v>0</v>
      </c>
      <c r="MHI62" s="963">
        <f t="shared" ref="MHI62" si="4487">MIN(MHI60,MHG63-MHG62)</f>
        <v>0</v>
      </c>
      <c r="MHK62" s="963">
        <f t="shared" ref="MHK62" si="4488">MIN(MHK60,MHI63-MHI62)</f>
        <v>0</v>
      </c>
      <c r="MHM62" s="963">
        <f t="shared" ref="MHM62" si="4489">MIN(MHM60,MHK63-MHK62)</f>
        <v>0</v>
      </c>
      <c r="MHO62" s="963">
        <f t="shared" ref="MHO62" si="4490">MIN(MHO60,MHM63-MHM62)</f>
        <v>0</v>
      </c>
      <c r="MHQ62" s="963">
        <f t="shared" ref="MHQ62" si="4491">MIN(MHQ60,MHO63-MHO62)</f>
        <v>0</v>
      </c>
      <c r="MHS62" s="963">
        <f t="shared" ref="MHS62" si="4492">MIN(MHS60,MHQ63-MHQ62)</f>
        <v>0</v>
      </c>
      <c r="MHU62" s="963">
        <f t="shared" ref="MHU62" si="4493">MIN(MHU60,MHS63-MHS62)</f>
        <v>0</v>
      </c>
      <c r="MHW62" s="963">
        <f t="shared" ref="MHW62" si="4494">MIN(MHW60,MHU63-MHU62)</f>
        <v>0</v>
      </c>
      <c r="MHY62" s="963">
        <f t="shared" ref="MHY62" si="4495">MIN(MHY60,MHW63-MHW62)</f>
        <v>0</v>
      </c>
      <c r="MIA62" s="963">
        <f t="shared" ref="MIA62" si="4496">MIN(MIA60,MHY63-MHY62)</f>
        <v>0</v>
      </c>
      <c r="MIC62" s="963">
        <f t="shared" ref="MIC62" si="4497">MIN(MIC60,MIA63-MIA62)</f>
        <v>0</v>
      </c>
      <c r="MIE62" s="963">
        <f t="shared" ref="MIE62" si="4498">MIN(MIE60,MIC63-MIC62)</f>
        <v>0</v>
      </c>
      <c r="MIG62" s="963">
        <f t="shared" ref="MIG62" si="4499">MIN(MIG60,MIE63-MIE62)</f>
        <v>0</v>
      </c>
      <c r="MII62" s="963">
        <f t="shared" ref="MII62" si="4500">MIN(MII60,MIG63-MIG62)</f>
        <v>0</v>
      </c>
      <c r="MIK62" s="963">
        <f t="shared" ref="MIK62" si="4501">MIN(MIK60,MII63-MII62)</f>
        <v>0</v>
      </c>
      <c r="MIM62" s="963">
        <f t="shared" ref="MIM62" si="4502">MIN(MIM60,MIK63-MIK62)</f>
        <v>0</v>
      </c>
      <c r="MIO62" s="963">
        <f t="shared" ref="MIO62" si="4503">MIN(MIO60,MIM63-MIM62)</f>
        <v>0</v>
      </c>
      <c r="MIQ62" s="963">
        <f t="shared" ref="MIQ62" si="4504">MIN(MIQ60,MIO63-MIO62)</f>
        <v>0</v>
      </c>
      <c r="MIS62" s="963">
        <f t="shared" ref="MIS62" si="4505">MIN(MIS60,MIQ63-MIQ62)</f>
        <v>0</v>
      </c>
      <c r="MIU62" s="963">
        <f t="shared" ref="MIU62" si="4506">MIN(MIU60,MIS63-MIS62)</f>
        <v>0</v>
      </c>
      <c r="MIW62" s="963">
        <f t="shared" ref="MIW62" si="4507">MIN(MIW60,MIU63-MIU62)</f>
        <v>0</v>
      </c>
      <c r="MIY62" s="963">
        <f t="shared" ref="MIY62" si="4508">MIN(MIY60,MIW63-MIW62)</f>
        <v>0</v>
      </c>
      <c r="MJA62" s="963">
        <f t="shared" ref="MJA62" si="4509">MIN(MJA60,MIY63-MIY62)</f>
        <v>0</v>
      </c>
      <c r="MJC62" s="963">
        <f t="shared" ref="MJC62" si="4510">MIN(MJC60,MJA63-MJA62)</f>
        <v>0</v>
      </c>
      <c r="MJE62" s="963">
        <f t="shared" ref="MJE62" si="4511">MIN(MJE60,MJC63-MJC62)</f>
        <v>0</v>
      </c>
      <c r="MJG62" s="963">
        <f t="shared" ref="MJG62" si="4512">MIN(MJG60,MJE63-MJE62)</f>
        <v>0</v>
      </c>
      <c r="MJI62" s="963">
        <f t="shared" ref="MJI62" si="4513">MIN(MJI60,MJG63-MJG62)</f>
        <v>0</v>
      </c>
      <c r="MJK62" s="963">
        <f t="shared" ref="MJK62" si="4514">MIN(MJK60,MJI63-MJI62)</f>
        <v>0</v>
      </c>
      <c r="MJM62" s="963">
        <f t="shared" ref="MJM62" si="4515">MIN(MJM60,MJK63-MJK62)</f>
        <v>0</v>
      </c>
      <c r="MJO62" s="963">
        <f t="shared" ref="MJO62" si="4516">MIN(MJO60,MJM63-MJM62)</f>
        <v>0</v>
      </c>
      <c r="MJQ62" s="963">
        <f t="shared" ref="MJQ62" si="4517">MIN(MJQ60,MJO63-MJO62)</f>
        <v>0</v>
      </c>
      <c r="MJS62" s="963">
        <f t="shared" ref="MJS62" si="4518">MIN(MJS60,MJQ63-MJQ62)</f>
        <v>0</v>
      </c>
      <c r="MJU62" s="963">
        <f t="shared" ref="MJU62" si="4519">MIN(MJU60,MJS63-MJS62)</f>
        <v>0</v>
      </c>
      <c r="MJW62" s="963">
        <f t="shared" ref="MJW62" si="4520">MIN(MJW60,MJU63-MJU62)</f>
        <v>0</v>
      </c>
      <c r="MJY62" s="963">
        <f t="shared" ref="MJY62" si="4521">MIN(MJY60,MJW63-MJW62)</f>
        <v>0</v>
      </c>
      <c r="MKA62" s="963">
        <f t="shared" ref="MKA62" si="4522">MIN(MKA60,MJY63-MJY62)</f>
        <v>0</v>
      </c>
      <c r="MKC62" s="963">
        <f t="shared" ref="MKC62" si="4523">MIN(MKC60,MKA63-MKA62)</f>
        <v>0</v>
      </c>
      <c r="MKE62" s="963">
        <f t="shared" ref="MKE62" si="4524">MIN(MKE60,MKC63-MKC62)</f>
        <v>0</v>
      </c>
      <c r="MKG62" s="963">
        <f t="shared" ref="MKG62" si="4525">MIN(MKG60,MKE63-MKE62)</f>
        <v>0</v>
      </c>
      <c r="MKI62" s="963">
        <f t="shared" ref="MKI62" si="4526">MIN(MKI60,MKG63-MKG62)</f>
        <v>0</v>
      </c>
      <c r="MKK62" s="963">
        <f t="shared" ref="MKK62" si="4527">MIN(MKK60,MKI63-MKI62)</f>
        <v>0</v>
      </c>
      <c r="MKM62" s="963">
        <f t="shared" ref="MKM62" si="4528">MIN(MKM60,MKK63-MKK62)</f>
        <v>0</v>
      </c>
      <c r="MKO62" s="963">
        <f t="shared" ref="MKO62" si="4529">MIN(MKO60,MKM63-MKM62)</f>
        <v>0</v>
      </c>
      <c r="MKQ62" s="963">
        <f t="shared" ref="MKQ62" si="4530">MIN(MKQ60,MKO63-MKO62)</f>
        <v>0</v>
      </c>
      <c r="MKS62" s="963">
        <f t="shared" ref="MKS62" si="4531">MIN(MKS60,MKQ63-MKQ62)</f>
        <v>0</v>
      </c>
      <c r="MKU62" s="963">
        <f t="shared" ref="MKU62" si="4532">MIN(MKU60,MKS63-MKS62)</f>
        <v>0</v>
      </c>
      <c r="MKW62" s="963">
        <f t="shared" ref="MKW62" si="4533">MIN(MKW60,MKU63-MKU62)</f>
        <v>0</v>
      </c>
      <c r="MKY62" s="963">
        <f t="shared" ref="MKY62" si="4534">MIN(MKY60,MKW63-MKW62)</f>
        <v>0</v>
      </c>
      <c r="MLA62" s="963">
        <f t="shared" ref="MLA62" si="4535">MIN(MLA60,MKY63-MKY62)</f>
        <v>0</v>
      </c>
      <c r="MLC62" s="963">
        <f t="shared" ref="MLC62" si="4536">MIN(MLC60,MLA63-MLA62)</f>
        <v>0</v>
      </c>
      <c r="MLE62" s="963">
        <f t="shared" ref="MLE62" si="4537">MIN(MLE60,MLC63-MLC62)</f>
        <v>0</v>
      </c>
      <c r="MLG62" s="963">
        <f t="shared" ref="MLG62" si="4538">MIN(MLG60,MLE63-MLE62)</f>
        <v>0</v>
      </c>
      <c r="MLI62" s="963">
        <f t="shared" ref="MLI62" si="4539">MIN(MLI60,MLG63-MLG62)</f>
        <v>0</v>
      </c>
      <c r="MLK62" s="963">
        <f t="shared" ref="MLK62" si="4540">MIN(MLK60,MLI63-MLI62)</f>
        <v>0</v>
      </c>
      <c r="MLM62" s="963">
        <f t="shared" ref="MLM62" si="4541">MIN(MLM60,MLK63-MLK62)</f>
        <v>0</v>
      </c>
      <c r="MLO62" s="963">
        <f t="shared" ref="MLO62" si="4542">MIN(MLO60,MLM63-MLM62)</f>
        <v>0</v>
      </c>
      <c r="MLQ62" s="963">
        <f t="shared" ref="MLQ62" si="4543">MIN(MLQ60,MLO63-MLO62)</f>
        <v>0</v>
      </c>
      <c r="MLS62" s="963">
        <f t="shared" ref="MLS62" si="4544">MIN(MLS60,MLQ63-MLQ62)</f>
        <v>0</v>
      </c>
      <c r="MLU62" s="963">
        <f t="shared" ref="MLU62" si="4545">MIN(MLU60,MLS63-MLS62)</f>
        <v>0</v>
      </c>
      <c r="MLW62" s="963">
        <f t="shared" ref="MLW62" si="4546">MIN(MLW60,MLU63-MLU62)</f>
        <v>0</v>
      </c>
      <c r="MLY62" s="963">
        <f t="shared" ref="MLY62" si="4547">MIN(MLY60,MLW63-MLW62)</f>
        <v>0</v>
      </c>
      <c r="MMA62" s="963">
        <f t="shared" ref="MMA62" si="4548">MIN(MMA60,MLY63-MLY62)</f>
        <v>0</v>
      </c>
      <c r="MMC62" s="963">
        <f t="shared" ref="MMC62" si="4549">MIN(MMC60,MMA63-MMA62)</f>
        <v>0</v>
      </c>
      <c r="MME62" s="963">
        <f t="shared" ref="MME62" si="4550">MIN(MME60,MMC63-MMC62)</f>
        <v>0</v>
      </c>
      <c r="MMG62" s="963">
        <f t="shared" ref="MMG62" si="4551">MIN(MMG60,MME63-MME62)</f>
        <v>0</v>
      </c>
      <c r="MMI62" s="963">
        <f t="shared" ref="MMI62" si="4552">MIN(MMI60,MMG63-MMG62)</f>
        <v>0</v>
      </c>
      <c r="MMK62" s="963">
        <f t="shared" ref="MMK62" si="4553">MIN(MMK60,MMI63-MMI62)</f>
        <v>0</v>
      </c>
      <c r="MMM62" s="963">
        <f t="shared" ref="MMM62" si="4554">MIN(MMM60,MMK63-MMK62)</f>
        <v>0</v>
      </c>
      <c r="MMO62" s="963">
        <f t="shared" ref="MMO62" si="4555">MIN(MMO60,MMM63-MMM62)</f>
        <v>0</v>
      </c>
      <c r="MMQ62" s="963">
        <f t="shared" ref="MMQ62" si="4556">MIN(MMQ60,MMO63-MMO62)</f>
        <v>0</v>
      </c>
      <c r="MMS62" s="963">
        <f t="shared" ref="MMS62" si="4557">MIN(MMS60,MMQ63-MMQ62)</f>
        <v>0</v>
      </c>
      <c r="MMU62" s="963">
        <f t="shared" ref="MMU62" si="4558">MIN(MMU60,MMS63-MMS62)</f>
        <v>0</v>
      </c>
      <c r="MMW62" s="963">
        <f t="shared" ref="MMW62" si="4559">MIN(MMW60,MMU63-MMU62)</f>
        <v>0</v>
      </c>
      <c r="MMY62" s="963">
        <f t="shared" ref="MMY62" si="4560">MIN(MMY60,MMW63-MMW62)</f>
        <v>0</v>
      </c>
      <c r="MNA62" s="963">
        <f t="shared" ref="MNA62" si="4561">MIN(MNA60,MMY63-MMY62)</f>
        <v>0</v>
      </c>
      <c r="MNC62" s="963">
        <f t="shared" ref="MNC62" si="4562">MIN(MNC60,MNA63-MNA62)</f>
        <v>0</v>
      </c>
      <c r="MNE62" s="963">
        <f t="shared" ref="MNE62" si="4563">MIN(MNE60,MNC63-MNC62)</f>
        <v>0</v>
      </c>
      <c r="MNG62" s="963">
        <f t="shared" ref="MNG62" si="4564">MIN(MNG60,MNE63-MNE62)</f>
        <v>0</v>
      </c>
      <c r="MNI62" s="963">
        <f t="shared" ref="MNI62" si="4565">MIN(MNI60,MNG63-MNG62)</f>
        <v>0</v>
      </c>
      <c r="MNK62" s="963">
        <f t="shared" ref="MNK62" si="4566">MIN(MNK60,MNI63-MNI62)</f>
        <v>0</v>
      </c>
      <c r="MNM62" s="963">
        <f t="shared" ref="MNM62" si="4567">MIN(MNM60,MNK63-MNK62)</f>
        <v>0</v>
      </c>
      <c r="MNO62" s="963">
        <f t="shared" ref="MNO62" si="4568">MIN(MNO60,MNM63-MNM62)</f>
        <v>0</v>
      </c>
      <c r="MNQ62" s="963">
        <f t="shared" ref="MNQ62" si="4569">MIN(MNQ60,MNO63-MNO62)</f>
        <v>0</v>
      </c>
      <c r="MNS62" s="963">
        <f t="shared" ref="MNS62" si="4570">MIN(MNS60,MNQ63-MNQ62)</f>
        <v>0</v>
      </c>
      <c r="MNU62" s="963">
        <f t="shared" ref="MNU62" si="4571">MIN(MNU60,MNS63-MNS62)</f>
        <v>0</v>
      </c>
      <c r="MNW62" s="963">
        <f t="shared" ref="MNW62" si="4572">MIN(MNW60,MNU63-MNU62)</f>
        <v>0</v>
      </c>
      <c r="MNY62" s="963">
        <f t="shared" ref="MNY62" si="4573">MIN(MNY60,MNW63-MNW62)</f>
        <v>0</v>
      </c>
      <c r="MOA62" s="963">
        <f t="shared" ref="MOA62" si="4574">MIN(MOA60,MNY63-MNY62)</f>
        <v>0</v>
      </c>
      <c r="MOC62" s="963">
        <f t="shared" ref="MOC62" si="4575">MIN(MOC60,MOA63-MOA62)</f>
        <v>0</v>
      </c>
      <c r="MOE62" s="963">
        <f t="shared" ref="MOE62" si="4576">MIN(MOE60,MOC63-MOC62)</f>
        <v>0</v>
      </c>
      <c r="MOG62" s="963">
        <f t="shared" ref="MOG62" si="4577">MIN(MOG60,MOE63-MOE62)</f>
        <v>0</v>
      </c>
      <c r="MOI62" s="963">
        <f t="shared" ref="MOI62" si="4578">MIN(MOI60,MOG63-MOG62)</f>
        <v>0</v>
      </c>
      <c r="MOK62" s="963">
        <f t="shared" ref="MOK62" si="4579">MIN(MOK60,MOI63-MOI62)</f>
        <v>0</v>
      </c>
      <c r="MOM62" s="963">
        <f t="shared" ref="MOM62" si="4580">MIN(MOM60,MOK63-MOK62)</f>
        <v>0</v>
      </c>
      <c r="MOO62" s="963">
        <f t="shared" ref="MOO62" si="4581">MIN(MOO60,MOM63-MOM62)</f>
        <v>0</v>
      </c>
      <c r="MOQ62" s="963">
        <f t="shared" ref="MOQ62" si="4582">MIN(MOQ60,MOO63-MOO62)</f>
        <v>0</v>
      </c>
      <c r="MOS62" s="963">
        <f t="shared" ref="MOS62" si="4583">MIN(MOS60,MOQ63-MOQ62)</f>
        <v>0</v>
      </c>
      <c r="MOU62" s="963">
        <f t="shared" ref="MOU62" si="4584">MIN(MOU60,MOS63-MOS62)</f>
        <v>0</v>
      </c>
      <c r="MOW62" s="963">
        <f t="shared" ref="MOW62" si="4585">MIN(MOW60,MOU63-MOU62)</f>
        <v>0</v>
      </c>
      <c r="MOY62" s="963">
        <f t="shared" ref="MOY62" si="4586">MIN(MOY60,MOW63-MOW62)</f>
        <v>0</v>
      </c>
      <c r="MPA62" s="963">
        <f t="shared" ref="MPA62" si="4587">MIN(MPA60,MOY63-MOY62)</f>
        <v>0</v>
      </c>
      <c r="MPC62" s="963">
        <f t="shared" ref="MPC62" si="4588">MIN(MPC60,MPA63-MPA62)</f>
        <v>0</v>
      </c>
      <c r="MPE62" s="963">
        <f t="shared" ref="MPE62" si="4589">MIN(MPE60,MPC63-MPC62)</f>
        <v>0</v>
      </c>
      <c r="MPG62" s="963">
        <f t="shared" ref="MPG62" si="4590">MIN(MPG60,MPE63-MPE62)</f>
        <v>0</v>
      </c>
      <c r="MPI62" s="963">
        <f t="shared" ref="MPI62" si="4591">MIN(MPI60,MPG63-MPG62)</f>
        <v>0</v>
      </c>
      <c r="MPK62" s="963">
        <f t="shared" ref="MPK62" si="4592">MIN(MPK60,MPI63-MPI62)</f>
        <v>0</v>
      </c>
      <c r="MPM62" s="963">
        <f t="shared" ref="MPM62" si="4593">MIN(MPM60,MPK63-MPK62)</f>
        <v>0</v>
      </c>
      <c r="MPO62" s="963">
        <f t="shared" ref="MPO62" si="4594">MIN(MPO60,MPM63-MPM62)</f>
        <v>0</v>
      </c>
      <c r="MPQ62" s="963">
        <f t="shared" ref="MPQ62" si="4595">MIN(MPQ60,MPO63-MPO62)</f>
        <v>0</v>
      </c>
      <c r="MPS62" s="963">
        <f t="shared" ref="MPS62" si="4596">MIN(MPS60,MPQ63-MPQ62)</f>
        <v>0</v>
      </c>
      <c r="MPU62" s="963">
        <f t="shared" ref="MPU62" si="4597">MIN(MPU60,MPS63-MPS62)</f>
        <v>0</v>
      </c>
      <c r="MPW62" s="963">
        <f t="shared" ref="MPW62" si="4598">MIN(MPW60,MPU63-MPU62)</f>
        <v>0</v>
      </c>
      <c r="MPY62" s="963">
        <f t="shared" ref="MPY62" si="4599">MIN(MPY60,MPW63-MPW62)</f>
        <v>0</v>
      </c>
      <c r="MQA62" s="963">
        <f t="shared" ref="MQA62" si="4600">MIN(MQA60,MPY63-MPY62)</f>
        <v>0</v>
      </c>
      <c r="MQC62" s="963">
        <f t="shared" ref="MQC62" si="4601">MIN(MQC60,MQA63-MQA62)</f>
        <v>0</v>
      </c>
      <c r="MQE62" s="963">
        <f t="shared" ref="MQE62" si="4602">MIN(MQE60,MQC63-MQC62)</f>
        <v>0</v>
      </c>
      <c r="MQG62" s="963">
        <f t="shared" ref="MQG62" si="4603">MIN(MQG60,MQE63-MQE62)</f>
        <v>0</v>
      </c>
      <c r="MQI62" s="963">
        <f t="shared" ref="MQI62" si="4604">MIN(MQI60,MQG63-MQG62)</f>
        <v>0</v>
      </c>
      <c r="MQK62" s="963">
        <f t="shared" ref="MQK62" si="4605">MIN(MQK60,MQI63-MQI62)</f>
        <v>0</v>
      </c>
      <c r="MQM62" s="963">
        <f t="shared" ref="MQM62" si="4606">MIN(MQM60,MQK63-MQK62)</f>
        <v>0</v>
      </c>
      <c r="MQO62" s="963">
        <f t="shared" ref="MQO62" si="4607">MIN(MQO60,MQM63-MQM62)</f>
        <v>0</v>
      </c>
      <c r="MQQ62" s="963">
        <f t="shared" ref="MQQ62" si="4608">MIN(MQQ60,MQO63-MQO62)</f>
        <v>0</v>
      </c>
      <c r="MQS62" s="963">
        <f t="shared" ref="MQS62" si="4609">MIN(MQS60,MQQ63-MQQ62)</f>
        <v>0</v>
      </c>
      <c r="MQU62" s="963">
        <f t="shared" ref="MQU62" si="4610">MIN(MQU60,MQS63-MQS62)</f>
        <v>0</v>
      </c>
      <c r="MQW62" s="963">
        <f t="shared" ref="MQW62" si="4611">MIN(MQW60,MQU63-MQU62)</f>
        <v>0</v>
      </c>
      <c r="MQY62" s="963">
        <f t="shared" ref="MQY62" si="4612">MIN(MQY60,MQW63-MQW62)</f>
        <v>0</v>
      </c>
      <c r="MRA62" s="963">
        <f t="shared" ref="MRA62" si="4613">MIN(MRA60,MQY63-MQY62)</f>
        <v>0</v>
      </c>
      <c r="MRC62" s="963">
        <f t="shared" ref="MRC62" si="4614">MIN(MRC60,MRA63-MRA62)</f>
        <v>0</v>
      </c>
      <c r="MRE62" s="963">
        <f t="shared" ref="MRE62" si="4615">MIN(MRE60,MRC63-MRC62)</f>
        <v>0</v>
      </c>
      <c r="MRG62" s="963">
        <f t="shared" ref="MRG62" si="4616">MIN(MRG60,MRE63-MRE62)</f>
        <v>0</v>
      </c>
      <c r="MRI62" s="963">
        <f t="shared" ref="MRI62" si="4617">MIN(MRI60,MRG63-MRG62)</f>
        <v>0</v>
      </c>
      <c r="MRK62" s="963">
        <f t="shared" ref="MRK62" si="4618">MIN(MRK60,MRI63-MRI62)</f>
        <v>0</v>
      </c>
      <c r="MRM62" s="963">
        <f t="shared" ref="MRM62" si="4619">MIN(MRM60,MRK63-MRK62)</f>
        <v>0</v>
      </c>
      <c r="MRO62" s="963">
        <f t="shared" ref="MRO62" si="4620">MIN(MRO60,MRM63-MRM62)</f>
        <v>0</v>
      </c>
      <c r="MRQ62" s="963">
        <f t="shared" ref="MRQ62" si="4621">MIN(MRQ60,MRO63-MRO62)</f>
        <v>0</v>
      </c>
      <c r="MRS62" s="963">
        <f t="shared" ref="MRS62" si="4622">MIN(MRS60,MRQ63-MRQ62)</f>
        <v>0</v>
      </c>
      <c r="MRU62" s="963">
        <f t="shared" ref="MRU62" si="4623">MIN(MRU60,MRS63-MRS62)</f>
        <v>0</v>
      </c>
      <c r="MRW62" s="963">
        <f t="shared" ref="MRW62" si="4624">MIN(MRW60,MRU63-MRU62)</f>
        <v>0</v>
      </c>
      <c r="MRY62" s="963">
        <f t="shared" ref="MRY62" si="4625">MIN(MRY60,MRW63-MRW62)</f>
        <v>0</v>
      </c>
      <c r="MSA62" s="963">
        <f t="shared" ref="MSA62" si="4626">MIN(MSA60,MRY63-MRY62)</f>
        <v>0</v>
      </c>
      <c r="MSC62" s="963">
        <f t="shared" ref="MSC62" si="4627">MIN(MSC60,MSA63-MSA62)</f>
        <v>0</v>
      </c>
      <c r="MSE62" s="963">
        <f t="shared" ref="MSE62" si="4628">MIN(MSE60,MSC63-MSC62)</f>
        <v>0</v>
      </c>
      <c r="MSG62" s="963">
        <f t="shared" ref="MSG62" si="4629">MIN(MSG60,MSE63-MSE62)</f>
        <v>0</v>
      </c>
      <c r="MSI62" s="963">
        <f t="shared" ref="MSI62" si="4630">MIN(MSI60,MSG63-MSG62)</f>
        <v>0</v>
      </c>
      <c r="MSK62" s="963">
        <f t="shared" ref="MSK62" si="4631">MIN(MSK60,MSI63-MSI62)</f>
        <v>0</v>
      </c>
      <c r="MSM62" s="963">
        <f t="shared" ref="MSM62" si="4632">MIN(MSM60,MSK63-MSK62)</f>
        <v>0</v>
      </c>
      <c r="MSO62" s="963">
        <f t="shared" ref="MSO62" si="4633">MIN(MSO60,MSM63-MSM62)</f>
        <v>0</v>
      </c>
      <c r="MSQ62" s="963">
        <f t="shared" ref="MSQ62" si="4634">MIN(MSQ60,MSO63-MSO62)</f>
        <v>0</v>
      </c>
      <c r="MSS62" s="963">
        <f t="shared" ref="MSS62" si="4635">MIN(MSS60,MSQ63-MSQ62)</f>
        <v>0</v>
      </c>
      <c r="MSU62" s="963">
        <f t="shared" ref="MSU62" si="4636">MIN(MSU60,MSS63-MSS62)</f>
        <v>0</v>
      </c>
      <c r="MSW62" s="963">
        <f t="shared" ref="MSW62" si="4637">MIN(MSW60,MSU63-MSU62)</f>
        <v>0</v>
      </c>
      <c r="MSY62" s="963">
        <f t="shared" ref="MSY62" si="4638">MIN(MSY60,MSW63-MSW62)</f>
        <v>0</v>
      </c>
      <c r="MTA62" s="963">
        <f t="shared" ref="MTA62" si="4639">MIN(MTA60,MSY63-MSY62)</f>
        <v>0</v>
      </c>
      <c r="MTC62" s="963">
        <f t="shared" ref="MTC62" si="4640">MIN(MTC60,MTA63-MTA62)</f>
        <v>0</v>
      </c>
      <c r="MTE62" s="963">
        <f t="shared" ref="MTE62" si="4641">MIN(MTE60,MTC63-MTC62)</f>
        <v>0</v>
      </c>
      <c r="MTG62" s="963">
        <f t="shared" ref="MTG62" si="4642">MIN(MTG60,MTE63-MTE62)</f>
        <v>0</v>
      </c>
      <c r="MTI62" s="963">
        <f t="shared" ref="MTI62" si="4643">MIN(MTI60,MTG63-MTG62)</f>
        <v>0</v>
      </c>
      <c r="MTK62" s="963">
        <f t="shared" ref="MTK62" si="4644">MIN(MTK60,MTI63-MTI62)</f>
        <v>0</v>
      </c>
      <c r="MTM62" s="963">
        <f t="shared" ref="MTM62" si="4645">MIN(MTM60,MTK63-MTK62)</f>
        <v>0</v>
      </c>
      <c r="MTO62" s="963">
        <f t="shared" ref="MTO62" si="4646">MIN(MTO60,MTM63-MTM62)</f>
        <v>0</v>
      </c>
      <c r="MTQ62" s="963">
        <f t="shared" ref="MTQ62" si="4647">MIN(MTQ60,MTO63-MTO62)</f>
        <v>0</v>
      </c>
      <c r="MTS62" s="963">
        <f t="shared" ref="MTS62" si="4648">MIN(MTS60,MTQ63-MTQ62)</f>
        <v>0</v>
      </c>
      <c r="MTU62" s="963">
        <f t="shared" ref="MTU62" si="4649">MIN(MTU60,MTS63-MTS62)</f>
        <v>0</v>
      </c>
      <c r="MTW62" s="963">
        <f t="shared" ref="MTW62" si="4650">MIN(MTW60,MTU63-MTU62)</f>
        <v>0</v>
      </c>
      <c r="MTY62" s="963">
        <f t="shared" ref="MTY62" si="4651">MIN(MTY60,MTW63-MTW62)</f>
        <v>0</v>
      </c>
      <c r="MUA62" s="963">
        <f t="shared" ref="MUA62" si="4652">MIN(MUA60,MTY63-MTY62)</f>
        <v>0</v>
      </c>
      <c r="MUC62" s="963">
        <f t="shared" ref="MUC62" si="4653">MIN(MUC60,MUA63-MUA62)</f>
        <v>0</v>
      </c>
      <c r="MUE62" s="963">
        <f t="shared" ref="MUE62" si="4654">MIN(MUE60,MUC63-MUC62)</f>
        <v>0</v>
      </c>
      <c r="MUG62" s="963">
        <f t="shared" ref="MUG62" si="4655">MIN(MUG60,MUE63-MUE62)</f>
        <v>0</v>
      </c>
      <c r="MUI62" s="963">
        <f t="shared" ref="MUI62" si="4656">MIN(MUI60,MUG63-MUG62)</f>
        <v>0</v>
      </c>
      <c r="MUK62" s="963">
        <f t="shared" ref="MUK62" si="4657">MIN(MUK60,MUI63-MUI62)</f>
        <v>0</v>
      </c>
      <c r="MUM62" s="963">
        <f t="shared" ref="MUM62" si="4658">MIN(MUM60,MUK63-MUK62)</f>
        <v>0</v>
      </c>
      <c r="MUO62" s="963">
        <f t="shared" ref="MUO62" si="4659">MIN(MUO60,MUM63-MUM62)</f>
        <v>0</v>
      </c>
      <c r="MUQ62" s="963">
        <f t="shared" ref="MUQ62" si="4660">MIN(MUQ60,MUO63-MUO62)</f>
        <v>0</v>
      </c>
      <c r="MUS62" s="963">
        <f t="shared" ref="MUS62" si="4661">MIN(MUS60,MUQ63-MUQ62)</f>
        <v>0</v>
      </c>
      <c r="MUU62" s="963">
        <f t="shared" ref="MUU62" si="4662">MIN(MUU60,MUS63-MUS62)</f>
        <v>0</v>
      </c>
      <c r="MUW62" s="963">
        <f t="shared" ref="MUW62" si="4663">MIN(MUW60,MUU63-MUU62)</f>
        <v>0</v>
      </c>
      <c r="MUY62" s="963">
        <f t="shared" ref="MUY62" si="4664">MIN(MUY60,MUW63-MUW62)</f>
        <v>0</v>
      </c>
      <c r="MVA62" s="963">
        <f t="shared" ref="MVA62" si="4665">MIN(MVA60,MUY63-MUY62)</f>
        <v>0</v>
      </c>
      <c r="MVC62" s="963">
        <f t="shared" ref="MVC62" si="4666">MIN(MVC60,MVA63-MVA62)</f>
        <v>0</v>
      </c>
      <c r="MVE62" s="963">
        <f t="shared" ref="MVE62" si="4667">MIN(MVE60,MVC63-MVC62)</f>
        <v>0</v>
      </c>
      <c r="MVG62" s="963">
        <f t="shared" ref="MVG62" si="4668">MIN(MVG60,MVE63-MVE62)</f>
        <v>0</v>
      </c>
      <c r="MVI62" s="963">
        <f t="shared" ref="MVI62" si="4669">MIN(MVI60,MVG63-MVG62)</f>
        <v>0</v>
      </c>
      <c r="MVK62" s="963">
        <f t="shared" ref="MVK62" si="4670">MIN(MVK60,MVI63-MVI62)</f>
        <v>0</v>
      </c>
      <c r="MVM62" s="963">
        <f t="shared" ref="MVM62" si="4671">MIN(MVM60,MVK63-MVK62)</f>
        <v>0</v>
      </c>
      <c r="MVO62" s="963">
        <f t="shared" ref="MVO62" si="4672">MIN(MVO60,MVM63-MVM62)</f>
        <v>0</v>
      </c>
      <c r="MVQ62" s="963">
        <f t="shared" ref="MVQ62" si="4673">MIN(MVQ60,MVO63-MVO62)</f>
        <v>0</v>
      </c>
      <c r="MVS62" s="963">
        <f t="shared" ref="MVS62" si="4674">MIN(MVS60,MVQ63-MVQ62)</f>
        <v>0</v>
      </c>
      <c r="MVU62" s="963">
        <f t="shared" ref="MVU62" si="4675">MIN(MVU60,MVS63-MVS62)</f>
        <v>0</v>
      </c>
      <c r="MVW62" s="963">
        <f t="shared" ref="MVW62" si="4676">MIN(MVW60,MVU63-MVU62)</f>
        <v>0</v>
      </c>
      <c r="MVY62" s="963">
        <f t="shared" ref="MVY62" si="4677">MIN(MVY60,MVW63-MVW62)</f>
        <v>0</v>
      </c>
      <c r="MWA62" s="963">
        <f t="shared" ref="MWA62" si="4678">MIN(MWA60,MVY63-MVY62)</f>
        <v>0</v>
      </c>
      <c r="MWC62" s="963">
        <f t="shared" ref="MWC62" si="4679">MIN(MWC60,MWA63-MWA62)</f>
        <v>0</v>
      </c>
      <c r="MWE62" s="963">
        <f t="shared" ref="MWE62" si="4680">MIN(MWE60,MWC63-MWC62)</f>
        <v>0</v>
      </c>
      <c r="MWG62" s="963">
        <f t="shared" ref="MWG62" si="4681">MIN(MWG60,MWE63-MWE62)</f>
        <v>0</v>
      </c>
      <c r="MWI62" s="963">
        <f t="shared" ref="MWI62" si="4682">MIN(MWI60,MWG63-MWG62)</f>
        <v>0</v>
      </c>
      <c r="MWK62" s="963">
        <f t="shared" ref="MWK62" si="4683">MIN(MWK60,MWI63-MWI62)</f>
        <v>0</v>
      </c>
      <c r="MWM62" s="963">
        <f t="shared" ref="MWM62" si="4684">MIN(MWM60,MWK63-MWK62)</f>
        <v>0</v>
      </c>
      <c r="MWO62" s="963">
        <f t="shared" ref="MWO62" si="4685">MIN(MWO60,MWM63-MWM62)</f>
        <v>0</v>
      </c>
      <c r="MWQ62" s="963">
        <f t="shared" ref="MWQ62" si="4686">MIN(MWQ60,MWO63-MWO62)</f>
        <v>0</v>
      </c>
      <c r="MWS62" s="963">
        <f t="shared" ref="MWS62" si="4687">MIN(MWS60,MWQ63-MWQ62)</f>
        <v>0</v>
      </c>
      <c r="MWU62" s="963">
        <f t="shared" ref="MWU62" si="4688">MIN(MWU60,MWS63-MWS62)</f>
        <v>0</v>
      </c>
      <c r="MWW62" s="963">
        <f t="shared" ref="MWW62" si="4689">MIN(MWW60,MWU63-MWU62)</f>
        <v>0</v>
      </c>
      <c r="MWY62" s="963">
        <f t="shared" ref="MWY62" si="4690">MIN(MWY60,MWW63-MWW62)</f>
        <v>0</v>
      </c>
      <c r="MXA62" s="963">
        <f t="shared" ref="MXA62" si="4691">MIN(MXA60,MWY63-MWY62)</f>
        <v>0</v>
      </c>
      <c r="MXC62" s="963">
        <f t="shared" ref="MXC62" si="4692">MIN(MXC60,MXA63-MXA62)</f>
        <v>0</v>
      </c>
      <c r="MXE62" s="963">
        <f t="shared" ref="MXE62" si="4693">MIN(MXE60,MXC63-MXC62)</f>
        <v>0</v>
      </c>
      <c r="MXG62" s="963">
        <f t="shared" ref="MXG62" si="4694">MIN(MXG60,MXE63-MXE62)</f>
        <v>0</v>
      </c>
      <c r="MXI62" s="963">
        <f t="shared" ref="MXI62" si="4695">MIN(MXI60,MXG63-MXG62)</f>
        <v>0</v>
      </c>
      <c r="MXK62" s="963">
        <f t="shared" ref="MXK62" si="4696">MIN(MXK60,MXI63-MXI62)</f>
        <v>0</v>
      </c>
      <c r="MXM62" s="963">
        <f t="shared" ref="MXM62" si="4697">MIN(MXM60,MXK63-MXK62)</f>
        <v>0</v>
      </c>
      <c r="MXO62" s="963">
        <f t="shared" ref="MXO62" si="4698">MIN(MXO60,MXM63-MXM62)</f>
        <v>0</v>
      </c>
      <c r="MXQ62" s="963">
        <f t="shared" ref="MXQ62" si="4699">MIN(MXQ60,MXO63-MXO62)</f>
        <v>0</v>
      </c>
      <c r="MXS62" s="963">
        <f t="shared" ref="MXS62" si="4700">MIN(MXS60,MXQ63-MXQ62)</f>
        <v>0</v>
      </c>
      <c r="MXU62" s="963">
        <f t="shared" ref="MXU62" si="4701">MIN(MXU60,MXS63-MXS62)</f>
        <v>0</v>
      </c>
      <c r="MXW62" s="963">
        <f t="shared" ref="MXW62" si="4702">MIN(MXW60,MXU63-MXU62)</f>
        <v>0</v>
      </c>
      <c r="MXY62" s="963">
        <f t="shared" ref="MXY62" si="4703">MIN(MXY60,MXW63-MXW62)</f>
        <v>0</v>
      </c>
      <c r="MYA62" s="963">
        <f t="shared" ref="MYA62" si="4704">MIN(MYA60,MXY63-MXY62)</f>
        <v>0</v>
      </c>
      <c r="MYC62" s="963">
        <f t="shared" ref="MYC62" si="4705">MIN(MYC60,MYA63-MYA62)</f>
        <v>0</v>
      </c>
      <c r="MYE62" s="963">
        <f t="shared" ref="MYE62" si="4706">MIN(MYE60,MYC63-MYC62)</f>
        <v>0</v>
      </c>
      <c r="MYG62" s="963">
        <f t="shared" ref="MYG62" si="4707">MIN(MYG60,MYE63-MYE62)</f>
        <v>0</v>
      </c>
      <c r="MYI62" s="963">
        <f t="shared" ref="MYI62" si="4708">MIN(MYI60,MYG63-MYG62)</f>
        <v>0</v>
      </c>
      <c r="MYK62" s="963">
        <f t="shared" ref="MYK62" si="4709">MIN(MYK60,MYI63-MYI62)</f>
        <v>0</v>
      </c>
      <c r="MYM62" s="963">
        <f t="shared" ref="MYM62" si="4710">MIN(MYM60,MYK63-MYK62)</f>
        <v>0</v>
      </c>
      <c r="MYO62" s="963">
        <f t="shared" ref="MYO62" si="4711">MIN(MYO60,MYM63-MYM62)</f>
        <v>0</v>
      </c>
      <c r="MYQ62" s="963">
        <f t="shared" ref="MYQ62" si="4712">MIN(MYQ60,MYO63-MYO62)</f>
        <v>0</v>
      </c>
      <c r="MYS62" s="963">
        <f t="shared" ref="MYS62" si="4713">MIN(MYS60,MYQ63-MYQ62)</f>
        <v>0</v>
      </c>
      <c r="MYU62" s="963">
        <f t="shared" ref="MYU62" si="4714">MIN(MYU60,MYS63-MYS62)</f>
        <v>0</v>
      </c>
      <c r="MYW62" s="963">
        <f t="shared" ref="MYW62" si="4715">MIN(MYW60,MYU63-MYU62)</f>
        <v>0</v>
      </c>
      <c r="MYY62" s="963">
        <f t="shared" ref="MYY62" si="4716">MIN(MYY60,MYW63-MYW62)</f>
        <v>0</v>
      </c>
      <c r="MZA62" s="963">
        <f t="shared" ref="MZA62" si="4717">MIN(MZA60,MYY63-MYY62)</f>
        <v>0</v>
      </c>
      <c r="MZC62" s="963">
        <f t="shared" ref="MZC62" si="4718">MIN(MZC60,MZA63-MZA62)</f>
        <v>0</v>
      </c>
      <c r="MZE62" s="963">
        <f t="shared" ref="MZE62" si="4719">MIN(MZE60,MZC63-MZC62)</f>
        <v>0</v>
      </c>
      <c r="MZG62" s="963">
        <f t="shared" ref="MZG62" si="4720">MIN(MZG60,MZE63-MZE62)</f>
        <v>0</v>
      </c>
      <c r="MZI62" s="963">
        <f t="shared" ref="MZI62" si="4721">MIN(MZI60,MZG63-MZG62)</f>
        <v>0</v>
      </c>
      <c r="MZK62" s="963">
        <f t="shared" ref="MZK62" si="4722">MIN(MZK60,MZI63-MZI62)</f>
        <v>0</v>
      </c>
      <c r="MZM62" s="963">
        <f t="shared" ref="MZM62" si="4723">MIN(MZM60,MZK63-MZK62)</f>
        <v>0</v>
      </c>
      <c r="MZO62" s="963">
        <f t="shared" ref="MZO62" si="4724">MIN(MZO60,MZM63-MZM62)</f>
        <v>0</v>
      </c>
      <c r="MZQ62" s="963">
        <f t="shared" ref="MZQ62" si="4725">MIN(MZQ60,MZO63-MZO62)</f>
        <v>0</v>
      </c>
      <c r="MZS62" s="963">
        <f t="shared" ref="MZS62" si="4726">MIN(MZS60,MZQ63-MZQ62)</f>
        <v>0</v>
      </c>
      <c r="MZU62" s="963">
        <f t="shared" ref="MZU62" si="4727">MIN(MZU60,MZS63-MZS62)</f>
        <v>0</v>
      </c>
      <c r="MZW62" s="963">
        <f t="shared" ref="MZW62" si="4728">MIN(MZW60,MZU63-MZU62)</f>
        <v>0</v>
      </c>
      <c r="MZY62" s="963">
        <f t="shared" ref="MZY62" si="4729">MIN(MZY60,MZW63-MZW62)</f>
        <v>0</v>
      </c>
      <c r="NAA62" s="963">
        <f t="shared" ref="NAA62" si="4730">MIN(NAA60,MZY63-MZY62)</f>
        <v>0</v>
      </c>
      <c r="NAC62" s="963">
        <f t="shared" ref="NAC62" si="4731">MIN(NAC60,NAA63-NAA62)</f>
        <v>0</v>
      </c>
      <c r="NAE62" s="963">
        <f t="shared" ref="NAE62" si="4732">MIN(NAE60,NAC63-NAC62)</f>
        <v>0</v>
      </c>
      <c r="NAG62" s="963">
        <f t="shared" ref="NAG62" si="4733">MIN(NAG60,NAE63-NAE62)</f>
        <v>0</v>
      </c>
      <c r="NAI62" s="963">
        <f t="shared" ref="NAI62" si="4734">MIN(NAI60,NAG63-NAG62)</f>
        <v>0</v>
      </c>
      <c r="NAK62" s="963">
        <f t="shared" ref="NAK62" si="4735">MIN(NAK60,NAI63-NAI62)</f>
        <v>0</v>
      </c>
      <c r="NAM62" s="963">
        <f t="shared" ref="NAM62" si="4736">MIN(NAM60,NAK63-NAK62)</f>
        <v>0</v>
      </c>
      <c r="NAO62" s="963">
        <f t="shared" ref="NAO62" si="4737">MIN(NAO60,NAM63-NAM62)</f>
        <v>0</v>
      </c>
      <c r="NAQ62" s="963">
        <f t="shared" ref="NAQ62" si="4738">MIN(NAQ60,NAO63-NAO62)</f>
        <v>0</v>
      </c>
      <c r="NAS62" s="963">
        <f t="shared" ref="NAS62" si="4739">MIN(NAS60,NAQ63-NAQ62)</f>
        <v>0</v>
      </c>
      <c r="NAU62" s="963">
        <f t="shared" ref="NAU62" si="4740">MIN(NAU60,NAS63-NAS62)</f>
        <v>0</v>
      </c>
      <c r="NAW62" s="963">
        <f t="shared" ref="NAW62" si="4741">MIN(NAW60,NAU63-NAU62)</f>
        <v>0</v>
      </c>
      <c r="NAY62" s="963">
        <f t="shared" ref="NAY62" si="4742">MIN(NAY60,NAW63-NAW62)</f>
        <v>0</v>
      </c>
      <c r="NBA62" s="963">
        <f t="shared" ref="NBA62" si="4743">MIN(NBA60,NAY63-NAY62)</f>
        <v>0</v>
      </c>
      <c r="NBC62" s="963">
        <f t="shared" ref="NBC62" si="4744">MIN(NBC60,NBA63-NBA62)</f>
        <v>0</v>
      </c>
      <c r="NBE62" s="963">
        <f t="shared" ref="NBE62" si="4745">MIN(NBE60,NBC63-NBC62)</f>
        <v>0</v>
      </c>
      <c r="NBG62" s="963">
        <f t="shared" ref="NBG62" si="4746">MIN(NBG60,NBE63-NBE62)</f>
        <v>0</v>
      </c>
      <c r="NBI62" s="963">
        <f t="shared" ref="NBI62" si="4747">MIN(NBI60,NBG63-NBG62)</f>
        <v>0</v>
      </c>
      <c r="NBK62" s="963">
        <f t="shared" ref="NBK62" si="4748">MIN(NBK60,NBI63-NBI62)</f>
        <v>0</v>
      </c>
      <c r="NBM62" s="963">
        <f t="shared" ref="NBM62" si="4749">MIN(NBM60,NBK63-NBK62)</f>
        <v>0</v>
      </c>
      <c r="NBO62" s="963">
        <f t="shared" ref="NBO62" si="4750">MIN(NBO60,NBM63-NBM62)</f>
        <v>0</v>
      </c>
      <c r="NBQ62" s="963">
        <f t="shared" ref="NBQ62" si="4751">MIN(NBQ60,NBO63-NBO62)</f>
        <v>0</v>
      </c>
      <c r="NBS62" s="963">
        <f t="shared" ref="NBS62" si="4752">MIN(NBS60,NBQ63-NBQ62)</f>
        <v>0</v>
      </c>
      <c r="NBU62" s="963">
        <f t="shared" ref="NBU62" si="4753">MIN(NBU60,NBS63-NBS62)</f>
        <v>0</v>
      </c>
      <c r="NBW62" s="963">
        <f t="shared" ref="NBW62" si="4754">MIN(NBW60,NBU63-NBU62)</f>
        <v>0</v>
      </c>
      <c r="NBY62" s="963">
        <f t="shared" ref="NBY62" si="4755">MIN(NBY60,NBW63-NBW62)</f>
        <v>0</v>
      </c>
      <c r="NCA62" s="963">
        <f t="shared" ref="NCA62" si="4756">MIN(NCA60,NBY63-NBY62)</f>
        <v>0</v>
      </c>
      <c r="NCC62" s="963">
        <f t="shared" ref="NCC62" si="4757">MIN(NCC60,NCA63-NCA62)</f>
        <v>0</v>
      </c>
      <c r="NCE62" s="963">
        <f t="shared" ref="NCE62" si="4758">MIN(NCE60,NCC63-NCC62)</f>
        <v>0</v>
      </c>
      <c r="NCG62" s="963">
        <f t="shared" ref="NCG62" si="4759">MIN(NCG60,NCE63-NCE62)</f>
        <v>0</v>
      </c>
      <c r="NCI62" s="963">
        <f t="shared" ref="NCI62" si="4760">MIN(NCI60,NCG63-NCG62)</f>
        <v>0</v>
      </c>
      <c r="NCK62" s="963">
        <f t="shared" ref="NCK62" si="4761">MIN(NCK60,NCI63-NCI62)</f>
        <v>0</v>
      </c>
      <c r="NCM62" s="963">
        <f t="shared" ref="NCM62" si="4762">MIN(NCM60,NCK63-NCK62)</f>
        <v>0</v>
      </c>
      <c r="NCO62" s="963">
        <f t="shared" ref="NCO62" si="4763">MIN(NCO60,NCM63-NCM62)</f>
        <v>0</v>
      </c>
      <c r="NCQ62" s="963">
        <f t="shared" ref="NCQ62" si="4764">MIN(NCQ60,NCO63-NCO62)</f>
        <v>0</v>
      </c>
      <c r="NCS62" s="963">
        <f t="shared" ref="NCS62" si="4765">MIN(NCS60,NCQ63-NCQ62)</f>
        <v>0</v>
      </c>
      <c r="NCU62" s="963">
        <f t="shared" ref="NCU62" si="4766">MIN(NCU60,NCS63-NCS62)</f>
        <v>0</v>
      </c>
      <c r="NCW62" s="963">
        <f t="shared" ref="NCW62" si="4767">MIN(NCW60,NCU63-NCU62)</f>
        <v>0</v>
      </c>
      <c r="NCY62" s="963">
        <f t="shared" ref="NCY62" si="4768">MIN(NCY60,NCW63-NCW62)</f>
        <v>0</v>
      </c>
      <c r="NDA62" s="963">
        <f t="shared" ref="NDA62" si="4769">MIN(NDA60,NCY63-NCY62)</f>
        <v>0</v>
      </c>
      <c r="NDC62" s="963">
        <f t="shared" ref="NDC62" si="4770">MIN(NDC60,NDA63-NDA62)</f>
        <v>0</v>
      </c>
      <c r="NDE62" s="963">
        <f t="shared" ref="NDE62" si="4771">MIN(NDE60,NDC63-NDC62)</f>
        <v>0</v>
      </c>
      <c r="NDG62" s="963">
        <f t="shared" ref="NDG62" si="4772">MIN(NDG60,NDE63-NDE62)</f>
        <v>0</v>
      </c>
      <c r="NDI62" s="963">
        <f t="shared" ref="NDI62" si="4773">MIN(NDI60,NDG63-NDG62)</f>
        <v>0</v>
      </c>
      <c r="NDK62" s="963">
        <f t="shared" ref="NDK62" si="4774">MIN(NDK60,NDI63-NDI62)</f>
        <v>0</v>
      </c>
      <c r="NDM62" s="963">
        <f t="shared" ref="NDM62" si="4775">MIN(NDM60,NDK63-NDK62)</f>
        <v>0</v>
      </c>
      <c r="NDO62" s="963">
        <f t="shared" ref="NDO62" si="4776">MIN(NDO60,NDM63-NDM62)</f>
        <v>0</v>
      </c>
      <c r="NDQ62" s="963">
        <f t="shared" ref="NDQ62" si="4777">MIN(NDQ60,NDO63-NDO62)</f>
        <v>0</v>
      </c>
      <c r="NDS62" s="963">
        <f t="shared" ref="NDS62" si="4778">MIN(NDS60,NDQ63-NDQ62)</f>
        <v>0</v>
      </c>
      <c r="NDU62" s="963">
        <f t="shared" ref="NDU62" si="4779">MIN(NDU60,NDS63-NDS62)</f>
        <v>0</v>
      </c>
      <c r="NDW62" s="963">
        <f t="shared" ref="NDW62" si="4780">MIN(NDW60,NDU63-NDU62)</f>
        <v>0</v>
      </c>
      <c r="NDY62" s="963">
        <f t="shared" ref="NDY62" si="4781">MIN(NDY60,NDW63-NDW62)</f>
        <v>0</v>
      </c>
      <c r="NEA62" s="963">
        <f t="shared" ref="NEA62" si="4782">MIN(NEA60,NDY63-NDY62)</f>
        <v>0</v>
      </c>
      <c r="NEC62" s="963">
        <f t="shared" ref="NEC62" si="4783">MIN(NEC60,NEA63-NEA62)</f>
        <v>0</v>
      </c>
      <c r="NEE62" s="963">
        <f t="shared" ref="NEE62" si="4784">MIN(NEE60,NEC63-NEC62)</f>
        <v>0</v>
      </c>
      <c r="NEG62" s="963">
        <f t="shared" ref="NEG62" si="4785">MIN(NEG60,NEE63-NEE62)</f>
        <v>0</v>
      </c>
      <c r="NEI62" s="963">
        <f t="shared" ref="NEI62" si="4786">MIN(NEI60,NEG63-NEG62)</f>
        <v>0</v>
      </c>
      <c r="NEK62" s="963">
        <f t="shared" ref="NEK62" si="4787">MIN(NEK60,NEI63-NEI62)</f>
        <v>0</v>
      </c>
      <c r="NEM62" s="963">
        <f t="shared" ref="NEM62" si="4788">MIN(NEM60,NEK63-NEK62)</f>
        <v>0</v>
      </c>
      <c r="NEO62" s="963">
        <f t="shared" ref="NEO62" si="4789">MIN(NEO60,NEM63-NEM62)</f>
        <v>0</v>
      </c>
      <c r="NEQ62" s="963">
        <f t="shared" ref="NEQ62" si="4790">MIN(NEQ60,NEO63-NEO62)</f>
        <v>0</v>
      </c>
      <c r="NES62" s="963">
        <f t="shared" ref="NES62" si="4791">MIN(NES60,NEQ63-NEQ62)</f>
        <v>0</v>
      </c>
      <c r="NEU62" s="963">
        <f t="shared" ref="NEU62" si="4792">MIN(NEU60,NES63-NES62)</f>
        <v>0</v>
      </c>
      <c r="NEW62" s="963">
        <f t="shared" ref="NEW62" si="4793">MIN(NEW60,NEU63-NEU62)</f>
        <v>0</v>
      </c>
      <c r="NEY62" s="963">
        <f t="shared" ref="NEY62" si="4794">MIN(NEY60,NEW63-NEW62)</f>
        <v>0</v>
      </c>
      <c r="NFA62" s="963">
        <f t="shared" ref="NFA62" si="4795">MIN(NFA60,NEY63-NEY62)</f>
        <v>0</v>
      </c>
      <c r="NFC62" s="963">
        <f t="shared" ref="NFC62" si="4796">MIN(NFC60,NFA63-NFA62)</f>
        <v>0</v>
      </c>
      <c r="NFE62" s="963">
        <f t="shared" ref="NFE62" si="4797">MIN(NFE60,NFC63-NFC62)</f>
        <v>0</v>
      </c>
      <c r="NFG62" s="963">
        <f t="shared" ref="NFG62" si="4798">MIN(NFG60,NFE63-NFE62)</f>
        <v>0</v>
      </c>
      <c r="NFI62" s="963">
        <f t="shared" ref="NFI62" si="4799">MIN(NFI60,NFG63-NFG62)</f>
        <v>0</v>
      </c>
      <c r="NFK62" s="963">
        <f t="shared" ref="NFK62" si="4800">MIN(NFK60,NFI63-NFI62)</f>
        <v>0</v>
      </c>
      <c r="NFM62" s="963">
        <f t="shared" ref="NFM62" si="4801">MIN(NFM60,NFK63-NFK62)</f>
        <v>0</v>
      </c>
      <c r="NFO62" s="963">
        <f t="shared" ref="NFO62" si="4802">MIN(NFO60,NFM63-NFM62)</f>
        <v>0</v>
      </c>
      <c r="NFQ62" s="963">
        <f t="shared" ref="NFQ62" si="4803">MIN(NFQ60,NFO63-NFO62)</f>
        <v>0</v>
      </c>
      <c r="NFS62" s="963">
        <f t="shared" ref="NFS62" si="4804">MIN(NFS60,NFQ63-NFQ62)</f>
        <v>0</v>
      </c>
      <c r="NFU62" s="963">
        <f t="shared" ref="NFU62" si="4805">MIN(NFU60,NFS63-NFS62)</f>
        <v>0</v>
      </c>
      <c r="NFW62" s="963">
        <f t="shared" ref="NFW62" si="4806">MIN(NFW60,NFU63-NFU62)</f>
        <v>0</v>
      </c>
      <c r="NFY62" s="963">
        <f t="shared" ref="NFY62" si="4807">MIN(NFY60,NFW63-NFW62)</f>
        <v>0</v>
      </c>
      <c r="NGA62" s="963">
        <f t="shared" ref="NGA62" si="4808">MIN(NGA60,NFY63-NFY62)</f>
        <v>0</v>
      </c>
      <c r="NGC62" s="963">
        <f t="shared" ref="NGC62" si="4809">MIN(NGC60,NGA63-NGA62)</f>
        <v>0</v>
      </c>
      <c r="NGE62" s="963">
        <f t="shared" ref="NGE62" si="4810">MIN(NGE60,NGC63-NGC62)</f>
        <v>0</v>
      </c>
      <c r="NGG62" s="963">
        <f t="shared" ref="NGG62" si="4811">MIN(NGG60,NGE63-NGE62)</f>
        <v>0</v>
      </c>
      <c r="NGI62" s="963">
        <f t="shared" ref="NGI62" si="4812">MIN(NGI60,NGG63-NGG62)</f>
        <v>0</v>
      </c>
      <c r="NGK62" s="963">
        <f t="shared" ref="NGK62" si="4813">MIN(NGK60,NGI63-NGI62)</f>
        <v>0</v>
      </c>
      <c r="NGM62" s="963">
        <f t="shared" ref="NGM62" si="4814">MIN(NGM60,NGK63-NGK62)</f>
        <v>0</v>
      </c>
      <c r="NGO62" s="963">
        <f t="shared" ref="NGO62" si="4815">MIN(NGO60,NGM63-NGM62)</f>
        <v>0</v>
      </c>
      <c r="NGQ62" s="963">
        <f t="shared" ref="NGQ62" si="4816">MIN(NGQ60,NGO63-NGO62)</f>
        <v>0</v>
      </c>
      <c r="NGS62" s="963">
        <f t="shared" ref="NGS62" si="4817">MIN(NGS60,NGQ63-NGQ62)</f>
        <v>0</v>
      </c>
      <c r="NGU62" s="963">
        <f t="shared" ref="NGU62" si="4818">MIN(NGU60,NGS63-NGS62)</f>
        <v>0</v>
      </c>
      <c r="NGW62" s="963">
        <f t="shared" ref="NGW62" si="4819">MIN(NGW60,NGU63-NGU62)</f>
        <v>0</v>
      </c>
      <c r="NGY62" s="963">
        <f t="shared" ref="NGY62" si="4820">MIN(NGY60,NGW63-NGW62)</f>
        <v>0</v>
      </c>
      <c r="NHA62" s="963">
        <f t="shared" ref="NHA62" si="4821">MIN(NHA60,NGY63-NGY62)</f>
        <v>0</v>
      </c>
      <c r="NHC62" s="963">
        <f t="shared" ref="NHC62" si="4822">MIN(NHC60,NHA63-NHA62)</f>
        <v>0</v>
      </c>
      <c r="NHE62" s="963">
        <f t="shared" ref="NHE62" si="4823">MIN(NHE60,NHC63-NHC62)</f>
        <v>0</v>
      </c>
      <c r="NHG62" s="963">
        <f t="shared" ref="NHG62" si="4824">MIN(NHG60,NHE63-NHE62)</f>
        <v>0</v>
      </c>
      <c r="NHI62" s="963">
        <f t="shared" ref="NHI62" si="4825">MIN(NHI60,NHG63-NHG62)</f>
        <v>0</v>
      </c>
      <c r="NHK62" s="963">
        <f t="shared" ref="NHK62" si="4826">MIN(NHK60,NHI63-NHI62)</f>
        <v>0</v>
      </c>
      <c r="NHM62" s="963">
        <f t="shared" ref="NHM62" si="4827">MIN(NHM60,NHK63-NHK62)</f>
        <v>0</v>
      </c>
      <c r="NHO62" s="963">
        <f t="shared" ref="NHO62" si="4828">MIN(NHO60,NHM63-NHM62)</f>
        <v>0</v>
      </c>
      <c r="NHQ62" s="963">
        <f t="shared" ref="NHQ62" si="4829">MIN(NHQ60,NHO63-NHO62)</f>
        <v>0</v>
      </c>
      <c r="NHS62" s="963">
        <f t="shared" ref="NHS62" si="4830">MIN(NHS60,NHQ63-NHQ62)</f>
        <v>0</v>
      </c>
      <c r="NHU62" s="963">
        <f t="shared" ref="NHU62" si="4831">MIN(NHU60,NHS63-NHS62)</f>
        <v>0</v>
      </c>
      <c r="NHW62" s="963">
        <f t="shared" ref="NHW62" si="4832">MIN(NHW60,NHU63-NHU62)</f>
        <v>0</v>
      </c>
      <c r="NHY62" s="963">
        <f t="shared" ref="NHY62" si="4833">MIN(NHY60,NHW63-NHW62)</f>
        <v>0</v>
      </c>
      <c r="NIA62" s="963">
        <f t="shared" ref="NIA62" si="4834">MIN(NIA60,NHY63-NHY62)</f>
        <v>0</v>
      </c>
      <c r="NIC62" s="963">
        <f t="shared" ref="NIC62" si="4835">MIN(NIC60,NIA63-NIA62)</f>
        <v>0</v>
      </c>
      <c r="NIE62" s="963">
        <f t="shared" ref="NIE62" si="4836">MIN(NIE60,NIC63-NIC62)</f>
        <v>0</v>
      </c>
      <c r="NIG62" s="963">
        <f t="shared" ref="NIG62" si="4837">MIN(NIG60,NIE63-NIE62)</f>
        <v>0</v>
      </c>
      <c r="NII62" s="963">
        <f t="shared" ref="NII62" si="4838">MIN(NII60,NIG63-NIG62)</f>
        <v>0</v>
      </c>
      <c r="NIK62" s="963">
        <f t="shared" ref="NIK62" si="4839">MIN(NIK60,NII63-NII62)</f>
        <v>0</v>
      </c>
      <c r="NIM62" s="963">
        <f t="shared" ref="NIM62" si="4840">MIN(NIM60,NIK63-NIK62)</f>
        <v>0</v>
      </c>
      <c r="NIO62" s="963">
        <f t="shared" ref="NIO62" si="4841">MIN(NIO60,NIM63-NIM62)</f>
        <v>0</v>
      </c>
      <c r="NIQ62" s="963">
        <f t="shared" ref="NIQ62" si="4842">MIN(NIQ60,NIO63-NIO62)</f>
        <v>0</v>
      </c>
      <c r="NIS62" s="963">
        <f t="shared" ref="NIS62" si="4843">MIN(NIS60,NIQ63-NIQ62)</f>
        <v>0</v>
      </c>
      <c r="NIU62" s="963">
        <f t="shared" ref="NIU62" si="4844">MIN(NIU60,NIS63-NIS62)</f>
        <v>0</v>
      </c>
      <c r="NIW62" s="963">
        <f t="shared" ref="NIW62" si="4845">MIN(NIW60,NIU63-NIU62)</f>
        <v>0</v>
      </c>
      <c r="NIY62" s="963">
        <f t="shared" ref="NIY62" si="4846">MIN(NIY60,NIW63-NIW62)</f>
        <v>0</v>
      </c>
      <c r="NJA62" s="963">
        <f t="shared" ref="NJA62" si="4847">MIN(NJA60,NIY63-NIY62)</f>
        <v>0</v>
      </c>
      <c r="NJC62" s="963">
        <f t="shared" ref="NJC62" si="4848">MIN(NJC60,NJA63-NJA62)</f>
        <v>0</v>
      </c>
      <c r="NJE62" s="963">
        <f t="shared" ref="NJE62" si="4849">MIN(NJE60,NJC63-NJC62)</f>
        <v>0</v>
      </c>
      <c r="NJG62" s="963">
        <f t="shared" ref="NJG62" si="4850">MIN(NJG60,NJE63-NJE62)</f>
        <v>0</v>
      </c>
      <c r="NJI62" s="963">
        <f t="shared" ref="NJI62" si="4851">MIN(NJI60,NJG63-NJG62)</f>
        <v>0</v>
      </c>
      <c r="NJK62" s="963">
        <f t="shared" ref="NJK62" si="4852">MIN(NJK60,NJI63-NJI62)</f>
        <v>0</v>
      </c>
      <c r="NJM62" s="963">
        <f t="shared" ref="NJM62" si="4853">MIN(NJM60,NJK63-NJK62)</f>
        <v>0</v>
      </c>
      <c r="NJO62" s="963">
        <f t="shared" ref="NJO62" si="4854">MIN(NJO60,NJM63-NJM62)</f>
        <v>0</v>
      </c>
      <c r="NJQ62" s="963">
        <f t="shared" ref="NJQ62" si="4855">MIN(NJQ60,NJO63-NJO62)</f>
        <v>0</v>
      </c>
      <c r="NJS62" s="963">
        <f t="shared" ref="NJS62" si="4856">MIN(NJS60,NJQ63-NJQ62)</f>
        <v>0</v>
      </c>
      <c r="NJU62" s="963">
        <f t="shared" ref="NJU62" si="4857">MIN(NJU60,NJS63-NJS62)</f>
        <v>0</v>
      </c>
      <c r="NJW62" s="963">
        <f t="shared" ref="NJW62" si="4858">MIN(NJW60,NJU63-NJU62)</f>
        <v>0</v>
      </c>
      <c r="NJY62" s="963">
        <f t="shared" ref="NJY62" si="4859">MIN(NJY60,NJW63-NJW62)</f>
        <v>0</v>
      </c>
      <c r="NKA62" s="963">
        <f t="shared" ref="NKA62" si="4860">MIN(NKA60,NJY63-NJY62)</f>
        <v>0</v>
      </c>
      <c r="NKC62" s="963">
        <f t="shared" ref="NKC62" si="4861">MIN(NKC60,NKA63-NKA62)</f>
        <v>0</v>
      </c>
      <c r="NKE62" s="963">
        <f t="shared" ref="NKE62" si="4862">MIN(NKE60,NKC63-NKC62)</f>
        <v>0</v>
      </c>
      <c r="NKG62" s="963">
        <f t="shared" ref="NKG62" si="4863">MIN(NKG60,NKE63-NKE62)</f>
        <v>0</v>
      </c>
      <c r="NKI62" s="963">
        <f t="shared" ref="NKI62" si="4864">MIN(NKI60,NKG63-NKG62)</f>
        <v>0</v>
      </c>
      <c r="NKK62" s="963">
        <f t="shared" ref="NKK62" si="4865">MIN(NKK60,NKI63-NKI62)</f>
        <v>0</v>
      </c>
      <c r="NKM62" s="963">
        <f t="shared" ref="NKM62" si="4866">MIN(NKM60,NKK63-NKK62)</f>
        <v>0</v>
      </c>
      <c r="NKO62" s="963">
        <f t="shared" ref="NKO62" si="4867">MIN(NKO60,NKM63-NKM62)</f>
        <v>0</v>
      </c>
      <c r="NKQ62" s="963">
        <f t="shared" ref="NKQ62" si="4868">MIN(NKQ60,NKO63-NKO62)</f>
        <v>0</v>
      </c>
      <c r="NKS62" s="963">
        <f t="shared" ref="NKS62" si="4869">MIN(NKS60,NKQ63-NKQ62)</f>
        <v>0</v>
      </c>
      <c r="NKU62" s="963">
        <f t="shared" ref="NKU62" si="4870">MIN(NKU60,NKS63-NKS62)</f>
        <v>0</v>
      </c>
      <c r="NKW62" s="963">
        <f t="shared" ref="NKW62" si="4871">MIN(NKW60,NKU63-NKU62)</f>
        <v>0</v>
      </c>
      <c r="NKY62" s="963">
        <f t="shared" ref="NKY62" si="4872">MIN(NKY60,NKW63-NKW62)</f>
        <v>0</v>
      </c>
      <c r="NLA62" s="963">
        <f t="shared" ref="NLA62" si="4873">MIN(NLA60,NKY63-NKY62)</f>
        <v>0</v>
      </c>
      <c r="NLC62" s="963">
        <f t="shared" ref="NLC62" si="4874">MIN(NLC60,NLA63-NLA62)</f>
        <v>0</v>
      </c>
      <c r="NLE62" s="963">
        <f t="shared" ref="NLE62" si="4875">MIN(NLE60,NLC63-NLC62)</f>
        <v>0</v>
      </c>
      <c r="NLG62" s="963">
        <f t="shared" ref="NLG62" si="4876">MIN(NLG60,NLE63-NLE62)</f>
        <v>0</v>
      </c>
      <c r="NLI62" s="963">
        <f t="shared" ref="NLI62" si="4877">MIN(NLI60,NLG63-NLG62)</f>
        <v>0</v>
      </c>
      <c r="NLK62" s="963">
        <f t="shared" ref="NLK62" si="4878">MIN(NLK60,NLI63-NLI62)</f>
        <v>0</v>
      </c>
      <c r="NLM62" s="963">
        <f t="shared" ref="NLM62" si="4879">MIN(NLM60,NLK63-NLK62)</f>
        <v>0</v>
      </c>
      <c r="NLO62" s="963">
        <f t="shared" ref="NLO62" si="4880">MIN(NLO60,NLM63-NLM62)</f>
        <v>0</v>
      </c>
      <c r="NLQ62" s="963">
        <f t="shared" ref="NLQ62" si="4881">MIN(NLQ60,NLO63-NLO62)</f>
        <v>0</v>
      </c>
      <c r="NLS62" s="963">
        <f t="shared" ref="NLS62" si="4882">MIN(NLS60,NLQ63-NLQ62)</f>
        <v>0</v>
      </c>
      <c r="NLU62" s="963">
        <f t="shared" ref="NLU62" si="4883">MIN(NLU60,NLS63-NLS62)</f>
        <v>0</v>
      </c>
      <c r="NLW62" s="963">
        <f t="shared" ref="NLW62" si="4884">MIN(NLW60,NLU63-NLU62)</f>
        <v>0</v>
      </c>
      <c r="NLY62" s="963">
        <f t="shared" ref="NLY62" si="4885">MIN(NLY60,NLW63-NLW62)</f>
        <v>0</v>
      </c>
      <c r="NMA62" s="963">
        <f t="shared" ref="NMA62" si="4886">MIN(NMA60,NLY63-NLY62)</f>
        <v>0</v>
      </c>
      <c r="NMC62" s="963">
        <f t="shared" ref="NMC62" si="4887">MIN(NMC60,NMA63-NMA62)</f>
        <v>0</v>
      </c>
      <c r="NME62" s="963">
        <f t="shared" ref="NME62" si="4888">MIN(NME60,NMC63-NMC62)</f>
        <v>0</v>
      </c>
      <c r="NMG62" s="963">
        <f t="shared" ref="NMG62" si="4889">MIN(NMG60,NME63-NME62)</f>
        <v>0</v>
      </c>
      <c r="NMI62" s="963">
        <f t="shared" ref="NMI62" si="4890">MIN(NMI60,NMG63-NMG62)</f>
        <v>0</v>
      </c>
      <c r="NMK62" s="963">
        <f t="shared" ref="NMK62" si="4891">MIN(NMK60,NMI63-NMI62)</f>
        <v>0</v>
      </c>
      <c r="NMM62" s="963">
        <f t="shared" ref="NMM62" si="4892">MIN(NMM60,NMK63-NMK62)</f>
        <v>0</v>
      </c>
      <c r="NMO62" s="963">
        <f t="shared" ref="NMO62" si="4893">MIN(NMO60,NMM63-NMM62)</f>
        <v>0</v>
      </c>
      <c r="NMQ62" s="963">
        <f t="shared" ref="NMQ62" si="4894">MIN(NMQ60,NMO63-NMO62)</f>
        <v>0</v>
      </c>
      <c r="NMS62" s="963">
        <f t="shared" ref="NMS62" si="4895">MIN(NMS60,NMQ63-NMQ62)</f>
        <v>0</v>
      </c>
      <c r="NMU62" s="963">
        <f t="shared" ref="NMU62" si="4896">MIN(NMU60,NMS63-NMS62)</f>
        <v>0</v>
      </c>
      <c r="NMW62" s="963">
        <f t="shared" ref="NMW62" si="4897">MIN(NMW60,NMU63-NMU62)</f>
        <v>0</v>
      </c>
      <c r="NMY62" s="963">
        <f t="shared" ref="NMY62" si="4898">MIN(NMY60,NMW63-NMW62)</f>
        <v>0</v>
      </c>
      <c r="NNA62" s="963">
        <f t="shared" ref="NNA62" si="4899">MIN(NNA60,NMY63-NMY62)</f>
        <v>0</v>
      </c>
      <c r="NNC62" s="963">
        <f t="shared" ref="NNC62" si="4900">MIN(NNC60,NNA63-NNA62)</f>
        <v>0</v>
      </c>
      <c r="NNE62" s="963">
        <f t="shared" ref="NNE62" si="4901">MIN(NNE60,NNC63-NNC62)</f>
        <v>0</v>
      </c>
      <c r="NNG62" s="963">
        <f t="shared" ref="NNG62" si="4902">MIN(NNG60,NNE63-NNE62)</f>
        <v>0</v>
      </c>
      <c r="NNI62" s="963">
        <f t="shared" ref="NNI62" si="4903">MIN(NNI60,NNG63-NNG62)</f>
        <v>0</v>
      </c>
      <c r="NNK62" s="963">
        <f t="shared" ref="NNK62" si="4904">MIN(NNK60,NNI63-NNI62)</f>
        <v>0</v>
      </c>
      <c r="NNM62" s="963">
        <f t="shared" ref="NNM62" si="4905">MIN(NNM60,NNK63-NNK62)</f>
        <v>0</v>
      </c>
      <c r="NNO62" s="963">
        <f t="shared" ref="NNO62" si="4906">MIN(NNO60,NNM63-NNM62)</f>
        <v>0</v>
      </c>
      <c r="NNQ62" s="963">
        <f t="shared" ref="NNQ62" si="4907">MIN(NNQ60,NNO63-NNO62)</f>
        <v>0</v>
      </c>
      <c r="NNS62" s="963">
        <f t="shared" ref="NNS62" si="4908">MIN(NNS60,NNQ63-NNQ62)</f>
        <v>0</v>
      </c>
      <c r="NNU62" s="963">
        <f t="shared" ref="NNU62" si="4909">MIN(NNU60,NNS63-NNS62)</f>
        <v>0</v>
      </c>
      <c r="NNW62" s="963">
        <f t="shared" ref="NNW62" si="4910">MIN(NNW60,NNU63-NNU62)</f>
        <v>0</v>
      </c>
      <c r="NNY62" s="963">
        <f t="shared" ref="NNY62" si="4911">MIN(NNY60,NNW63-NNW62)</f>
        <v>0</v>
      </c>
      <c r="NOA62" s="963">
        <f t="shared" ref="NOA62" si="4912">MIN(NOA60,NNY63-NNY62)</f>
        <v>0</v>
      </c>
      <c r="NOC62" s="963">
        <f t="shared" ref="NOC62" si="4913">MIN(NOC60,NOA63-NOA62)</f>
        <v>0</v>
      </c>
      <c r="NOE62" s="963">
        <f t="shared" ref="NOE62" si="4914">MIN(NOE60,NOC63-NOC62)</f>
        <v>0</v>
      </c>
      <c r="NOG62" s="963">
        <f t="shared" ref="NOG62" si="4915">MIN(NOG60,NOE63-NOE62)</f>
        <v>0</v>
      </c>
      <c r="NOI62" s="963">
        <f t="shared" ref="NOI62" si="4916">MIN(NOI60,NOG63-NOG62)</f>
        <v>0</v>
      </c>
      <c r="NOK62" s="963">
        <f t="shared" ref="NOK62" si="4917">MIN(NOK60,NOI63-NOI62)</f>
        <v>0</v>
      </c>
      <c r="NOM62" s="963">
        <f t="shared" ref="NOM62" si="4918">MIN(NOM60,NOK63-NOK62)</f>
        <v>0</v>
      </c>
      <c r="NOO62" s="963">
        <f t="shared" ref="NOO62" si="4919">MIN(NOO60,NOM63-NOM62)</f>
        <v>0</v>
      </c>
      <c r="NOQ62" s="963">
        <f t="shared" ref="NOQ62" si="4920">MIN(NOQ60,NOO63-NOO62)</f>
        <v>0</v>
      </c>
      <c r="NOS62" s="963">
        <f t="shared" ref="NOS62" si="4921">MIN(NOS60,NOQ63-NOQ62)</f>
        <v>0</v>
      </c>
      <c r="NOU62" s="963">
        <f t="shared" ref="NOU62" si="4922">MIN(NOU60,NOS63-NOS62)</f>
        <v>0</v>
      </c>
      <c r="NOW62" s="963">
        <f t="shared" ref="NOW62" si="4923">MIN(NOW60,NOU63-NOU62)</f>
        <v>0</v>
      </c>
      <c r="NOY62" s="963">
        <f t="shared" ref="NOY62" si="4924">MIN(NOY60,NOW63-NOW62)</f>
        <v>0</v>
      </c>
      <c r="NPA62" s="963">
        <f t="shared" ref="NPA62" si="4925">MIN(NPA60,NOY63-NOY62)</f>
        <v>0</v>
      </c>
      <c r="NPC62" s="963">
        <f t="shared" ref="NPC62" si="4926">MIN(NPC60,NPA63-NPA62)</f>
        <v>0</v>
      </c>
      <c r="NPE62" s="963">
        <f t="shared" ref="NPE62" si="4927">MIN(NPE60,NPC63-NPC62)</f>
        <v>0</v>
      </c>
      <c r="NPG62" s="963">
        <f t="shared" ref="NPG62" si="4928">MIN(NPG60,NPE63-NPE62)</f>
        <v>0</v>
      </c>
      <c r="NPI62" s="963">
        <f t="shared" ref="NPI62" si="4929">MIN(NPI60,NPG63-NPG62)</f>
        <v>0</v>
      </c>
      <c r="NPK62" s="963">
        <f t="shared" ref="NPK62" si="4930">MIN(NPK60,NPI63-NPI62)</f>
        <v>0</v>
      </c>
      <c r="NPM62" s="963">
        <f t="shared" ref="NPM62" si="4931">MIN(NPM60,NPK63-NPK62)</f>
        <v>0</v>
      </c>
      <c r="NPO62" s="963">
        <f t="shared" ref="NPO62" si="4932">MIN(NPO60,NPM63-NPM62)</f>
        <v>0</v>
      </c>
      <c r="NPQ62" s="963">
        <f t="shared" ref="NPQ62" si="4933">MIN(NPQ60,NPO63-NPO62)</f>
        <v>0</v>
      </c>
      <c r="NPS62" s="963">
        <f t="shared" ref="NPS62" si="4934">MIN(NPS60,NPQ63-NPQ62)</f>
        <v>0</v>
      </c>
      <c r="NPU62" s="963">
        <f t="shared" ref="NPU62" si="4935">MIN(NPU60,NPS63-NPS62)</f>
        <v>0</v>
      </c>
      <c r="NPW62" s="963">
        <f t="shared" ref="NPW62" si="4936">MIN(NPW60,NPU63-NPU62)</f>
        <v>0</v>
      </c>
      <c r="NPY62" s="963">
        <f t="shared" ref="NPY62" si="4937">MIN(NPY60,NPW63-NPW62)</f>
        <v>0</v>
      </c>
      <c r="NQA62" s="963">
        <f t="shared" ref="NQA62" si="4938">MIN(NQA60,NPY63-NPY62)</f>
        <v>0</v>
      </c>
      <c r="NQC62" s="963">
        <f t="shared" ref="NQC62" si="4939">MIN(NQC60,NQA63-NQA62)</f>
        <v>0</v>
      </c>
      <c r="NQE62" s="963">
        <f t="shared" ref="NQE62" si="4940">MIN(NQE60,NQC63-NQC62)</f>
        <v>0</v>
      </c>
      <c r="NQG62" s="963">
        <f t="shared" ref="NQG62" si="4941">MIN(NQG60,NQE63-NQE62)</f>
        <v>0</v>
      </c>
      <c r="NQI62" s="963">
        <f t="shared" ref="NQI62" si="4942">MIN(NQI60,NQG63-NQG62)</f>
        <v>0</v>
      </c>
      <c r="NQK62" s="963">
        <f t="shared" ref="NQK62" si="4943">MIN(NQK60,NQI63-NQI62)</f>
        <v>0</v>
      </c>
      <c r="NQM62" s="963">
        <f t="shared" ref="NQM62" si="4944">MIN(NQM60,NQK63-NQK62)</f>
        <v>0</v>
      </c>
      <c r="NQO62" s="963">
        <f t="shared" ref="NQO62" si="4945">MIN(NQO60,NQM63-NQM62)</f>
        <v>0</v>
      </c>
      <c r="NQQ62" s="963">
        <f t="shared" ref="NQQ62" si="4946">MIN(NQQ60,NQO63-NQO62)</f>
        <v>0</v>
      </c>
      <c r="NQS62" s="963">
        <f t="shared" ref="NQS62" si="4947">MIN(NQS60,NQQ63-NQQ62)</f>
        <v>0</v>
      </c>
      <c r="NQU62" s="963">
        <f t="shared" ref="NQU62" si="4948">MIN(NQU60,NQS63-NQS62)</f>
        <v>0</v>
      </c>
      <c r="NQW62" s="963">
        <f t="shared" ref="NQW62" si="4949">MIN(NQW60,NQU63-NQU62)</f>
        <v>0</v>
      </c>
      <c r="NQY62" s="963">
        <f t="shared" ref="NQY62" si="4950">MIN(NQY60,NQW63-NQW62)</f>
        <v>0</v>
      </c>
      <c r="NRA62" s="963">
        <f t="shared" ref="NRA62" si="4951">MIN(NRA60,NQY63-NQY62)</f>
        <v>0</v>
      </c>
      <c r="NRC62" s="963">
        <f t="shared" ref="NRC62" si="4952">MIN(NRC60,NRA63-NRA62)</f>
        <v>0</v>
      </c>
      <c r="NRE62" s="963">
        <f t="shared" ref="NRE62" si="4953">MIN(NRE60,NRC63-NRC62)</f>
        <v>0</v>
      </c>
      <c r="NRG62" s="963">
        <f t="shared" ref="NRG62" si="4954">MIN(NRG60,NRE63-NRE62)</f>
        <v>0</v>
      </c>
      <c r="NRI62" s="963">
        <f t="shared" ref="NRI62" si="4955">MIN(NRI60,NRG63-NRG62)</f>
        <v>0</v>
      </c>
      <c r="NRK62" s="963">
        <f t="shared" ref="NRK62" si="4956">MIN(NRK60,NRI63-NRI62)</f>
        <v>0</v>
      </c>
      <c r="NRM62" s="963">
        <f t="shared" ref="NRM62" si="4957">MIN(NRM60,NRK63-NRK62)</f>
        <v>0</v>
      </c>
      <c r="NRO62" s="963">
        <f t="shared" ref="NRO62" si="4958">MIN(NRO60,NRM63-NRM62)</f>
        <v>0</v>
      </c>
      <c r="NRQ62" s="963">
        <f t="shared" ref="NRQ62" si="4959">MIN(NRQ60,NRO63-NRO62)</f>
        <v>0</v>
      </c>
      <c r="NRS62" s="963">
        <f t="shared" ref="NRS62" si="4960">MIN(NRS60,NRQ63-NRQ62)</f>
        <v>0</v>
      </c>
      <c r="NRU62" s="963">
        <f t="shared" ref="NRU62" si="4961">MIN(NRU60,NRS63-NRS62)</f>
        <v>0</v>
      </c>
      <c r="NRW62" s="963">
        <f t="shared" ref="NRW62" si="4962">MIN(NRW60,NRU63-NRU62)</f>
        <v>0</v>
      </c>
      <c r="NRY62" s="963">
        <f t="shared" ref="NRY62" si="4963">MIN(NRY60,NRW63-NRW62)</f>
        <v>0</v>
      </c>
      <c r="NSA62" s="963">
        <f t="shared" ref="NSA62" si="4964">MIN(NSA60,NRY63-NRY62)</f>
        <v>0</v>
      </c>
      <c r="NSC62" s="963">
        <f t="shared" ref="NSC62" si="4965">MIN(NSC60,NSA63-NSA62)</f>
        <v>0</v>
      </c>
      <c r="NSE62" s="963">
        <f t="shared" ref="NSE62" si="4966">MIN(NSE60,NSC63-NSC62)</f>
        <v>0</v>
      </c>
      <c r="NSG62" s="963">
        <f t="shared" ref="NSG62" si="4967">MIN(NSG60,NSE63-NSE62)</f>
        <v>0</v>
      </c>
      <c r="NSI62" s="963">
        <f t="shared" ref="NSI62" si="4968">MIN(NSI60,NSG63-NSG62)</f>
        <v>0</v>
      </c>
      <c r="NSK62" s="963">
        <f t="shared" ref="NSK62" si="4969">MIN(NSK60,NSI63-NSI62)</f>
        <v>0</v>
      </c>
      <c r="NSM62" s="963">
        <f t="shared" ref="NSM62" si="4970">MIN(NSM60,NSK63-NSK62)</f>
        <v>0</v>
      </c>
      <c r="NSO62" s="963">
        <f t="shared" ref="NSO62" si="4971">MIN(NSO60,NSM63-NSM62)</f>
        <v>0</v>
      </c>
      <c r="NSQ62" s="963">
        <f t="shared" ref="NSQ62" si="4972">MIN(NSQ60,NSO63-NSO62)</f>
        <v>0</v>
      </c>
      <c r="NSS62" s="963">
        <f t="shared" ref="NSS62" si="4973">MIN(NSS60,NSQ63-NSQ62)</f>
        <v>0</v>
      </c>
      <c r="NSU62" s="963">
        <f t="shared" ref="NSU62" si="4974">MIN(NSU60,NSS63-NSS62)</f>
        <v>0</v>
      </c>
      <c r="NSW62" s="963">
        <f t="shared" ref="NSW62" si="4975">MIN(NSW60,NSU63-NSU62)</f>
        <v>0</v>
      </c>
      <c r="NSY62" s="963">
        <f t="shared" ref="NSY62" si="4976">MIN(NSY60,NSW63-NSW62)</f>
        <v>0</v>
      </c>
      <c r="NTA62" s="963">
        <f t="shared" ref="NTA62" si="4977">MIN(NTA60,NSY63-NSY62)</f>
        <v>0</v>
      </c>
      <c r="NTC62" s="963">
        <f t="shared" ref="NTC62" si="4978">MIN(NTC60,NTA63-NTA62)</f>
        <v>0</v>
      </c>
      <c r="NTE62" s="963">
        <f t="shared" ref="NTE62" si="4979">MIN(NTE60,NTC63-NTC62)</f>
        <v>0</v>
      </c>
      <c r="NTG62" s="963">
        <f t="shared" ref="NTG62" si="4980">MIN(NTG60,NTE63-NTE62)</f>
        <v>0</v>
      </c>
      <c r="NTI62" s="963">
        <f t="shared" ref="NTI62" si="4981">MIN(NTI60,NTG63-NTG62)</f>
        <v>0</v>
      </c>
      <c r="NTK62" s="963">
        <f t="shared" ref="NTK62" si="4982">MIN(NTK60,NTI63-NTI62)</f>
        <v>0</v>
      </c>
      <c r="NTM62" s="963">
        <f t="shared" ref="NTM62" si="4983">MIN(NTM60,NTK63-NTK62)</f>
        <v>0</v>
      </c>
      <c r="NTO62" s="963">
        <f t="shared" ref="NTO62" si="4984">MIN(NTO60,NTM63-NTM62)</f>
        <v>0</v>
      </c>
      <c r="NTQ62" s="963">
        <f t="shared" ref="NTQ62" si="4985">MIN(NTQ60,NTO63-NTO62)</f>
        <v>0</v>
      </c>
      <c r="NTS62" s="963">
        <f t="shared" ref="NTS62" si="4986">MIN(NTS60,NTQ63-NTQ62)</f>
        <v>0</v>
      </c>
      <c r="NTU62" s="963">
        <f t="shared" ref="NTU62" si="4987">MIN(NTU60,NTS63-NTS62)</f>
        <v>0</v>
      </c>
      <c r="NTW62" s="963">
        <f t="shared" ref="NTW62" si="4988">MIN(NTW60,NTU63-NTU62)</f>
        <v>0</v>
      </c>
      <c r="NTY62" s="963">
        <f t="shared" ref="NTY62" si="4989">MIN(NTY60,NTW63-NTW62)</f>
        <v>0</v>
      </c>
      <c r="NUA62" s="963">
        <f t="shared" ref="NUA62" si="4990">MIN(NUA60,NTY63-NTY62)</f>
        <v>0</v>
      </c>
      <c r="NUC62" s="963">
        <f t="shared" ref="NUC62" si="4991">MIN(NUC60,NUA63-NUA62)</f>
        <v>0</v>
      </c>
      <c r="NUE62" s="963">
        <f t="shared" ref="NUE62" si="4992">MIN(NUE60,NUC63-NUC62)</f>
        <v>0</v>
      </c>
      <c r="NUG62" s="963">
        <f t="shared" ref="NUG62" si="4993">MIN(NUG60,NUE63-NUE62)</f>
        <v>0</v>
      </c>
      <c r="NUI62" s="963">
        <f t="shared" ref="NUI62" si="4994">MIN(NUI60,NUG63-NUG62)</f>
        <v>0</v>
      </c>
      <c r="NUK62" s="963">
        <f t="shared" ref="NUK62" si="4995">MIN(NUK60,NUI63-NUI62)</f>
        <v>0</v>
      </c>
      <c r="NUM62" s="963">
        <f t="shared" ref="NUM62" si="4996">MIN(NUM60,NUK63-NUK62)</f>
        <v>0</v>
      </c>
      <c r="NUO62" s="963">
        <f t="shared" ref="NUO62" si="4997">MIN(NUO60,NUM63-NUM62)</f>
        <v>0</v>
      </c>
      <c r="NUQ62" s="963">
        <f t="shared" ref="NUQ62" si="4998">MIN(NUQ60,NUO63-NUO62)</f>
        <v>0</v>
      </c>
      <c r="NUS62" s="963">
        <f t="shared" ref="NUS62" si="4999">MIN(NUS60,NUQ63-NUQ62)</f>
        <v>0</v>
      </c>
      <c r="NUU62" s="963">
        <f t="shared" ref="NUU62" si="5000">MIN(NUU60,NUS63-NUS62)</f>
        <v>0</v>
      </c>
      <c r="NUW62" s="963">
        <f t="shared" ref="NUW62" si="5001">MIN(NUW60,NUU63-NUU62)</f>
        <v>0</v>
      </c>
      <c r="NUY62" s="963">
        <f t="shared" ref="NUY62" si="5002">MIN(NUY60,NUW63-NUW62)</f>
        <v>0</v>
      </c>
      <c r="NVA62" s="963">
        <f t="shared" ref="NVA62" si="5003">MIN(NVA60,NUY63-NUY62)</f>
        <v>0</v>
      </c>
      <c r="NVC62" s="963">
        <f t="shared" ref="NVC62" si="5004">MIN(NVC60,NVA63-NVA62)</f>
        <v>0</v>
      </c>
      <c r="NVE62" s="963">
        <f t="shared" ref="NVE62" si="5005">MIN(NVE60,NVC63-NVC62)</f>
        <v>0</v>
      </c>
      <c r="NVG62" s="963">
        <f t="shared" ref="NVG62" si="5006">MIN(NVG60,NVE63-NVE62)</f>
        <v>0</v>
      </c>
      <c r="NVI62" s="963">
        <f t="shared" ref="NVI62" si="5007">MIN(NVI60,NVG63-NVG62)</f>
        <v>0</v>
      </c>
      <c r="NVK62" s="963">
        <f t="shared" ref="NVK62" si="5008">MIN(NVK60,NVI63-NVI62)</f>
        <v>0</v>
      </c>
      <c r="NVM62" s="963">
        <f t="shared" ref="NVM62" si="5009">MIN(NVM60,NVK63-NVK62)</f>
        <v>0</v>
      </c>
      <c r="NVO62" s="963">
        <f t="shared" ref="NVO62" si="5010">MIN(NVO60,NVM63-NVM62)</f>
        <v>0</v>
      </c>
      <c r="NVQ62" s="963">
        <f t="shared" ref="NVQ62" si="5011">MIN(NVQ60,NVO63-NVO62)</f>
        <v>0</v>
      </c>
      <c r="NVS62" s="963">
        <f t="shared" ref="NVS62" si="5012">MIN(NVS60,NVQ63-NVQ62)</f>
        <v>0</v>
      </c>
      <c r="NVU62" s="963">
        <f t="shared" ref="NVU62" si="5013">MIN(NVU60,NVS63-NVS62)</f>
        <v>0</v>
      </c>
      <c r="NVW62" s="963">
        <f t="shared" ref="NVW62" si="5014">MIN(NVW60,NVU63-NVU62)</f>
        <v>0</v>
      </c>
      <c r="NVY62" s="963">
        <f t="shared" ref="NVY62" si="5015">MIN(NVY60,NVW63-NVW62)</f>
        <v>0</v>
      </c>
      <c r="NWA62" s="963">
        <f t="shared" ref="NWA62" si="5016">MIN(NWA60,NVY63-NVY62)</f>
        <v>0</v>
      </c>
      <c r="NWC62" s="963">
        <f t="shared" ref="NWC62" si="5017">MIN(NWC60,NWA63-NWA62)</f>
        <v>0</v>
      </c>
      <c r="NWE62" s="963">
        <f t="shared" ref="NWE62" si="5018">MIN(NWE60,NWC63-NWC62)</f>
        <v>0</v>
      </c>
      <c r="NWG62" s="963">
        <f t="shared" ref="NWG62" si="5019">MIN(NWG60,NWE63-NWE62)</f>
        <v>0</v>
      </c>
      <c r="NWI62" s="963">
        <f t="shared" ref="NWI62" si="5020">MIN(NWI60,NWG63-NWG62)</f>
        <v>0</v>
      </c>
      <c r="NWK62" s="963">
        <f t="shared" ref="NWK62" si="5021">MIN(NWK60,NWI63-NWI62)</f>
        <v>0</v>
      </c>
      <c r="NWM62" s="963">
        <f t="shared" ref="NWM62" si="5022">MIN(NWM60,NWK63-NWK62)</f>
        <v>0</v>
      </c>
      <c r="NWO62" s="963">
        <f t="shared" ref="NWO62" si="5023">MIN(NWO60,NWM63-NWM62)</f>
        <v>0</v>
      </c>
      <c r="NWQ62" s="963">
        <f t="shared" ref="NWQ62" si="5024">MIN(NWQ60,NWO63-NWO62)</f>
        <v>0</v>
      </c>
      <c r="NWS62" s="963">
        <f t="shared" ref="NWS62" si="5025">MIN(NWS60,NWQ63-NWQ62)</f>
        <v>0</v>
      </c>
      <c r="NWU62" s="963">
        <f t="shared" ref="NWU62" si="5026">MIN(NWU60,NWS63-NWS62)</f>
        <v>0</v>
      </c>
      <c r="NWW62" s="963">
        <f t="shared" ref="NWW62" si="5027">MIN(NWW60,NWU63-NWU62)</f>
        <v>0</v>
      </c>
      <c r="NWY62" s="963">
        <f t="shared" ref="NWY62" si="5028">MIN(NWY60,NWW63-NWW62)</f>
        <v>0</v>
      </c>
      <c r="NXA62" s="963">
        <f t="shared" ref="NXA62" si="5029">MIN(NXA60,NWY63-NWY62)</f>
        <v>0</v>
      </c>
      <c r="NXC62" s="963">
        <f t="shared" ref="NXC62" si="5030">MIN(NXC60,NXA63-NXA62)</f>
        <v>0</v>
      </c>
      <c r="NXE62" s="963">
        <f t="shared" ref="NXE62" si="5031">MIN(NXE60,NXC63-NXC62)</f>
        <v>0</v>
      </c>
      <c r="NXG62" s="963">
        <f t="shared" ref="NXG62" si="5032">MIN(NXG60,NXE63-NXE62)</f>
        <v>0</v>
      </c>
      <c r="NXI62" s="963">
        <f t="shared" ref="NXI62" si="5033">MIN(NXI60,NXG63-NXG62)</f>
        <v>0</v>
      </c>
      <c r="NXK62" s="963">
        <f t="shared" ref="NXK62" si="5034">MIN(NXK60,NXI63-NXI62)</f>
        <v>0</v>
      </c>
      <c r="NXM62" s="963">
        <f t="shared" ref="NXM62" si="5035">MIN(NXM60,NXK63-NXK62)</f>
        <v>0</v>
      </c>
      <c r="NXO62" s="963">
        <f t="shared" ref="NXO62" si="5036">MIN(NXO60,NXM63-NXM62)</f>
        <v>0</v>
      </c>
      <c r="NXQ62" s="963">
        <f t="shared" ref="NXQ62" si="5037">MIN(NXQ60,NXO63-NXO62)</f>
        <v>0</v>
      </c>
      <c r="NXS62" s="963">
        <f t="shared" ref="NXS62" si="5038">MIN(NXS60,NXQ63-NXQ62)</f>
        <v>0</v>
      </c>
      <c r="NXU62" s="963">
        <f t="shared" ref="NXU62" si="5039">MIN(NXU60,NXS63-NXS62)</f>
        <v>0</v>
      </c>
      <c r="NXW62" s="963">
        <f t="shared" ref="NXW62" si="5040">MIN(NXW60,NXU63-NXU62)</f>
        <v>0</v>
      </c>
      <c r="NXY62" s="963">
        <f t="shared" ref="NXY62" si="5041">MIN(NXY60,NXW63-NXW62)</f>
        <v>0</v>
      </c>
      <c r="NYA62" s="963">
        <f t="shared" ref="NYA62" si="5042">MIN(NYA60,NXY63-NXY62)</f>
        <v>0</v>
      </c>
      <c r="NYC62" s="963">
        <f t="shared" ref="NYC62" si="5043">MIN(NYC60,NYA63-NYA62)</f>
        <v>0</v>
      </c>
      <c r="NYE62" s="963">
        <f t="shared" ref="NYE62" si="5044">MIN(NYE60,NYC63-NYC62)</f>
        <v>0</v>
      </c>
      <c r="NYG62" s="963">
        <f t="shared" ref="NYG62" si="5045">MIN(NYG60,NYE63-NYE62)</f>
        <v>0</v>
      </c>
      <c r="NYI62" s="963">
        <f t="shared" ref="NYI62" si="5046">MIN(NYI60,NYG63-NYG62)</f>
        <v>0</v>
      </c>
      <c r="NYK62" s="963">
        <f t="shared" ref="NYK62" si="5047">MIN(NYK60,NYI63-NYI62)</f>
        <v>0</v>
      </c>
      <c r="NYM62" s="963">
        <f t="shared" ref="NYM62" si="5048">MIN(NYM60,NYK63-NYK62)</f>
        <v>0</v>
      </c>
      <c r="NYO62" s="963">
        <f t="shared" ref="NYO62" si="5049">MIN(NYO60,NYM63-NYM62)</f>
        <v>0</v>
      </c>
      <c r="NYQ62" s="963">
        <f t="shared" ref="NYQ62" si="5050">MIN(NYQ60,NYO63-NYO62)</f>
        <v>0</v>
      </c>
      <c r="NYS62" s="963">
        <f t="shared" ref="NYS62" si="5051">MIN(NYS60,NYQ63-NYQ62)</f>
        <v>0</v>
      </c>
      <c r="NYU62" s="963">
        <f t="shared" ref="NYU62" si="5052">MIN(NYU60,NYS63-NYS62)</f>
        <v>0</v>
      </c>
      <c r="NYW62" s="963">
        <f t="shared" ref="NYW62" si="5053">MIN(NYW60,NYU63-NYU62)</f>
        <v>0</v>
      </c>
      <c r="NYY62" s="963">
        <f t="shared" ref="NYY62" si="5054">MIN(NYY60,NYW63-NYW62)</f>
        <v>0</v>
      </c>
      <c r="NZA62" s="963">
        <f t="shared" ref="NZA62" si="5055">MIN(NZA60,NYY63-NYY62)</f>
        <v>0</v>
      </c>
      <c r="NZC62" s="963">
        <f t="shared" ref="NZC62" si="5056">MIN(NZC60,NZA63-NZA62)</f>
        <v>0</v>
      </c>
      <c r="NZE62" s="963">
        <f t="shared" ref="NZE62" si="5057">MIN(NZE60,NZC63-NZC62)</f>
        <v>0</v>
      </c>
      <c r="NZG62" s="963">
        <f t="shared" ref="NZG62" si="5058">MIN(NZG60,NZE63-NZE62)</f>
        <v>0</v>
      </c>
      <c r="NZI62" s="963">
        <f t="shared" ref="NZI62" si="5059">MIN(NZI60,NZG63-NZG62)</f>
        <v>0</v>
      </c>
      <c r="NZK62" s="963">
        <f t="shared" ref="NZK62" si="5060">MIN(NZK60,NZI63-NZI62)</f>
        <v>0</v>
      </c>
      <c r="NZM62" s="963">
        <f t="shared" ref="NZM62" si="5061">MIN(NZM60,NZK63-NZK62)</f>
        <v>0</v>
      </c>
      <c r="NZO62" s="963">
        <f t="shared" ref="NZO62" si="5062">MIN(NZO60,NZM63-NZM62)</f>
        <v>0</v>
      </c>
      <c r="NZQ62" s="963">
        <f t="shared" ref="NZQ62" si="5063">MIN(NZQ60,NZO63-NZO62)</f>
        <v>0</v>
      </c>
      <c r="NZS62" s="963">
        <f t="shared" ref="NZS62" si="5064">MIN(NZS60,NZQ63-NZQ62)</f>
        <v>0</v>
      </c>
      <c r="NZU62" s="963">
        <f t="shared" ref="NZU62" si="5065">MIN(NZU60,NZS63-NZS62)</f>
        <v>0</v>
      </c>
      <c r="NZW62" s="963">
        <f t="shared" ref="NZW62" si="5066">MIN(NZW60,NZU63-NZU62)</f>
        <v>0</v>
      </c>
      <c r="NZY62" s="963">
        <f t="shared" ref="NZY62" si="5067">MIN(NZY60,NZW63-NZW62)</f>
        <v>0</v>
      </c>
      <c r="OAA62" s="963">
        <f t="shared" ref="OAA62" si="5068">MIN(OAA60,NZY63-NZY62)</f>
        <v>0</v>
      </c>
      <c r="OAC62" s="963">
        <f t="shared" ref="OAC62" si="5069">MIN(OAC60,OAA63-OAA62)</f>
        <v>0</v>
      </c>
      <c r="OAE62" s="963">
        <f t="shared" ref="OAE62" si="5070">MIN(OAE60,OAC63-OAC62)</f>
        <v>0</v>
      </c>
      <c r="OAG62" s="963">
        <f t="shared" ref="OAG62" si="5071">MIN(OAG60,OAE63-OAE62)</f>
        <v>0</v>
      </c>
      <c r="OAI62" s="963">
        <f t="shared" ref="OAI62" si="5072">MIN(OAI60,OAG63-OAG62)</f>
        <v>0</v>
      </c>
      <c r="OAK62" s="963">
        <f t="shared" ref="OAK62" si="5073">MIN(OAK60,OAI63-OAI62)</f>
        <v>0</v>
      </c>
      <c r="OAM62" s="963">
        <f t="shared" ref="OAM62" si="5074">MIN(OAM60,OAK63-OAK62)</f>
        <v>0</v>
      </c>
      <c r="OAO62" s="963">
        <f t="shared" ref="OAO62" si="5075">MIN(OAO60,OAM63-OAM62)</f>
        <v>0</v>
      </c>
      <c r="OAQ62" s="963">
        <f t="shared" ref="OAQ62" si="5076">MIN(OAQ60,OAO63-OAO62)</f>
        <v>0</v>
      </c>
      <c r="OAS62" s="963">
        <f t="shared" ref="OAS62" si="5077">MIN(OAS60,OAQ63-OAQ62)</f>
        <v>0</v>
      </c>
      <c r="OAU62" s="963">
        <f t="shared" ref="OAU62" si="5078">MIN(OAU60,OAS63-OAS62)</f>
        <v>0</v>
      </c>
      <c r="OAW62" s="963">
        <f t="shared" ref="OAW62" si="5079">MIN(OAW60,OAU63-OAU62)</f>
        <v>0</v>
      </c>
      <c r="OAY62" s="963">
        <f t="shared" ref="OAY62" si="5080">MIN(OAY60,OAW63-OAW62)</f>
        <v>0</v>
      </c>
      <c r="OBA62" s="963">
        <f t="shared" ref="OBA62" si="5081">MIN(OBA60,OAY63-OAY62)</f>
        <v>0</v>
      </c>
      <c r="OBC62" s="963">
        <f t="shared" ref="OBC62" si="5082">MIN(OBC60,OBA63-OBA62)</f>
        <v>0</v>
      </c>
      <c r="OBE62" s="963">
        <f t="shared" ref="OBE62" si="5083">MIN(OBE60,OBC63-OBC62)</f>
        <v>0</v>
      </c>
      <c r="OBG62" s="963">
        <f t="shared" ref="OBG62" si="5084">MIN(OBG60,OBE63-OBE62)</f>
        <v>0</v>
      </c>
      <c r="OBI62" s="963">
        <f t="shared" ref="OBI62" si="5085">MIN(OBI60,OBG63-OBG62)</f>
        <v>0</v>
      </c>
      <c r="OBK62" s="963">
        <f t="shared" ref="OBK62" si="5086">MIN(OBK60,OBI63-OBI62)</f>
        <v>0</v>
      </c>
      <c r="OBM62" s="963">
        <f t="shared" ref="OBM62" si="5087">MIN(OBM60,OBK63-OBK62)</f>
        <v>0</v>
      </c>
      <c r="OBO62" s="963">
        <f t="shared" ref="OBO62" si="5088">MIN(OBO60,OBM63-OBM62)</f>
        <v>0</v>
      </c>
      <c r="OBQ62" s="963">
        <f t="shared" ref="OBQ62" si="5089">MIN(OBQ60,OBO63-OBO62)</f>
        <v>0</v>
      </c>
      <c r="OBS62" s="963">
        <f t="shared" ref="OBS62" si="5090">MIN(OBS60,OBQ63-OBQ62)</f>
        <v>0</v>
      </c>
      <c r="OBU62" s="963">
        <f t="shared" ref="OBU62" si="5091">MIN(OBU60,OBS63-OBS62)</f>
        <v>0</v>
      </c>
      <c r="OBW62" s="963">
        <f t="shared" ref="OBW62" si="5092">MIN(OBW60,OBU63-OBU62)</f>
        <v>0</v>
      </c>
      <c r="OBY62" s="963">
        <f t="shared" ref="OBY62" si="5093">MIN(OBY60,OBW63-OBW62)</f>
        <v>0</v>
      </c>
      <c r="OCA62" s="963">
        <f t="shared" ref="OCA62" si="5094">MIN(OCA60,OBY63-OBY62)</f>
        <v>0</v>
      </c>
      <c r="OCC62" s="963">
        <f t="shared" ref="OCC62" si="5095">MIN(OCC60,OCA63-OCA62)</f>
        <v>0</v>
      </c>
      <c r="OCE62" s="963">
        <f t="shared" ref="OCE62" si="5096">MIN(OCE60,OCC63-OCC62)</f>
        <v>0</v>
      </c>
      <c r="OCG62" s="963">
        <f t="shared" ref="OCG62" si="5097">MIN(OCG60,OCE63-OCE62)</f>
        <v>0</v>
      </c>
      <c r="OCI62" s="963">
        <f t="shared" ref="OCI62" si="5098">MIN(OCI60,OCG63-OCG62)</f>
        <v>0</v>
      </c>
      <c r="OCK62" s="963">
        <f t="shared" ref="OCK62" si="5099">MIN(OCK60,OCI63-OCI62)</f>
        <v>0</v>
      </c>
      <c r="OCM62" s="963">
        <f t="shared" ref="OCM62" si="5100">MIN(OCM60,OCK63-OCK62)</f>
        <v>0</v>
      </c>
      <c r="OCO62" s="963">
        <f t="shared" ref="OCO62" si="5101">MIN(OCO60,OCM63-OCM62)</f>
        <v>0</v>
      </c>
      <c r="OCQ62" s="963">
        <f t="shared" ref="OCQ62" si="5102">MIN(OCQ60,OCO63-OCO62)</f>
        <v>0</v>
      </c>
      <c r="OCS62" s="963">
        <f t="shared" ref="OCS62" si="5103">MIN(OCS60,OCQ63-OCQ62)</f>
        <v>0</v>
      </c>
      <c r="OCU62" s="963">
        <f t="shared" ref="OCU62" si="5104">MIN(OCU60,OCS63-OCS62)</f>
        <v>0</v>
      </c>
      <c r="OCW62" s="963">
        <f t="shared" ref="OCW62" si="5105">MIN(OCW60,OCU63-OCU62)</f>
        <v>0</v>
      </c>
      <c r="OCY62" s="963">
        <f t="shared" ref="OCY62" si="5106">MIN(OCY60,OCW63-OCW62)</f>
        <v>0</v>
      </c>
      <c r="ODA62" s="963">
        <f t="shared" ref="ODA62" si="5107">MIN(ODA60,OCY63-OCY62)</f>
        <v>0</v>
      </c>
      <c r="ODC62" s="963">
        <f t="shared" ref="ODC62" si="5108">MIN(ODC60,ODA63-ODA62)</f>
        <v>0</v>
      </c>
      <c r="ODE62" s="963">
        <f t="shared" ref="ODE62" si="5109">MIN(ODE60,ODC63-ODC62)</f>
        <v>0</v>
      </c>
      <c r="ODG62" s="963">
        <f t="shared" ref="ODG62" si="5110">MIN(ODG60,ODE63-ODE62)</f>
        <v>0</v>
      </c>
      <c r="ODI62" s="963">
        <f t="shared" ref="ODI62" si="5111">MIN(ODI60,ODG63-ODG62)</f>
        <v>0</v>
      </c>
      <c r="ODK62" s="963">
        <f t="shared" ref="ODK62" si="5112">MIN(ODK60,ODI63-ODI62)</f>
        <v>0</v>
      </c>
      <c r="ODM62" s="963">
        <f t="shared" ref="ODM62" si="5113">MIN(ODM60,ODK63-ODK62)</f>
        <v>0</v>
      </c>
      <c r="ODO62" s="963">
        <f t="shared" ref="ODO62" si="5114">MIN(ODO60,ODM63-ODM62)</f>
        <v>0</v>
      </c>
      <c r="ODQ62" s="963">
        <f t="shared" ref="ODQ62" si="5115">MIN(ODQ60,ODO63-ODO62)</f>
        <v>0</v>
      </c>
      <c r="ODS62" s="963">
        <f t="shared" ref="ODS62" si="5116">MIN(ODS60,ODQ63-ODQ62)</f>
        <v>0</v>
      </c>
      <c r="ODU62" s="963">
        <f t="shared" ref="ODU62" si="5117">MIN(ODU60,ODS63-ODS62)</f>
        <v>0</v>
      </c>
      <c r="ODW62" s="963">
        <f t="shared" ref="ODW62" si="5118">MIN(ODW60,ODU63-ODU62)</f>
        <v>0</v>
      </c>
      <c r="ODY62" s="963">
        <f t="shared" ref="ODY62" si="5119">MIN(ODY60,ODW63-ODW62)</f>
        <v>0</v>
      </c>
      <c r="OEA62" s="963">
        <f t="shared" ref="OEA62" si="5120">MIN(OEA60,ODY63-ODY62)</f>
        <v>0</v>
      </c>
      <c r="OEC62" s="963">
        <f t="shared" ref="OEC62" si="5121">MIN(OEC60,OEA63-OEA62)</f>
        <v>0</v>
      </c>
      <c r="OEE62" s="963">
        <f t="shared" ref="OEE62" si="5122">MIN(OEE60,OEC63-OEC62)</f>
        <v>0</v>
      </c>
      <c r="OEG62" s="963">
        <f t="shared" ref="OEG62" si="5123">MIN(OEG60,OEE63-OEE62)</f>
        <v>0</v>
      </c>
      <c r="OEI62" s="963">
        <f t="shared" ref="OEI62" si="5124">MIN(OEI60,OEG63-OEG62)</f>
        <v>0</v>
      </c>
      <c r="OEK62" s="963">
        <f t="shared" ref="OEK62" si="5125">MIN(OEK60,OEI63-OEI62)</f>
        <v>0</v>
      </c>
      <c r="OEM62" s="963">
        <f t="shared" ref="OEM62" si="5126">MIN(OEM60,OEK63-OEK62)</f>
        <v>0</v>
      </c>
      <c r="OEO62" s="963">
        <f t="shared" ref="OEO62" si="5127">MIN(OEO60,OEM63-OEM62)</f>
        <v>0</v>
      </c>
      <c r="OEQ62" s="963">
        <f t="shared" ref="OEQ62" si="5128">MIN(OEQ60,OEO63-OEO62)</f>
        <v>0</v>
      </c>
      <c r="OES62" s="963">
        <f t="shared" ref="OES62" si="5129">MIN(OES60,OEQ63-OEQ62)</f>
        <v>0</v>
      </c>
      <c r="OEU62" s="963">
        <f t="shared" ref="OEU62" si="5130">MIN(OEU60,OES63-OES62)</f>
        <v>0</v>
      </c>
      <c r="OEW62" s="963">
        <f t="shared" ref="OEW62" si="5131">MIN(OEW60,OEU63-OEU62)</f>
        <v>0</v>
      </c>
      <c r="OEY62" s="963">
        <f t="shared" ref="OEY62" si="5132">MIN(OEY60,OEW63-OEW62)</f>
        <v>0</v>
      </c>
      <c r="OFA62" s="963">
        <f t="shared" ref="OFA62" si="5133">MIN(OFA60,OEY63-OEY62)</f>
        <v>0</v>
      </c>
      <c r="OFC62" s="963">
        <f t="shared" ref="OFC62" si="5134">MIN(OFC60,OFA63-OFA62)</f>
        <v>0</v>
      </c>
      <c r="OFE62" s="963">
        <f t="shared" ref="OFE62" si="5135">MIN(OFE60,OFC63-OFC62)</f>
        <v>0</v>
      </c>
      <c r="OFG62" s="963">
        <f t="shared" ref="OFG62" si="5136">MIN(OFG60,OFE63-OFE62)</f>
        <v>0</v>
      </c>
      <c r="OFI62" s="963">
        <f t="shared" ref="OFI62" si="5137">MIN(OFI60,OFG63-OFG62)</f>
        <v>0</v>
      </c>
      <c r="OFK62" s="963">
        <f t="shared" ref="OFK62" si="5138">MIN(OFK60,OFI63-OFI62)</f>
        <v>0</v>
      </c>
      <c r="OFM62" s="963">
        <f t="shared" ref="OFM62" si="5139">MIN(OFM60,OFK63-OFK62)</f>
        <v>0</v>
      </c>
      <c r="OFO62" s="963">
        <f t="shared" ref="OFO62" si="5140">MIN(OFO60,OFM63-OFM62)</f>
        <v>0</v>
      </c>
      <c r="OFQ62" s="963">
        <f t="shared" ref="OFQ62" si="5141">MIN(OFQ60,OFO63-OFO62)</f>
        <v>0</v>
      </c>
      <c r="OFS62" s="963">
        <f t="shared" ref="OFS62" si="5142">MIN(OFS60,OFQ63-OFQ62)</f>
        <v>0</v>
      </c>
      <c r="OFU62" s="963">
        <f t="shared" ref="OFU62" si="5143">MIN(OFU60,OFS63-OFS62)</f>
        <v>0</v>
      </c>
      <c r="OFW62" s="963">
        <f t="shared" ref="OFW62" si="5144">MIN(OFW60,OFU63-OFU62)</f>
        <v>0</v>
      </c>
      <c r="OFY62" s="963">
        <f t="shared" ref="OFY62" si="5145">MIN(OFY60,OFW63-OFW62)</f>
        <v>0</v>
      </c>
      <c r="OGA62" s="963">
        <f t="shared" ref="OGA62" si="5146">MIN(OGA60,OFY63-OFY62)</f>
        <v>0</v>
      </c>
      <c r="OGC62" s="963">
        <f t="shared" ref="OGC62" si="5147">MIN(OGC60,OGA63-OGA62)</f>
        <v>0</v>
      </c>
      <c r="OGE62" s="963">
        <f t="shared" ref="OGE62" si="5148">MIN(OGE60,OGC63-OGC62)</f>
        <v>0</v>
      </c>
      <c r="OGG62" s="963">
        <f t="shared" ref="OGG62" si="5149">MIN(OGG60,OGE63-OGE62)</f>
        <v>0</v>
      </c>
      <c r="OGI62" s="963">
        <f t="shared" ref="OGI62" si="5150">MIN(OGI60,OGG63-OGG62)</f>
        <v>0</v>
      </c>
      <c r="OGK62" s="963">
        <f t="shared" ref="OGK62" si="5151">MIN(OGK60,OGI63-OGI62)</f>
        <v>0</v>
      </c>
      <c r="OGM62" s="963">
        <f t="shared" ref="OGM62" si="5152">MIN(OGM60,OGK63-OGK62)</f>
        <v>0</v>
      </c>
      <c r="OGO62" s="963">
        <f t="shared" ref="OGO62" si="5153">MIN(OGO60,OGM63-OGM62)</f>
        <v>0</v>
      </c>
      <c r="OGQ62" s="963">
        <f t="shared" ref="OGQ62" si="5154">MIN(OGQ60,OGO63-OGO62)</f>
        <v>0</v>
      </c>
      <c r="OGS62" s="963">
        <f t="shared" ref="OGS62" si="5155">MIN(OGS60,OGQ63-OGQ62)</f>
        <v>0</v>
      </c>
      <c r="OGU62" s="963">
        <f t="shared" ref="OGU62" si="5156">MIN(OGU60,OGS63-OGS62)</f>
        <v>0</v>
      </c>
      <c r="OGW62" s="963">
        <f t="shared" ref="OGW62" si="5157">MIN(OGW60,OGU63-OGU62)</f>
        <v>0</v>
      </c>
      <c r="OGY62" s="963">
        <f t="shared" ref="OGY62" si="5158">MIN(OGY60,OGW63-OGW62)</f>
        <v>0</v>
      </c>
      <c r="OHA62" s="963">
        <f t="shared" ref="OHA62" si="5159">MIN(OHA60,OGY63-OGY62)</f>
        <v>0</v>
      </c>
      <c r="OHC62" s="963">
        <f t="shared" ref="OHC62" si="5160">MIN(OHC60,OHA63-OHA62)</f>
        <v>0</v>
      </c>
      <c r="OHE62" s="963">
        <f t="shared" ref="OHE62" si="5161">MIN(OHE60,OHC63-OHC62)</f>
        <v>0</v>
      </c>
      <c r="OHG62" s="963">
        <f t="shared" ref="OHG62" si="5162">MIN(OHG60,OHE63-OHE62)</f>
        <v>0</v>
      </c>
      <c r="OHI62" s="963">
        <f t="shared" ref="OHI62" si="5163">MIN(OHI60,OHG63-OHG62)</f>
        <v>0</v>
      </c>
      <c r="OHK62" s="963">
        <f t="shared" ref="OHK62" si="5164">MIN(OHK60,OHI63-OHI62)</f>
        <v>0</v>
      </c>
      <c r="OHM62" s="963">
        <f t="shared" ref="OHM62" si="5165">MIN(OHM60,OHK63-OHK62)</f>
        <v>0</v>
      </c>
      <c r="OHO62" s="963">
        <f t="shared" ref="OHO62" si="5166">MIN(OHO60,OHM63-OHM62)</f>
        <v>0</v>
      </c>
      <c r="OHQ62" s="963">
        <f t="shared" ref="OHQ62" si="5167">MIN(OHQ60,OHO63-OHO62)</f>
        <v>0</v>
      </c>
      <c r="OHS62" s="963">
        <f t="shared" ref="OHS62" si="5168">MIN(OHS60,OHQ63-OHQ62)</f>
        <v>0</v>
      </c>
      <c r="OHU62" s="963">
        <f t="shared" ref="OHU62" si="5169">MIN(OHU60,OHS63-OHS62)</f>
        <v>0</v>
      </c>
      <c r="OHW62" s="963">
        <f t="shared" ref="OHW62" si="5170">MIN(OHW60,OHU63-OHU62)</f>
        <v>0</v>
      </c>
      <c r="OHY62" s="963">
        <f t="shared" ref="OHY62" si="5171">MIN(OHY60,OHW63-OHW62)</f>
        <v>0</v>
      </c>
      <c r="OIA62" s="963">
        <f t="shared" ref="OIA62" si="5172">MIN(OIA60,OHY63-OHY62)</f>
        <v>0</v>
      </c>
      <c r="OIC62" s="963">
        <f t="shared" ref="OIC62" si="5173">MIN(OIC60,OIA63-OIA62)</f>
        <v>0</v>
      </c>
      <c r="OIE62" s="963">
        <f t="shared" ref="OIE62" si="5174">MIN(OIE60,OIC63-OIC62)</f>
        <v>0</v>
      </c>
      <c r="OIG62" s="963">
        <f t="shared" ref="OIG62" si="5175">MIN(OIG60,OIE63-OIE62)</f>
        <v>0</v>
      </c>
      <c r="OII62" s="963">
        <f t="shared" ref="OII62" si="5176">MIN(OII60,OIG63-OIG62)</f>
        <v>0</v>
      </c>
      <c r="OIK62" s="963">
        <f t="shared" ref="OIK62" si="5177">MIN(OIK60,OII63-OII62)</f>
        <v>0</v>
      </c>
      <c r="OIM62" s="963">
        <f t="shared" ref="OIM62" si="5178">MIN(OIM60,OIK63-OIK62)</f>
        <v>0</v>
      </c>
      <c r="OIO62" s="963">
        <f t="shared" ref="OIO62" si="5179">MIN(OIO60,OIM63-OIM62)</f>
        <v>0</v>
      </c>
      <c r="OIQ62" s="963">
        <f t="shared" ref="OIQ62" si="5180">MIN(OIQ60,OIO63-OIO62)</f>
        <v>0</v>
      </c>
      <c r="OIS62" s="963">
        <f t="shared" ref="OIS62" si="5181">MIN(OIS60,OIQ63-OIQ62)</f>
        <v>0</v>
      </c>
      <c r="OIU62" s="963">
        <f t="shared" ref="OIU62" si="5182">MIN(OIU60,OIS63-OIS62)</f>
        <v>0</v>
      </c>
      <c r="OIW62" s="963">
        <f t="shared" ref="OIW62" si="5183">MIN(OIW60,OIU63-OIU62)</f>
        <v>0</v>
      </c>
      <c r="OIY62" s="963">
        <f t="shared" ref="OIY62" si="5184">MIN(OIY60,OIW63-OIW62)</f>
        <v>0</v>
      </c>
      <c r="OJA62" s="963">
        <f t="shared" ref="OJA62" si="5185">MIN(OJA60,OIY63-OIY62)</f>
        <v>0</v>
      </c>
      <c r="OJC62" s="963">
        <f t="shared" ref="OJC62" si="5186">MIN(OJC60,OJA63-OJA62)</f>
        <v>0</v>
      </c>
      <c r="OJE62" s="963">
        <f t="shared" ref="OJE62" si="5187">MIN(OJE60,OJC63-OJC62)</f>
        <v>0</v>
      </c>
      <c r="OJG62" s="963">
        <f t="shared" ref="OJG62" si="5188">MIN(OJG60,OJE63-OJE62)</f>
        <v>0</v>
      </c>
      <c r="OJI62" s="963">
        <f t="shared" ref="OJI62" si="5189">MIN(OJI60,OJG63-OJG62)</f>
        <v>0</v>
      </c>
      <c r="OJK62" s="963">
        <f t="shared" ref="OJK62" si="5190">MIN(OJK60,OJI63-OJI62)</f>
        <v>0</v>
      </c>
      <c r="OJM62" s="963">
        <f t="shared" ref="OJM62" si="5191">MIN(OJM60,OJK63-OJK62)</f>
        <v>0</v>
      </c>
      <c r="OJO62" s="963">
        <f t="shared" ref="OJO62" si="5192">MIN(OJO60,OJM63-OJM62)</f>
        <v>0</v>
      </c>
      <c r="OJQ62" s="963">
        <f t="shared" ref="OJQ62" si="5193">MIN(OJQ60,OJO63-OJO62)</f>
        <v>0</v>
      </c>
      <c r="OJS62" s="963">
        <f t="shared" ref="OJS62" si="5194">MIN(OJS60,OJQ63-OJQ62)</f>
        <v>0</v>
      </c>
      <c r="OJU62" s="963">
        <f t="shared" ref="OJU62" si="5195">MIN(OJU60,OJS63-OJS62)</f>
        <v>0</v>
      </c>
      <c r="OJW62" s="963">
        <f t="shared" ref="OJW62" si="5196">MIN(OJW60,OJU63-OJU62)</f>
        <v>0</v>
      </c>
      <c r="OJY62" s="963">
        <f t="shared" ref="OJY62" si="5197">MIN(OJY60,OJW63-OJW62)</f>
        <v>0</v>
      </c>
      <c r="OKA62" s="963">
        <f t="shared" ref="OKA62" si="5198">MIN(OKA60,OJY63-OJY62)</f>
        <v>0</v>
      </c>
      <c r="OKC62" s="963">
        <f t="shared" ref="OKC62" si="5199">MIN(OKC60,OKA63-OKA62)</f>
        <v>0</v>
      </c>
      <c r="OKE62" s="963">
        <f t="shared" ref="OKE62" si="5200">MIN(OKE60,OKC63-OKC62)</f>
        <v>0</v>
      </c>
      <c r="OKG62" s="963">
        <f t="shared" ref="OKG62" si="5201">MIN(OKG60,OKE63-OKE62)</f>
        <v>0</v>
      </c>
      <c r="OKI62" s="963">
        <f t="shared" ref="OKI62" si="5202">MIN(OKI60,OKG63-OKG62)</f>
        <v>0</v>
      </c>
      <c r="OKK62" s="963">
        <f t="shared" ref="OKK62" si="5203">MIN(OKK60,OKI63-OKI62)</f>
        <v>0</v>
      </c>
      <c r="OKM62" s="963">
        <f t="shared" ref="OKM62" si="5204">MIN(OKM60,OKK63-OKK62)</f>
        <v>0</v>
      </c>
      <c r="OKO62" s="963">
        <f t="shared" ref="OKO62" si="5205">MIN(OKO60,OKM63-OKM62)</f>
        <v>0</v>
      </c>
      <c r="OKQ62" s="963">
        <f t="shared" ref="OKQ62" si="5206">MIN(OKQ60,OKO63-OKO62)</f>
        <v>0</v>
      </c>
      <c r="OKS62" s="963">
        <f t="shared" ref="OKS62" si="5207">MIN(OKS60,OKQ63-OKQ62)</f>
        <v>0</v>
      </c>
      <c r="OKU62" s="963">
        <f t="shared" ref="OKU62" si="5208">MIN(OKU60,OKS63-OKS62)</f>
        <v>0</v>
      </c>
      <c r="OKW62" s="963">
        <f t="shared" ref="OKW62" si="5209">MIN(OKW60,OKU63-OKU62)</f>
        <v>0</v>
      </c>
      <c r="OKY62" s="963">
        <f t="shared" ref="OKY62" si="5210">MIN(OKY60,OKW63-OKW62)</f>
        <v>0</v>
      </c>
      <c r="OLA62" s="963">
        <f t="shared" ref="OLA62" si="5211">MIN(OLA60,OKY63-OKY62)</f>
        <v>0</v>
      </c>
      <c r="OLC62" s="963">
        <f t="shared" ref="OLC62" si="5212">MIN(OLC60,OLA63-OLA62)</f>
        <v>0</v>
      </c>
      <c r="OLE62" s="963">
        <f t="shared" ref="OLE62" si="5213">MIN(OLE60,OLC63-OLC62)</f>
        <v>0</v>
      </c>
      <c r="OLG62" s="963">
        <f t="shared" ref="OLG62" si="5214">MIN(OLG60,OLE63-OLE62)</f>
        <v>0</v>
      </c>
      <c r="OLI62" s="963">
        <f t="shared" ref="OLI62" si="5215">MIN(OLI60,OLG63-OLG62)</f>
        <v>0</v>
      </c>
      <c r="OLK62" s="963">
        <f t="shared" ref="OLK62" si="5216">MIN(OLK60,OLI63-OLI62)</f>
        <v>0</v>
      </c>
      <c r="OLM62" s="963">
        <f t="shared" ref="OLM62" si="5217">MIN(OLM60,OLK63-OLK62)</f>
        <v>0</v>
      </c>
      <c r="OLO62" s="963">
        <f t="shared" ref="OLO62" si="5218">MIN(OLO60,OLM63-OLM62)</f>
        <v>0</v>
      </c>
      <c r="OLQ62" s="963">
        <f t="shared" ref="OLQ62" si="5219">MIN(OLQ60,OLO63-OLO62)</f>
        <v>0</v>
      </c>
      <c r="OLS62" s="963">
        <f t="shared" ref="OLS62" si="5220">MIN(OLS60,OLQ63-OLQ62)</f>
        <v>0</v>
      </c>
      <c r="OLU62" s="963">
        <f t="shared" ref="OLU62" si="5221">MIN(OLU60,OLS63-OLS62)</f>
        <v>0</v>
      </c>
      <c r="OLW62" s="963">
        <f t="shared" ref="OLW62" si="5222">MIN(OLW60,OLU63-OLU62)</f>
        <v>0</v>
      </c>
      <c r="OLY62" s="963">
        <f t="shared" ref="OLY62" si="5223">MIN(OLY60,OLW63-OLW62)</f>
        <v>0</v>
      </c>
      <c r="OMA62" s="963">
        <f t="shared" ref="OMA62" si="5224">MIN(OMA60,OLY63-OLY62)</f>
        <v>0</v>
      </c>
      <c r="OMC62" s="963">
        <f t="shared" ref="OMC62" si="5225">MIN(OMC60,OMA63-OMA62)</f>
        <v>0</v>
      </c>
      <c r="OME62" s="963">
        <f t="shared" ref="OME62" si="5226">MIN(OME60,OMC63-OMC62)</f>
        <v>0</v>
      </c>
      <c r="OMG62" s="963">
        <f t="shared" ref="OMG62" si="5227">MIN(OMG60,OME63-OME62)</f>
        <v>0</v>
      </c>
      <c r="OMI62" s="963">
        <f t="shared" ref="OMI62" si="5228">MIN(OMI60,OMG63-OMG62)</f>
        <v>0</v>
      </c>
      <c r="OMK62" s="963">
        <f t="shared" ref="OMK62" si="5229">MIN(OMK60,OMI63-OMI62)</f>
        <v>0</v>
      </c>
      <c r="OMM62" s="963">
        <f t="shared" ref="OMM62" si="5230">MIN(OMM60,OMK63-OMK62)</f>
        <v>0</v>
      </c>
      <c r="OMO62" s="963">
        <f t="shared" ref="OMO62" si="5231">MIN(OMO60,OMM63-OMM62)</f>
        <v>0</v>
      </c>
      <c r="OMQ62" s="963">
        <f t="shared" ref="OMQ62" si="5232">MIN(OMQ60,OMO63-OMO62)</f>
        <v>0</v>
      </c>
      <c r="OMS62" s="963">
        <f t="shared" ref="OMS62" si="5233">MIN(OMS60,OMQ63-OMQ62)</f>
        <v>0</v>
      </c>
      <c r="OMU62" s="963">
        <f t="shared" ref="OMU62" si="5234">MIN(OMU60,OMS63-OMS62)</f>
        <v>0</v>
      </c>
      <c r="OMW62" s="963">
        <f t="shared" ref="OMW62" si="5235">MIN(OMW60,OMU63-OMU62)</f>
        <v>0</v>
      </c>
      <c r="OMY62" s="963">
        <f t="shared" ref="OMY62" si="5236">MIN(OMY60,OMW63-OMW62)</f>
        <v>0</v>
      </c>
      <c r="ONA62" s="963">
        <f t="shared" ref="ONA62" si="5237">MIN(ONA60,OMY63-OMY62)</f>
        <v>0</v>
      </c>
      <c r="ONC62" s="963">
        <f t="shared" ref="ONC62" si="5238">MIN(ONC60,ONA63-ONA62)</f>
        <v>0</v>
      </c>
      <c r="ONE62" s="963">
        <f t="shared" ref="ONE62" si="5239">MIN(ONE60,ONC63-ONC62)</f>
        <v>0</v>
      </c>
      <c r="ONG62" s="963">
        <f t="shared" ref="ONG62" si="5240">MIN(ONG60,ONE63-ONE62)</f>
        <v>0</v>
      </c>
      <c r="ONI62" s="963">
        <f t="shared" ref="ONI62" si="5241">MIN(ONI60,ONG63-ONG62)</f>
        <v>0</v>
      </c>
      <c r="ONK62" s="963">
        <f t="shared" ref="ONK62" si="5242">MIN(ONK60,ONI63-ONI62)</f>
        <v>0</v>
      </c>
      <c r="ONM62" s="963">
        <f t="shared" ref="ONM62" si="5243">MIN(ONM60,ONK63-ONK62)</f>
        <v>0</v>
      </c>
      <c r="ONO62" s="963">
        <f t="shared" ref="ONO62" si="5244">MIN(ONO60,ONM63-ONM62)</f>
        <v>0</v>
      </c>
      <c r="ONQ62" s="963">
        <f t="shared" ref="ONQ62" si="5245">MIN(ONQ60,ONO63-ONO62)</f>
        <v>0</v>
      </c>
      <c r="ONS62" s="963">
        <f t="shared" ref="ONS62" si="5246">MIN(ONS60,ONQ63-ONQ62)</f>
        <v>0</v>
      </c>
      <c r="ONU62" s="963">
        <f t="shared" ref="ONU62" si="5247">MIN(ONU60,ONS63-ONS62)</f>
        <v>0</v>
      </c>
      <c r="ONW62" s="963">
        <f t="shared" ref="ONW62" si="5248">MIN(ONW60,ONU63-ONU62)</f>
        <v>0</v>
      </c>
      <c r="ONY62" s="963">
        <f t="shared" ref="ONY62" si="5249">MIN(ONY60,ONW63-ONW62)</f>
        <v>0</v>
      </c>
      <c r="OOA62" s="963">
        <f t="shared" ref="OOA62" si="5250">MIN(OOA60,ONY63-ONY62)</f>
        <v>0</v>
      </c>
      <c r="OOC62" s="963">
        <f t="shared" ref="OOC62" si="5251">MIN(OOC60,OOA63-OOA62)</f>
        <v>0</v>
      </c>
      <c r="OOE62" s="963">
        <f t="shared" ref="OOE62" si="5252">MIN(OOE60,OOC63-OOC62)</f>
        <v>0</v>
      </c>
      <c r="OOG62" s="963">
        <f t="shared" ref="OOG62" si="5253">MIN(OOG60,OOE63-OOE62)</f>
        <v>0</v>
      </c>
      <c r="OOI62" s="963">
        <f t="shared" ref="OOI62" si="5254">MIN(OOI60,OOG63-OOG62)</f>
        <v>0</v>
      </c>
      <c r="OOK62" s="963">
        <f t="shared" ref="OOK62" si="5255">MIN(OOK60,OOI63-OOI62)</f>
        <v>0</v>
      </c>
      <c r="OOM62" s="963">
        <f t="shared" ref="OOM62" si="5256">MIN(OOM60,OOK63-OOK62)</f>
        <v>0</v>
      </c>
      <c r="OOO62" s="963">
        <f t="shared" ref="OOO62" si="5257">MIN(OOO60,OOM63-OOM62)</f>
        <v>0</v>
      </c>
      <c r="OOQ62" s="963">
        <f t="shared" ref="OOQ62" si="5258">MIN(OOQ60,OOO63-OOO62)</f>
        <v>0</v>
      </c>
      <c r="OOS62" s="963">
        <f t="shared" ref="OOS62" si="5259">MIN(OOS60,OOQ63-OOQ62)</f>
        <v>0</v>
      </c>
      <c r="OOU62" s="963">
        <f t="shared" ref="OOU62" si="5260">MIN(OOU60,OOS63-OOS62)</f>
        <v>0</v>
      </c>
      <c r="OOW62" s="963">
        <f t="shared" ref="OOW62" si="5261">MIN(OOW60,OOU63-OOU62)</f>
        <v>0</v>
      </c>
      <c r="OOY62" s="963">
        <f t="shared" ref="OOY62" si="5262">MIN(OOY60,OOW63-OOW62)</f>
        <v>0</v>
      </c>
      <c r="OPA62" s="963">
        <f t="shared" ref="OPA62" si="5263">MIN(OPA60,OOY63-OOY62)</f>
        <v>0</v>
      </c>
      <c r="OPC62" s="963">
        <f t="shared" ref="OPC62" si="5264">MIN(OPC60,OPA63-OPA62)</f>
        <v>0</v>
      </c>
      <c r="OPE62" s="963">
        <f t="shared" ref="OPE62" si="5265">MIN(OPE60,OPC63-OPC62)</f>
        <v>0</v>
      </c>
      <c r="OPG62" s="963">
        <f t="shared" ref="OPG62" si="5266">MIN(OPG60,OPE63-OPE62)</f>
        <v>0</v>
      </c>
      <c r="OPI62" s="963">
        <f t="shared" ref="OPI62" si="5267">MIN(OPI60,OPG63-OPG62)</f>
        <v>0</v>
      </c>
      <c r="OPK62" s="963">
        <f t="shared" ref="OPK62" si="5268">MIN(OPK60,OPI63-OPI62)</f>
        <v>0</v>
      </c>
      <c r="OPM62" s="963">
        <f t="shared" ref="OPM62" si="5269">MIN(OPM60,OPK63-OPK62)</f>
        <v>0</v>
      </c>
      <c r="OPO62" s="963">
        <f t="shared" ref="OPO62" si="5270">MIN(OPO60,OPM63-OPM62)</f>
        <v>0</v>
      </c>
      <c r="OPQ62" s="963">
        <f t="shared" ref="OPQ62" si="5271">MIN(OPQ60,OPO63-OPO62)</f>
        <v>0</v>
      </c>
      <c r="OPS62" s="963">
        <f t="shared" ref="OPS62" si="5272">MIN(OPS60,OPQ63-OPQ62)</f>
        <v>0</v>
      </c>
      <c r="OPU62" s="963">
        <f t="shared" ref="OPU62" si="5273">MIN(OPU60,OPS63-OPS62)</f>
        <v>0</v>
      </c>
      <c r="OPW62" s="963">
        <f t="shared" ref="OPW62" si="5274">MIN(OPW60,OPU63-OPU62)</f>
        <v>0</v>
      </c>
      <c r="OPY62" s="963">
        <f t="shared" ref="OPY62" si="5275">MIN(OPY60,OPW63-OPW62)</f>
        <v>0</v>
      </c>
      <c r="OQA62" s="963">
        <f t="shared" ref="OQA62" si="5276">MIN(OQA60,OPY63-OPY62)</f>
        <v>0</v>
      </c>
      <c r="OQC62" s="963">
        <f t="shared" ref="OQC62" si="5277">MIN(OQC60,OQA63-OQA62)</f>
        <v>0</v>
      </c>
      <c r="OQE62" s="963">
        <f t="shared" ref="OQE62" si="5278">MIN(OQE60,OQC63-OQC62)</f>
        <v>0</v>
      </c>
      <c r="OQG62" s="963">
        <f t="shared" ref="OQG62" si="5279">MIN(OQG60,OQE63-OQE62)</f>
        <v>0</v>
      </c>
      <c r="OQI62" s="963">
        <f t="shared" ref="OQI62" si="5280">MIN(OQI60,OQG63-OQG62)</f>
        <v>0</v>
      </c>
      <c r="OQK62" s="963">
        <f t="shared" ref="OQK62" si="5281">MIN(OQK60,OQI63-OQI62)</f>
        <v>0</v>
      </c>
      <c r="OQM62" s="963">
        <f t="shared" ref="OQM62" si="5282">MIN(OQM60,OQK63-OQK62)</f>
        <v>0</v>
      </c>
      <c r="OQO62" s="963">
        <f t="shared" ref="OQO62" si="5283">MIN(OQO60,OQM63-OQM62)</f>
        <v>0</v>
      </c>
      <c r="OQQ62" s="963">
        <f t="shared" ref="OQQ62" si="5284">MIN(OQQ60,OQO63-OQO62)</f>
        <v>0</v>
      </c>
      <c r="OQS62" s="963">
        <f t="shared" ref="OQS62" si="5285">MIN(OQS60,OQQ63-OQQ62)</f>
        <v>0</v>
      </c>
      <c r="OQU62" s="963">
        <f t="shared" ref="OQU62" si="5286">MIN(OQU60,OQS63-OQS62)</f>
        <v>0</v>
      </c>
      <c r="OQW62" s="963">
        <f t="shared" ref="OQW62" si="5287">MIN(OQW60,OQU63-OQU62)</f>
        <v>0</v>
      </c>
      <c r="OQY62" s="963">
        <f t="shared" ref="OQY62" si="5288">MIN(OQY60,OQW63-OQW62)</f>
        <v>0</v>
      </c>
      <c r="ORA62" s="963">
        <f t="shared" ref="ORA62" si="5289">MIN(ORA60,OQY63-OQY62)</f>
        <v>0</v>
      </c>
      <c r="ORC62" s="963">
        <f t="shared" ref="ORC62" si="5290">MIN(ORC60,ORA63-ORA62)</f>
        <v>0</v>
      </c>
      <c r="ORE62" s="963">
        <f t="shared" ref="ORE62" si="5291">MIN(ORE60,ORC63-ORC62)</f>
        <v>0</v>
      </c>
      <c r="ORG62" s="963">
        <f t="shared" ref="ORG62" si="5292">MIN(ORG60,ORE63-ORE62)</f>
        <v>0</v>
      </c>
      <c r="ORI62" s="963">
        <f t="shared" ref="ORI62" si="5293">MIN(ORI60,ORG63-ORG62)</f>
        <v>0</v>
      </c>
      <c r="ORK62" s="963">
        <f t="shared" ref="ORK62" si="5294">MIN(ORK60,ORI63-ORI62)</f>
        <v>0</v>
      </c>
      <c r="ORM62" s="963">
        <f t="shared" ref="ORM62" si="5295">MIN(ORM60,ORK63-ORK62)</f>
        <v>0</v>
      </c>
      <c r="ORO62" s="963">
        <f t="shared" ref="ORO62" si="5296">MIN(ORO60,ORM63-ORM62)</f>
        <v>0</v>
      </c>
      <c r="ORQ62" s="963">
        <f t="shared" ref="ORQ62" si="5297">MIN(ORQ60,ORO63-ORO62)</f>
        <v>0</v>
      </c>
      <c r="ORS62" s="963">
        <f t="shared" ref="ORS62" si="5298">MIN(ORS60,ORQ63-ORQ62)</f>
        <v>0</v>
      </c>
      <c r="ORU62" s="963">
        <f t="shared" ref="ORU62" si="5299">MIN(ORU60,ORS63-ORS62)</f>
        <v>0</v>
      </c>
      <c r="ORW62" s="963">
        <f t="shared" ref="ORW62" si="5300">MIN(ORW60,ORU63-ORU62)</f>
        <v>0</v>
      </c>
      <c r="ORY62" s="963">
        <f t="shared" ref="ORY62" si="5301">MIN(ORY60,ORW63-ORW62)</f>
        <v>0</v>
      </c>
      <c r="OSA62" s="963">
        <f t="shared" ref="OSA62" si="5302">MIN(OSA60,ORY63-ORY62)</f>
        <v>0</v>
      </c>
      <c r="OSC62" s="963">
        <f t="shared" ref="OSC62" si="5303">MIN(OSC60,OSA63-OSA62)</f>
        <v>0</v>
      </c>
      <c r="OSE62" s="963">
        <f t="shared" ref="OSE62" si="5304">MIN(OSE60,OSC63-OSC62)</f>
        <v>0</v>
      </c>
      <c r="OSG62" s="963">
        <f t="shared" ref="OSG62" si="5305">MIN(OSG60,OSE63-OSE62)</f>
        <v>0</v>
      </c>
      <c r="OSI62" s="963">
        <f t="shared" ref="OSI62" si="5306">MIN(OSI60,OSG63-OSG62)</f>
        <v>0</v>
      </c>
      <c r="OSK62" s="963">
        <f t="shared" ref="OSK62" si="5307">MIN(OSK60,OSI63-OSI62)</f>
        <v>0</v>
      </c>
      <c r="OSM62" s="963">
        <f t="shared" ref="OSM62" si="5308">MIN(OSM60,OSK63-OSK62)</f>
        <v>0</v>
      </c>
      <c r="OSO62" s="963">
        <f t="shared" ref="OSO62" si="5309">MIN(OSO60,OSM63-OSM62)</f>
        <v>0</v>
      </c>
      <c r="OSQ62" s="963">
        <f t="shared" ref="OSQ62" si="5310">MIN(OSQ60,OSO63-OSO62)</f>
        <v>0</v>
      </c>
      <c r="OSS62" s="963">
        <f t="shared" ref="OSS62" si="5311">MIN(OSS60,OSQ63-OSQ62)</f>
        <v>0</v>
      </c>
      <c r="OSU62" s="963">
        <f t="shared" ref="OSU62" si="5312">MIN(OSU60,OSS63-OSS62)</f>
        <v>0</v>
      </c>
      <c r="OSW62" s="963">
        <f t="shared" ref="OSW62" si="5313">MIN(OSW60,OSU63-OSU62)</f>
        <v>0</v>
      </c>
      <c r="OSY62" s="963">
        <f t="shared" ref="OSY62" si="5314">MIN(OSY60,OSW63-OSW62)</f>
        <v>0</v>
      </c>
      <c r="OTA62" s="963">
        <f t="shared" ref="OTA62" si="5315">MIN(OTA60,OSY63-OSY62)</f>
        <v>0</v>
      </c>
      <c r="OTC62" s="963">
        <f t="shared" ref="OTC62" si="5316">MIN(OTC60,OTA63-OTA62)</f>
        <v>0</v>
      </c>
      <c r="OTE62" s="963">
        <f t="shared" ref="OTE62" si="5317">MIN(OTE60,OTC63-OTC62)</f>
        <v>0</v>
      </c>
      <c r="OTG62" s="963">
        <f t="shared" ref="OTG62" si="5318">MIN(OTG60,OTE63-OTE62)</f>
        <v>0</v>
      </c>
      <c r="OTI62" s="963">
        <f t="shared" ref="OTI62" si="5319">MIN(OTI60,OTG63-OTG62)</f>
        <v>0</v>
      </c>
      <c r="OTK62" s="963">
        <f t="shared" ref="OTK62" si="5320">MIN(OTK60,OTI63-OTI62)</f>
        <v>0</v>
      </c>
      <c r="OTM62" s="963">
        <f t="shared" ref="OTM62" si="5321">MIN(OTM60,OTK63-OTK62)</f>
        <v>0</v>
      </c>
      <c r="OTO62" s="963">
        <f t="shared" ref="OTO62" si="5322">MIN(OTO60,OTM63-OTM62)</f>
        <v>0</v>
      </c>
      <c r="OTQ62" s="963">
        <f t="shared" ref="OTQ62" si="5323">MIN(OTQ60,OTO63-OTO62)</f>
        <v>0</v>
      </c>
      <c r="OTS62" s="963">
        <f t="shared" ref="OTS62" si="5324">MIN(OTS60,OTQ63-OTQ62)</f>
        <v>0</v>
      </c>
      <c r="OTU62" s="963">
        <f t="shared" ref="OTU62" si="5325">MIN(OTU60,OTS63-OTS62)</f>
        <v>0</v>
      </c>
      <c r="OTW62" s="963">
        <f t="shared" ref="OTW62" si="5326">MIN(OTW60,OTU63-OTU62)</f>
        <v>0</v>
      </c>
      <c r="OTY62" s="963">
        <f t="shared" ref="OTY62" si="5327">MIN(OTY60,OTW63-OTW62)</f>
        <v>0</v>
      </c>
      <c r="OUA62" s="963">
        <f t="shared" ref="OUA62" si="5328">MIN(OUA60,OTY63-OTY62)</f>
        <v>0</v>
      </c>
      <c r="OUC62" s="963">
        <f t="shared" ref="OUC62" si="5329">MIN(OUC60,OUA63-OUA62)</f>
        <v>0</v>
      </c>
      <c r="OUE62" s="963">
        <f t="shared" ref="OUE62" si="5330">MIN(OUE60,OUC63-OUC62)</f>
        <v>0</v>
      </c>
      <c r="OUG62" s="963">
        <f t="shared" ref="OUG62" si="5331">MIN(OUG60,OUE63-OUE62)</f>
        <v>0</v>
      </c>
      <c r="OUI62" s="963">
        <f t="shared" ref="OUI62" si="5332">MIN(OUI60,OUG63-OUG62)</f>
        <v>0</v>
      </c>
      <c r="OUK62" s="963">
        <f t="shared" ref="OUK62" si="5333">MIN(OUK60,OUI63-OUI62)</f>
        <v>0</v>
      </c>
      <c r="OUM62" s="963">
        <f t="shared" ref="OUM62" si="5334">MIN(OUM60,OUK63-OUK62)</f>
        <v>0</v>
      </c>
      <c r="OUO62" s="963">
        <f t="shared" ref="OUO62" si="5335">MIN(OUO60,OUM63-OUM62)</f>
        <v>0</v>
      </c>
      <c r="OUQ62" s="963">
        <f t="shared" ref="OUQ62" si="5336">MIN(OUQ60,OUO63-OUO62)</f>
        <v>0</v>
      </c>
      <c r="OUS62" s="963">
        <f t="shared" ref="OUS62" si="5337">MIN(OUS60,OUQ63-OUQ62)</f>
        <v>0</v>
      </c>
      <c r="OUU62" s="963">
        <f t="shared" ref="OUU62" si="5338">MIN(OUU60,OUS63-OUS62)</f>
        <v>0</v>
      </c>
      <c r="OUW62" s="963">
        <f t="shared" ref="OUW62" si="5339">MIN(OUW60,OUU63-OUU62)</f>
        <v>0</v>
      </c>
      <c r="OUY62" s="963">
        <f t="shared" ref="OUY62" si="5340">MIN(OUY60,OUW63-OUW62)</f>
        <v>0</v>
      </c>
      <c r="OVA62" s="963">
        <f t="shared" ref="OVA62" si="5341">MIN(OVA60,OUY63-OUY62)</f>
        <v>0</v>
      </c>
      <c r="OVC62" s="963">
        <f t="shared" ref="OVC62" si="5342">MIN(OVC60,OVA63-OVA62)</f>
        <v>0</v>
      </c>
      <c r="OVE62" s="963">
        <f t="shared" ref="OVE62" si="5343">MIN(OVE60,OVC63-OVC62)</f>
        <v>0</v>
      </c>
      <c r="OVG62" s="963">
        <f t="shared" ref="OVG62" si="5344">MIN(OVG60,OVE63-OVE62)</f>
        <v>0</v>
      </c>
      <c r="OVI62" s="963">
        <f t="shared" ref="OVI62" si="5345">MIN(OVI60,OVG63-OVG62)</f>
        <v>0</v>
      </c>
      <c r="OVK62" s="963">
        <f t="shared" ref="OVK62" si="5346">MIN(OVK60,OVI63-OVI62)</f>
        <v>0</v>
      </c>
      <c r="OVM62" s="963">
        <f t="shared" ref="OVM62" si="5347">MIN(OVM60,OVK63-OVK62)</f>
        <v>0</v>
      </c>
      <c r="OVO62" s="963">
        <f t="shared" ref="OVO62" si="5348">MIN(OVO60,OVM63-OVM62)</f>
        <v>0</v>
      </c>
      <c r="OVQ62" s="963">
        <f t="shared" ref="OVQ62" si="5349">MIN(OVQ60,OVO63-OVO62)</f>
        <v>0</v>
      </c>
      <c r="OVS62" s="963">
        <f t="shared" ref="OVS62" si="5350">MIN(OVS60,OVQ63-OVQ62)</f>
        <v>0</v>
      </c>
      <c r="OVU62" s="963">
        <f t="shared" ref="OVU62" si="5351">MIN(OVU60,OVS63-OVS62)</f>
        <v>0</v>
      </c>
      <c r="OVW62" s="963">
        <f t="shared" ref="OVW62" si="5352">MIN(OVW60,OVU63-OVU62)</f>
        <v>0</v>
      </c>
      <c r="OVY62" s="963">
        <f t="shared" ref="OVY62" si="5353">MIN(OVY60,OVW63-OVW62)</f>
        <v>0</v>
      </c>
      <c r="OWA62" s="963">
        <f t="shared" ref="OWA62" si="5354">MIN(OWA60,OVY63-OVY62)</f>
        <v>0</v>
      </c>
      <c r="OWC62" s="963">
        <f t="shared" ref="OWC62" si="5355">MIN(OWC60,OWA63-OWA62)</f>
        <v>0</v>
      </c>
      <c r="OWE62" s="963">
        <f t="shared" ref="OWE62" si="5356">MIN(OWE60,OWC63-OWC62)</f>
        <v>0</v>
      </c>
      <c r="OWG62" s="963">
        <f t="shared" ref="OWG62" si="5357">MIN(OWG60,OWE63-OWE62)</f>
        <v>0</v>
      </c>
      <c r="OWI62" s="963">
        <f t="shared" ref="OWI62" si="5358">MIN(OWI60,OWG63-OWG62)</f>
        <v>0</v>
      </c>
      <c r="OWK62" s="963">
        <f t="shared" ref="OWK62" si="5359">MIN(OWK60,OWI63-OWI62)</f>
        <v>0</v>
      </c>
      <c r="OWM62" s="963">
        <f t="shared" ref="OWM62" si="5360">MIN(OWM60,OWK63-OWK62)</f>
        <v>0</v>
      </c>
      <c r="OWO62" s="963">
        <f t="shared" ref="OWO62" si="5361">MIN(OWO60,OWM63-OWM62)</f>
        <v>0</v>
      </c>
      <c r="OWQ62" s="963">
        <f t="shared" ref="OWQ62" si="5362">MIN(OWQ60,OWO63-OWO62)</f>
        <v>0</v>
      </c>
      <c r="OWS62" s="963">
        <f t="shared" ref="OWS62" si="5363">MIN(OWS60,OWQ63-OWQ62)</f>
        <v>0</v>
      </c>
      <c r="OWU62" s="963">
        <f t="shared" ref="OWU62" si="5364">MIN(OWU60,OWS63-OWS62)</f>
        <v>0</v>
      </c>
      <c r="OWW62" s="963">
        <f t="shared" ref="OWW62" si="5365">MIN(OWW60,OWU63-OWU62)</f>
        <v>0</v>
      </c>
      <c r="OWY62" s="963">
        <f t="shared" ref="OWY62" si="5366">MIN(OWY60,OWW63-OWW62)</f>
        <v>0</v>
      </c>
      <c r="OXA62" s="963">
        <f t="shared" ref="OXA62" si="5367">MIN(OXA60,OWY63-OWY62)</f>
        <v>0</v>
      </c>
      <c r="OXC62" s="963">
        <f t="shared" ref="OXC62" si="5368">MIN(OXC60,OXA63-OXA62)</f>
        <v>0</v>
      </c>
      <c r="OXE62" s="963">
        <f t="shared" ref="OXE62" si="5369">MIN(OXE60,OXC63-OXC62)</f>
        <v>0</v>
      </c>
      <c r="OXG62" s="963">
        <f t="shared" ref="OXG62" si="5370">MIN(OXG60,OXE63-OXE62)</f>
        <v>0</v>
      </c>
      <c r="OXI62" s="963">
        <f t="shared" ref="OXI62" si="5371">MIN(OXI60,OXG63-OXG62)</f>
        <v>0</v>
      </c>
      <c r="OXK62" s="963">
        <f t="shared" ref="OXK62" si="5372">MIN(OXK60,OXI63-OXI62)</f>
        <v>0</v>
      </c>
      <c r="OXM62" s="963">
        <f t="shared" ref="OXM62" si="5373">MIN(OXM60,OXK63-OXK62)</f>
        <v>0</v>
      </c>
      <c r="OXO62" s="963">
        <f t="shared" ref="OXO62" si="5374">MIN(OXO60,OXM63-OXM62)</f>
        <v>0</v>
      </c>
      <c r="OXQ62" s="963">
        <f t="shared" ref="OXQ62" si="5375">MIN(OXQ60,OXO63-OXO62)</f>
        <v>0</v>
      </c>
      <c r="OXS62" s="963">
        <f t="shared" ref="OXS62" si="5376">MIN(OXS60,OXQ63-OXQ62)</f>
        <v>0</v>
      </c>
      <c r="OXU62" s="963">
        <f t="shared" ref="OXU62" si="5377">MIN(OXU60,OXS63-OXS62)</f>
        <v>0</v>
      </c>
      <c r="OXW62" s="963">
        <f t="shared" ref="OXW62" si="5378">MIN(OXW60,OXU63-OXU62)</f>
        <v>0</v>
      </c>
      <c r="OXY62" s="963">
        <f t="shared" ref="OXY62" si="5379">MIN(OXY60,OXW63-OXW62)</f>
        <v>0</v>
      </c>
      <c r="OYA62" s="963">
        <f t="shared" ref="OYA62" si="5380">MIN(OYA60,OXY63-OXY62)</f>
        <v>0</v>
      </c>
      <c r="OYC62" s="963">
        <f t="shared" ref="OYC62" si="5381">MIN(OYC60,OYA63-OYA62)</f>
        <v>0</v>
      </c>
      <c r="OYE62" s="963">
        <f t="shared" ref="OYE62" si="5382">MIN(OYE60,OYC63-OYC62)</f>
        <v>0</v>
      </c>
      <c r="OYG62" s="963">
        <f t="shared" ref="OYG62" si="5383">MIN(OYG60,OYE63-OYE62)</f>
        <v>0</v>
      </c>
      <c r="OYI62" s="963">
        <f t="shared" ref="OYI62" si="5384">MIN(OYI60,OYG63-OYG62)</f>
        <v>0</v>
      </c>
      <c r="OYK62" s="963">
        <f t="shared" ref="OYK62" si="5385">MIN(OYK60,OYI63-OYI62)</f>
        <v>0</v>
      </c>
      <c r="OYM62" s="963">
        <f t="shared" ref="OYM62" si="5386">MIN(OYM60,OYK63-OYK62)</f>
        <v>0</v>
      </c>
      <c r="OYO62" s="963">
        <f t="shared" ref="OYO62" si="5387">MIN(OYO60,OYM63-OYM62)</f>
        <v>0</v>
      </c>
      <c r="OYQ62" s="963">
        <f t="shared" ref="OYQ62" si="5388">MIN(OYQ60,OYO63-OYO62)</f>
        <v>0</v>
      </c>
      <c r="OYS62" s="963">
        <f t="shared" ref="OYS62" si="5389">MIN(OYS60,OYQ63-OYQ62)</f>
        <v>0</v>
      </c>
      <c r="OYU62" s="963">
        <f t="shared" ref="OYU62" si="5390">MIN(OYU60,OYS63-OYS62)</f>
        <v>0</v>
      </c>
      <c r="OYW62" s="963">
        <f t="shared" ref="OYW62" si="5391">MIN(OYW60,OYU63-OYU62)</f>
        <v>0</v>
      </c>
      <c r="OYY62" s="963">
        <f t="shared" ref="OYY62" si="5392">MIN(OYY60,OYW63-OYW62)</f>
        <v>0</v>
      </c>
      <c r="OZA62" s="963">
        <f t="shared" ref="OZA62" si="5393">MIN(OZA60,OYY63-OYY62)</f>
        <v>0</v>
      </c>
      <c r="OZC62" s="963">
        <f t="shared" ref="OZC62" si="5394">MIN(OZC60,OZA63-OZA62)</f>
        <v>0</v>
      </c>
      <c r="OZE62" s="963">
        <f t="shared" ref="OZE62" si="5395">MIN(OZE60,OZC63-OZC62)</f>
        <v>0</v>
      </c>
      <c r="OZG62" s="963">
        <f t="shared" ref="OZG62" si="5396">MIN(OZG60,OZE63-OZE62)</f>
        <v>0</v>
      </c>
      <c r="OZI62" s="963">
        <f t="shared" ref="OZI62" si="5397">MIN(OZI60,OZG63-OZG62)</f>
        <v>0</v>
      </c>
      <c r="OZK62" s="963">
        <f t="shared" ref="OZK62" si="5398">MIN(OZK60,OZI63-OZI62)</f>
        <v>0</v>
      </c>
      <c r="OZM62" s="963">
        <f t="shared" ref="OZM62" si="5399">MIN(OZM60,OZK63-OZK62)</f>
        <v>0</v>
      </c>
      <c r="OZO62" s="963">
        <f t="shared" ref="OZO62" si="5400">MIN(OZO60,OZM63-OZM62)</f>
        <v>0</v>
      </c>
      <c r="OZQ62" s="963">
        <f t="shared" ref="OZQ62" si="5401">MIN(OZQ60,OZO63-OZO62)</f>
        <v>0</v>
      </c>
      <c r="OZS62" s="963">
        <f t="shared" ref="OZS62" si="5402">MIN(OZS60,OZQ63-OZQ62)</f>
        <v>0</v>
      </c>
      <c r="OZU62" s="963">
        <f t="shared" ref="OZU62" si="5403">MIN(OZU60,OZS63-OZS62)</f>
        <v>0</v>
      </c>
      <c r="OZW62" s="963">
        <f t="shared" ref="OZW62" si="5404">MIN(OZW60,OZU63-OZU62)</f>
        <v>0</v>
      </c>
      <c r="OZY62" s="963">
        <f t="shared" ref="OZY62" si="5405">MIN(OZY60,OZW63-OZW62)</f>
        <v>0</v>
      </c>
      <c r="PAA62" s="963">
        <f t="shared" ref="PAA62" si="5406">MIN(PAA60,OZY63-OZY62)</f>
        <v>0</v>
      </c>
      <c r="PAC62" s="963">
        <f t="shared" ref="PAC62" si="5407">MIN(PAC60,PAA63-PAA62)</f>
        <v>0</v>
      </c>
      <c r="PAE62" s="963">
        <f t="shared" ref="PAE62" si="5408">MIN(PAE60,PAC63-PAC62)</f>
        <v>0</v>
      </c>
      <c r="PAG62" s="963">
        <f t="shared" ref="PAG62" si="5409">MIN(PAG60,PAE63-PAE62)</f>
        <v>0</v>
      </c>
      <c r="PAI62" s="963">
        <f t="shared" ref="PAI62" si="5410">MIN(PAI60,PAG63-PAG62)</f>
        <v>0</v>
      </c>
      <c r="PAK62" s="963">
        <f t="shared" ref="PAK62" si="5411">MIN(PAK60,PAI63-PAI62)</f>
        <v>0</v>
      </c>
      <c r="PAM62" s="963">
        <f t="shared" ref="PAM62" si="5412">MIN(PAM60,PAK63-PAK62)</f>
        <v>0</v>
      </c>
      <c r="PAO62" s="963">
        <f t="shared" ref="PAO62" si="5413">MIN(PAO60,PAM63-PAM62)</f>
        <v>0</v>
      </c>
      <c r="PAQ62" s="963">
        <f t="shared" ref="PAQ62" si="5414">MIN(PAQ60,PAO63-PAO62)</f>
        <v>0</v>
      </c>
      <c r="PAS62" s="963">
        <f t="shared" ref="PAS62" si="5415">MIN(PAS60,PAQ63-PAQ62)</f>
        <v>0</v>
      </c>
      <c r="PAU62" s="963">
        <f t="shared" ref="PAU62" si="5416">MIN(PAU60,PAS63-PAS62)</f>
        <v>0</v>
      </c>
      <c r="PAW62" s="963">
        <f t="shared" ref="PAW62" si="5417">MIN(PAW60,PAU63-PAU62)</f>
        <v>0</v>
      </c>
      <c r="PAY62" s="963">
        <f t="shared" ref="PAY62" si="5418">MIN(PAY60,PAW63-PAW62)</f>
        <v>0</v>
      </c>
      <c r="PBA62" s="963">
        <f t="shared" ref="PBA62" si="5419">MIN(PBA60,PAY63-PAY62)</f>
        <v>0</v>
      </c>
      <c r="PBC62" s="963">
        <f t="shared" ref="PBC62" si="5420">MIN(PBC60,PBA63-PBA62)</f>
        <v>0</v>
      </c>
      <c r="PBE62" s="963">
        <f t="shared" ref="PBE62" si="5421">MIN(PBE60,PBC63-PBC62)</f>
        <v>0</v>
      </c>
      <c r="PBG62" s="963">
        <f t="shared" ref="PBG62" si="5422">MIN(PBG60,PBE63-PBE62)</f>
        <v>0</v>
      </c>
      <c r="PBI62" s="963">
        <f t="shared" ref="PBI62" si="5423">MIN(PBI60,PBG63-PBG62)</f>
        <v>0</v>
      </c>
      <c r="PBK62" s="963">
        <f t="shared" ref="PBK62" si="5424">MIN(PBK60,PBI63-PBI62)</f>
        <v>0</v>
      </c>
      <c r="PBM62" s="963">
        <f t="shared" ref="PBM62" si="5425">MIN(PBM60,PBK63-PBK62)</f>
        <v>0</v>
      </c>
      <c r="PBO62" s="963">
        <f t="shared" ref="PBO62" si="5426">MIN(PBO60,PBM63-PBM62)</f>
        <v>0</v>
      </c>
      <c r="PBQ62" s="963">
        <f t="shared" ref="PBQ62" si="5427">MIN(PBQ60,PBO63-PBO62)</f>
        <v>0</v>
      </c>
      <c r="PBS62" s="963">
        <f t="shared" ref="PBS62" si="5428">MIN(PBS60,PBQ63-PBQ62)</f>
        <v>0</v>
      </c>
      <c r="PBU62" s="963">
        <f t="shared" ref="PBU62" si="5429">MIN(PBU60,PBS63-PBS62)</f>
        <v>0</v>
      </c>
      <c r="PBW62" s="963">
        <f t="shared" ref="PBW62" si="5430">MIN(PBW60,PBU63-PBU62)</f>
        <v>0</v>
      </c>
      <c r="PBY62" s="963">
        <f t="shared" ref="PBY62" si="5431">MIN(PBY60,PBW63-PBW62)</f>
        <v>0</v>
      </c>
      <c r="PCA62" s="963">
        <f t="shared" ref="PCA62" si="5432">MIN(PCA60,PBY63-PBY62)</f>
        <v>0</v>
      </c>
      <c r="PCC62" s="963">
        <f t="shared" ref="PCC62" si="5433">MIN(PCC60,PCA63-PCA62)</f>
        <v>0</v>
      </c>
      <c r="PCE62" s="963">
        <f t="shared" ref="PCE62" si="5434">MIN(PCE60,PCC63-PCC62)</f>
        <v>0</v>
      </c>
      <c r="PCG62" s="963">
        <f t="shared" ref="PCG62" si="5435">MIN(PCG60,PCE63-PCE62)</f>
        <v>0</v>
      </c>
      <c r="PCI62" s="963">
        <f t="shared" ref="PCI62" si="5436">MIN(PCI60,PCG63-PCG62)</f>
        <v>0</v>
      </c>
      <c r="PCK62" s="963">
        <f t="shared" ref="PCK62" si="5437">MIN(PCK60,PCI63-PCI62)</f>
        <v>0</v>
      </c>
      <c r="PCM62" s="963">
        <f t="shared" ref="PCM62" si="5438">MIN(PCM60,PCK63-PCK62)</f>
        <v>0</v>
      </c>
      <c r="PCO62" s="963">
        <f t="shared" ref="PCO62" si="5439">MIN(PCO60,PCM63-PCM62)</f>
        <v>0</v>
      </c>
      <c r="PCQ62" s="963">
        <f t="shared" ref="PCQ62" si="5440">MIN(PCQ60,PCO63-PCO62)</f>
        <v>0</v>
      </c>
      <c r="PCS62" s="963">
        <f t="shared" ref="PCS62" si="5441">MIN(PCS60,PCQ63-PCQ62)</f>
        <v>0</v>
      </c>
      <c r="PCU62" s="963">
        <f t="shared" ref="PCU62" si="5442">MIN(PCU60,PCS63-PCS62)</f>
        <v>0</v>
      </c>
      <c r="PCW62" s="963">
        <f t="shared" ref="PCW62" si="5443">MIN(PCW60,PCU63-PCU62)</f>
        <v>0</v>
      </c>
      <c r="PCY62" s="963">
        <f t="shared" ref="PCY62" si="5444">MIN(PCY60,PCW63-PCW62)</f>
        <v>0</v>
      </c>
      <c r="PDA62" s="963">
        <f t="shared" ref="PDA62" si="5445">MIN(PDA60,PCY63-PCY62)</f>
        <v>0</v>
      </c>
      <c r="PDC62" s="963">
        <f t="shared" ref="PDC62" si="5446">MIN(PDC60,PDA63-PDA62)</f>
        <v>0</v>
      </c>
      <c r="PDE62" s="963">
        <f t="shared" ref="PDE62" si="5447">MIN(PDE60,PDC63-PDC62)</f>
        <v>0</v>
      </c>
      <c r="PDG62" s="963">
        <f t="shared" ref="PDG62" si="5448">MIN(PDG60,PDE63-PDE62)</f>
        <v>0</v>
      </c>
      <c r="PDI62" s="963">
        <f t="shared" ref="PDI62" si="5449">MIN(PDI60,PDG63-PDG62)</f>
        <v>0</v>
      </c>
      <c r="PDK62" s="963">
        <f t="shared" ref="PDK62" si="5450">MIN(PDK60,PDI63-PDI62)</f>
        <v>0</v>
      </c>
      <c r="PDM62" s="963">
        <f t="shared" ref="PDM62" si="5451">MIN(PDM60,PDK63-PDK62)</f>
        <v>0</v>
      </c>
      <c r="PDO62" s="963">
        <f t="shared" ref="PDO62" si="5452">MIN(PDO60,PDM63-PDM62)</f>
        <v>0</v>
      </c>
      <c r="PDQ62" s="963">
        <f t="shared" ref="PDQ62" si="5453">MIN(PDQ60,PDO63-PDO62)</f>
        <v>0</v>
      </c>
      <c r="PDS62" s="963">
        <f t="shared" ref="PDS62" si="5454">MIN(PDS60,PDQ63-PDQ62)</f>
        <v>0</v>
      </c>
      <c r="PDU62" s="963">
        <f t="shared" ref="PDU62" si="5455">MIN(PDU60,PDS63-PDS62)</f>
        <v>0</v>
      </c>
      <c r="PDW62" s="963">
        <f t="shared" ref="PDW62" si="5456">MIN(PDW60,PDU63-PDU62)</f>
        <v>0</v>
      </c>
      <c r="PDY62" s="963">
        <f t="shared" ref="PDY62" si="5457">MIN(PDY60,PDW63-PDW62)</f>
        <v>0</v>
      </c>
      <c r="PEA62" s="963">
        <f t="shared" ref="PEA62" si="5458">MIN(PEA60,PDY63-PDY62)</f>
        <v>0</v>
      </c>
      <c r="PEC62" s="963">
        <f t="shared" ref="PEC62" si="5459">MIN(PEC60,PEA63-PEA62)</f>
        <v>0</v>
      </c>
      <c r="PEE62" s="963">
        <f t="shared" ref="PEE62" si="5460">MIN(PEE60,PEC63-PEC62)</f>
        <v>0</v>
      </c>
      <c r="PEG62" s="963">
        <f t="shared" ref="PEG62" si="5461">MIN(PEG60,PEE63-PEE62)</f>
        <v>0</v>
      </c>
      <c r="PEI62" s="963">
        <f t="shared" ref="PEI62" si="5462">MIN(PEI60,PEG63-PEG62)</f>
        <v>0</v>
      </c>
      <c r="PEK62" s="963">
        <f t="shared" ref="PEK62" si="5463">MIN(PEK60,PEI63-PEI62)</f>
        <v>0</v>
      </c>
      <c r="PEM62" s="963">
        <f t="shared" ref="PEM62" si="5464">MIN(PEM60,PEK63-PEK62)</f>
        <v>0</v>
      </c>
      <c r="PEO62" s="963">
        <f t="shared" ref="PEO62" si="5465">MIN(PEO60,PEM63-PEM62)</f>
        <v>0</v>
      </c>
      <c r="PEQ62" s="963">
        <f t="shared" ref="PEQ62" si="5466">MIN(PEQ60,PEO63-PEO62)</f>
        <v>0</v>
      </c>
      <c r="PES62" s="963">
        <f t="shared" ref="PES62" si="5467">MIN(PES60,PEQ63-PEQ62)</f>
        <v>0</v>
      </c>
      <c r="PEU62" s="963">
        <f t="shared" ref="PEU62" si="5468">MIN(PEU60,PES63-PES62)</f>
        <v>0</v>
      </c>
      <c r="PEW62" s="963">
        <f t="shared" ref="PEW62" si="5469">MIN(PEW60,PEU63-PEU62)</f>
        <v>0</v>
      </c>
      <c r="PEY62" s="963">
        <f t="shared" ref="PEY62" si="5470">MIN(PEY60,PEW63-PEW62)</f>
        <v>0</v>
      </c>
      <c r="PFA62" s="963">
        <f t="shared" ref="PFA62" si="5471">MIN(PFA60,PEY63-PEY62)</f>
        <v>0</v>
      </c>
      <c r="PFC62" s="963">
        <f t="shared" ref="PFC62" si="5472">MIN(PFC60,PFA63-PFA62)</f>
        <v>0</v>
      </c>
      <c r="PFE62" s="963">
        <f t="shared" ref="PFE62" si="5473">MIN(PFE60,PFC63-PFC62)</f>
        <v>0</v>
      </c>
      <c r="PFG62" s="963">
        <f t="shared" ref="PFG62" si="5474">MIN(PFG60,PFE63-PFE62)</f>
        <v>0</v>
      </c>
      <c r="PFI62" s="963">
        <f t="shared" ref="PFI62" si="5475">MIN(PFI60,PFG63-PFG62)</f>
        <v>0</v>
      </c>
      <c r="PFK62" s="963">
        <f t="shared" ref="PFK62" si="5476">MIN(PFK60,PFI63-PFI62)</f>
        <v>0</v>
      </c>
      <c r="PFM62" s="963">
        <f t="shared" ref="PFM62" si="5477">MIN(PFM60,PFK63-PFK62)</f>
        <v>0</v>
      </c>
      <c r="PFO62" s="963">
        <f t="shared" ref="PFO62" si="5478">MIN(PFO60,PFM63-PFM62)</f>
        <v>0</v>
      </c>
      <c r="PFQ62" s="963">
        <f t="shared" ref="PFQ62" si="5479">MIN(PFQ60,PFO63-PFO62)</f>
        <v>0</v>
      </c>
      <c r="PFS62" s="963">
        <f t="shared" ref="PFS62" si="5480">MIN(PFS60,PFQ63-PFQ62)</f>
        <v>0</v>
      </c>
      <c r="PFU62" s="963">
        <f t="shared" ref="PFU62" si="5481">MIN(PFU60,PFS63-PFS62)</f>
        <v>0</v>
      </c>
      <c r="PFW62" s="963">
        <f t="shared" ref="PFW62" si="5482">MIN(PFW60,PFU63-PFU62)</f>
        <v>0</v>
      </c>
      <c r="PFY62" s="963">
        <f t="shared" ref="PFY62" si="5483">MIN(PFY60,PFW63-PFW62)</f>
        <v>0</v>
      </c>
      <c r="PGA62" s="963">
        <f t="shared" ref="PGA62" si="5484">MIN(PGA60,PFY63-PFY62)</f>
        <v>0</v>
      </c>
      <c r="PGC62" s="963">
        <f t="shared" ref="PGC62" si="5485">MIN(PGC60,PGA63-PGA62)</f>
        <v>0</v>
      </c>
      <c r="PGE62" s="963">
        <f t="shared" ref="PGE62" si="5486">MIN(PGE60,PGC63-PGC62)</f>
        <v>0</v>
      </c>
      <c r="PGG62" s="963">
        <f t="shared" ref="PGG62" si="5487">MIN(PGG60,PGE63-PGE62)</f>
        <v>0</v>
      </c>
      <c r="PGI62" s="963">
        <f t="shared" ref="PGI62" si="5488">MIN(PGI60,PGG63-PGG62)</f>
        <v>0</v>
      </c>
      <c r="PGK62" s="963">
        <f t="shared" ref="PGK62" si="5489">MIN(PGK60,PGI63-PGI62)</f>
        <v>0</v>
      </c>
      <c r="PGM62" s="963">
        <f t="shared" ref="PGM62" si="5490">MIN(PGM60,PGK63-PGK62)</f>
        <v>0</v>
      </c>
      <c r="PGO62" s="963">
        <f t="shared" ref="PGO62" si="5491">MIN(PGO60,PGM63-PGM62)</f>
        <v>0</v>
      </c>
      <c r="PGQ62" s="963">
        <f t="shared" ref="PGQ62" si="5492">MIN(PGQ60,PGO63-PGO62)</f>
        <v>0</v>
      </c>
      <c r="PGS62" s="963">
        <f t="shared" ref="PGS62" si="5493">MIN(PGS60,PGQ63-PGQ62)</f>
        <v>0</v>
      </c>
      <c r="PGU62" s="963">
        <f t="shared" ref="PGU62" si="5494">MIN(PGU60,PGS63-PGS62)</f>
        <v>0</v>
      </c>
      <c r="PGW62" s="963">
        <f t="shared" ref="PGW62" si="5495">MIN(PGW60,PGU63-PGU62)</f>
        <v>0</v>
      </c>
      <c r="PGY62" s="963">
        <f t="shared" ref="PGY62" si="5496">MIN(PGY60,PGW63-PGW62)</f>
        <v>0</v>
      </c>
      <c r="PHA62" s="963">
        <f t="shared" ref="PHA62" si="5497">MIN(PHA60,PGY63-PGY62)</f>
        <v>0</v>
      </c>
      <c r="PHC62" s="963">
        <f t="shared" ref="PHC62" si="5498">MIN(PHC60,PHA63-PHA62)</f>
        <v>0</v>
      </c>
      <c r="PHE62" s="963">
        <f t="shared" ref="PHE62" si="5499">MIN(PHE60,PHC63-PHC62)</f>
        <v>0</v>
      </c>
      <c r="PHG62" s="963">
        <f t="shared" ref="PHG62" si="5500">MIN(PHG60,PHE63-PHE62)</f>
        <v>0</v>
      </c>
      <c r="PHI62" s="963">
        <f t="shared" ref="PHI62" si="5501">MIN(PHI60,PHG63-PHG62)</f>
        <v>0</v>
      </c>
      <c r="PHK62" s="963">
        <f t="shared" ref="PHK62" si="5502">MIN(PHK60,PHI63-PHI62)</f>
        <v>0</v>
      </c>
      <c r="PHM62" s="963">
        <f t="shared" ref="PHM62" si="5503">MIN(PHM60,PHK63-PHK62)</f>
        <v>0</v>
      </c>
      <c r="PHO62" s="963">
        <f t="shared" ref="PHO62" si="5504">MIN(PHO60,PHM63-PHM62)</f>
        <v>0</v>
      </c>
      <c r="PHQ62" s="963">
        <f t="shared" ref="PHQ62" si="5505">MIN(PHQ60,PHO63-PHO62)</f>
        <v>0</v>
      </c>
      <c r="PHS62" s="963">
        <f t="shared" ref="PHS62" si="5506">MIN(PHS60,PHQ63-PHQ62)</f>
        <v>0</v>
      </c>
      <c r="PHU62" s="963">
        <f t="shared" ref="PHU62" si="5507">MIN(PHU60,PHS63-PHS62)</f>
        <v>0</v>
      </c>
      <c r="PHW62" s="963">
        <f t="shared" ref="PHW62" si="5508">MIN(PHW60,PHU63-PHU62)</f>
        <v>0</v>
      </c>
      <c r="PHY62" s="963">
        <f t="shared" ref="PHY62" si="5509">MIN(PHY60,PHW63-PHW62)</f>
        <v>0</v>
      </c>
      <c r="PIA62" s="963">
        <f t="shared" ref="PIA62" si="5510">MIN(PIA60,PHY63-PHY62)</f>
        <v>0</v>
      </c>
      <c r="PIC62" s="963">
        <f t="shared" ref="PIC62" si="5511">MIN(PIC60,PIA63-PIA62)</f>
        <v>0</v>
      </c>
      <c r="PIE62" s="963">
        <f t="shared" ref="PIE62" si="5512">MIN(PIE60,PIC63-PIC62)</f>
        <v>0</v>
      </c>
      <c r="PIG62" s="963">
        <f t="shared" ref="PIG62" si="5513">MIN(PIG60,PIE63-PIE62)</f>
        <v>0</v>
      </c>
      <c r="PII62" s="963">
        <f t="shared" ref="PII62" si="5514">MIN(PII60,PIG63-PIG62)</f>
        <v>0</v>
      </c>
      <c r="PIK62" s="963">
        <f t="shared" ref="PIK62" si="5515">MIN(PIK60,PII63-PII62)</f>
        <v>0</v>
      </c>
      <c r="PIM62" s="963">
        <f t="shared" ref="PIM62" si="5516">MIN(PIM60,PIK63-PIK62)</f>
        <v>0</v>
      </c>
      <c r="PIO62" s="963">
        <f t="shared" ref="PIO62" si="5517">MIN(PIO60,PIM63-PIM62)</f>
        <v>0</v>
      </c>
      <c r="PIQ62" s="963">
        <f t="shared" ref="PIQ62" si="5518">MIN(PIQ60,PIO63-PIO62)</f>
        <v>0</v>
      </c>
      <c r="PIS62" s="963">
        <f t="shared" ref="PIS62" si="5519">MIN(PIS60,PIQ63-PIQ62)</f>
        <v>0</v>
      </c>
      <c r="PIU62" s="963">
        <f t="shared" ref="PIU62" si="5520">MIN(PIU60,PIS63-PIS62)</f>
        <v>0</v>
      </c>
      <c r="PIW62" s="963">
        <f t="shared" ref="PIW62" si="5521">MIN(PIW60,PIU63-PIU62)</f>
        <v>0</v>
      </c>
      <c r="PIY62" s="963">
        <f t="shared" ref="PIY62" si="5522">MIN(PIY60,PIW63-PIW62)</f>
        <v>0</v>
      </c>
      <c r="PJA62" s="963">
        <f t="shared" ref="PJA62" si="5523">MIN(PJA60,PIY63-PIY62)</f>
        <v>0</v>
      </c>
      <c r="PJC62" s="963">
        <f t="shared" ref="PJC62" si="5524">MIN(PJC60,PJA63-PJA62)</f>
        <v>0</v>
      </c>
      <c r="PJE62" s="963">
        <f t="shared" ref="PJE62" si="5525">MIN(PJE60,PJC63-PJC62)</f>
        <v>0</v>
      </c>
      <c r="PJG62" s="963">
        <f t="shared" ref="PJG62" si="5526">MIN(PJG60,PJE63-PJE62)</f>
        <v>0</v>
      </c>
      <c r="PJI62" s="963">
        <f t="shared" ref="PJI62" si="5527">MIN(PJI60,PJG63-PJG62)</f>
        <v>0</v>
      </c>
      <c r="PJK62" s="963">
        <f t="shared" ref="PJK62" si="5528">MIN(PJK60,PJI63-PJI62)</f>
        <v>0</v>
      </c>
      <c r="PJM62" s="963">
        <f t="shared" ref="PJM62" si="5529">MIN(PJM60,PJK63-PJK62)</f>
        <v>0</v>
      </c>
      <c r="PJO62" s="963">
        <f t="shared" ref="PJO62" si="5530">MIN(PJO60,PJM63-PJM62)</f>
        <v>0</v>
      </c>
      <c r="PJQ62" s="963">
        <f t="shared" ref="PJQ62" si="5531">MIN(PJQ60,PJO63-PJO62)</f>
        <v>0</v>
      </c>
      <c r="PJS62" s="963">
        <f t="shared" ref="PJS62" si="5532">MIN(PJS60,PJQ63-PJQ62)</f>
        <v>0</v>
      </c>
      <c r="PJU62" s="963">
        <f t="shared" ref="PJU62" si="5533">MIN(PJU60,PJS63-PJS62)</f>
        <v>0</v>
      </c>
      <c r="PJW62" s="963">
        <f t="shared" ref="PJW62" si="5534">MIN(PJW60,PJU63-PJU62)</f>
        <v>0</v>
      </c>
      <c r="PJY62" s="963">
        <f t="shared" ref="PJY62" si="5535">MIN(PJY60,PJW63-PJW62)</f>
        <v>0</v>
      </c>
      <c r="PKA62" s="963">
        <f t="shared" ref="PKA62" si="5536">MIN(PKA60,PJY63-PJY62)</f>
        <v>0</v>
      </c>
      <c r="PKC62" s="963">
        <f t="shared" ref="PKC62" si="5537">MIN(PKC60,PKA63-PKA62)</f>
        <v>0</v>
      </c>
      <c r="PKE62" s="963">
        <f t="shared" ref="PKE62" si="5538">MIN(PKE60,PKC63-PKC62)</f>
        <v>0</v>
      </c>
      <c r="PKG62" s="963">
        <f t="shared" ref="PKG62" si="5539">MIN(PKG60,PKE63-PKE62)</f>
        <v>0</v>
      </c>
      <c r="PKI62" s="963">
        <f t="shared" ref="PKI62" si="5540">MIN(PKI60,PKG63-PKG62)</f>
        <v>0</v>
      </c>
      <c r="PKK62" s="963">
        <f t="shared" ref="PKK62" si="5541">MIN(PKK60,PKI63-PKI62)</f>
        <v>0</v>
      </c>
      <c r="PKM62" s="963">
        <f t="shared" ref="PKM62" si="5542">MIN(PKM60,PKK63-PKK62)</f>
        <v>0</v>
      </c>
      <c r="PKO62" s="963">
        <f t="shared" ref="PKO62" si="5543">MIN(PKO60,PKM63-PKM62)</f>
        <v>0</v>
      </c>
      <c r="PKQ62" s="963">
        <f t="shared" ref="PKQ62" si="5544">MIN(PKQ60,PKO63-PKO62)</f>
        <v>0</v>
      </c>
      <c r="PKS62" s="963">
        <f t="shared" ref="PKS62" si="5545">MIN(PKS60,PKQ63-PKQ62)</f>
        <v>0</v>
      </c>
      <c r="PKU62" s="963">
        <f t="shared" ref="PKU62" si="5546">MIN(PKU60,PKS63-PKS62)</f>
        <v>0</v>
      </c>
      <c r="PKW62" s="963">
        <f t="shared" ref="PKW62" si="5547">MIN(PKW60,PKU63-PKU62)</f>
        <v>0</v>
      </c>
      <c r="PKY62" s="963">
        <f t="shared" ref="PKY62" si="5548">MIN(PKY60,PKW63-PKW62)</f>
        <v>0</v>
      </c>
      <c r="PLA62" s="963">
        <f t="shared" ref="PLA62" si="5549">MIN(PLA60,PKY63-PKY62)</f>
        <v>0</v>
      </c>
      <c r="PLC62" s="963">
        <f t="shared" ref="PLC62" si="5550">MIN(PLC60,PLA63-PLA62)</f>
        <v>0</v>
      </c>
      <c r="PLE62" s="963">
        <f t="shared" ref="PLE62" si="5551">MIN(PLE60,PLC63-PLC62)</f>
        <v>0</v>
      </c>
      <c r="PLG62" s="963">
        <f t="shared" ref="PLG62" si="5552">MIN(PLG60,PLE63-PLE62)</f>
        <v>0</v>
      </c>
      <c r="PLI62" s="963">
        <f t="shared" ref="PLI62" si="5553">MIN(PLI60,PLG63-PLG62)</f>
        <v>0</v>
      </c>
      <c r="PLK62" s="963">
        <f t="shared" ref="PLK62" si="5554">MIN(PLK60,PLI63-PLI62)</f>
        <v>0</v>
      </c>
      <c r="PLM62" s="963">
        <f t="shared" ref="PLM62" si="5555">MIN(PLM60,PLK63-PLK62)</f>
        <v>0</v>
      </c>
      <c r="PLO62" s="963">
        <f t="shared" ref="PLO62" si="5556">MIN(PLO60,PLM63-PLM62)</f>
        <v>0</v>
      </c>
      <c r="PLQ62" s="963">
        <f t="shared" ref="PLQ62" si="5557">MIN(PLQ60,PLO63-PLO62)</f>
        <v>0</v>
      </c>
      <c r="PLS62" s="963">
        <f t="shared" ref="PLS62" si="5558">MIN(PLS60,PLQ63-PLQ62)</f>
        <v>0</v>
      </c>
      <c r="PLU62" s="963">
        <f t="shared" ref="PLU62" si="5559">MIN(PLU60,PLS63-PLS62)</f>
        <v>0</v>
      </c>
      <c r="PLW62" s="963">
        <f t="shared" ref="PLW62" si="5560">MIN(PLW60,PLU63-PLU62)</f>
        <v>0</v>
      </c>
      <c r="PLY62" s="963">
        <f t="shared" ref="PLY62" si="5561">MIN(PLY60,PLW63-PLW62)</f>
        <v>0</v>
      </c>
      <c r="PMA62" s="963">
        <f t="shared" ref="PMA62" si="5562">MIN(PMA60,PLY63-PLY62)</f>
        <v>0</v>
      </c>
      <c r="PMC62" s="963">
        <f t="shared" ref="PMC62" si="5563">MIN(PMC60,PMA63-PMA62)</f>
        <v>0</v>
      </c>
      <c r="PME62" s="963">
        <f t="shared" ref="PME62" si="5564">MIN(PME60,PMC63-PMC62)</f>
        <v>0</v>
      </c>
      <c r="PMG62" s="963">
        <f t="shared" ref="PMG62" si="5565">MIN(PMG60,PME63-PME62)</f>
        <v>0</v>
      </c>
      <c r="PMI62" s="963">
        <f t="shared" ref="PMI62" si="5566">MIN(PMI60,PMG63-PMG62)</f>
        <v>0</v>
      </c>
      <c r="PMK62" s="963">
        <f t="shared" ref="PMK62" si="5567">MIN(PMK60,PMI63-PMI62)</f>
        <v>0</v>
      </c>
      <c r="PMM62" s="963">
        <f t="shared" ref="PMM62" si="5568">MIN(PMM60,PMK63-PMK62)</f>
        <v>0</v>
      </c>
      <c r="PMO62" s="963">
        <f t="shared" ref="PMO62" si="5569">MIN(PMO60,PMM63-PMM62)</f>
        <v>0</v>
      </c>
      <c r="PMQ62" s="963">
        <f t="shared" ref="PMQ62" si="5570">MIN(PMQ60,PMO63-PMO62)</f>
        <v>0</v>
      </c>
      <c r="PMS62" s="963">
        <f t="shared" ref="PMS62" si="5571">MIN(PMS60,PMQ63-PMQ62)</f>
        <v>0</v>
      </c>
      <c r="PMU62" s="963">
        <f t="shared" ref="PMU62" si="5572">MIN(PMU60,PMS63-PMS62)</f>
        <v>0</v>
      </c>
      <c r="PMW62" s="963">
        <f t="shared" ref="PMW62" si="5573">MIN(PMW60,PMU63-PMU62)</f>
        <v>0</v>
      </c>
      <c r="PMY62" s="963">
        <f t="shared" ref="PMY62" si="5574">MIN(PMY60,PMW63-PMW62)</f>
        <v>0</v>
      </c>
      <c r="PNA62" s="963">
        <f t="shared" ref="PNA62" si="5575">MIN(PNA60,PMY63-PMY62)</f>
        <v>0</v>
      </c>
      <c r="PNC62" s="963">
        <f t="shared" ref="PNC62" si="5576">MIN(PNC60,PNA63-PNA62)</f>
        <v>0</v>
      </c>
      <c r="PNE62" s="963">
        <f t="shared" ref="PNE62" si="5577">MIN(PNE60,PNC63-PNC62)</f>
        <v>0</v>
      </c>
      <c r="PNG62" s="963">
        <f t="shared" ref="PNG62" si="5578">MIN(PNG60,PNE63-PNE62)</f>
        <v>0</v>
      </c>
      <c r="PNI62" s="963">
        <f t="shared" ref="PNI62" si="5579">MIN(PNI60,PNG63-PNG62)</f>
        <v>0</v>
      </c>
      <c r="PNK62" s="963">
        <f t="shared" ref="PNK62" si="5580">MIN(PNK60,PNI63-PNI62)</f>
        <v>0</v>
      </c>
      <c r="PNM62" s="963">
        <f t="shared" ref="PNM62" si="5581">MIN(PNM60,PNK63-PNK62)</f>
        <v>0</v>
      </c>
      <c r="PNO62" s="963">
        <f t="shared" ref="PNO62" si="5582">MIN(PNO60,PNM63-PNM62)</f>
        <v>0</v>
      </c>
      <c r="PNQ62" s="963">
        <f t="shared" ref="PNQ62" si="5583">MIN(PNQ60,PNO63-PNO62)</f>
        <v>0</v>
      </c>
      <c r="PNS62" s="963">
        <f t="shared" ref="PNS62" si="5584">MIN(PNS60,PNQ63-PNQ62)</f>
        <v>0</v>
      </c>
      <c r="PNU62" s="963">
        <f t="shared" ref="PNU62" si="5585">MIN(PNU60,PNS63-PNS62)</f>
        <v>0</v>
      </c>
      <c r="PNW62" s="963">
        <f t="shared" ref="PNW62" si="5586">MIN(PNW60,PNU63-PNU62)</f>
        <v>0</v>
      </c>
      <c r="PNY62" s="963">
        <f t="shared" ref="PNY62" si="5587">MIN(PNY60,PNW63-PNW62)</f>
        <v>0</v>
      </c>
      <c r="POA62" s="963">
        <f t="shared" ref="POA62" si="5588">MIN(POA60,PNY63-PNY62)</f>
        <v>0</v>
      </c>
      <c r="POC62" s="963">
        <f t="shared" ref="POC62" si="5589">MIN(POC60,POA63-POA62)</f>
        <v>0</v>
      </c>
      <c r="POE62" s="963">
        <f t="shared" ref="POE62" si="5590">MIN(POE60,POC63-POC62)</f>
        <v>0</v>
      </c>
      <c r="POG62" s="963">
        <f t="shared" ref="POG62" si="5591">MIN(POG60,POE63-POE62)</f>
        <v>0</v>
      </c>
      <c r="POI62" s="963">
        <f t="shared" ref="POI62" si="5592">MIN(POI60,POG63-POG62)</f>
        <v>0</v>
      </c>
      <c r="POK62" s="963">
        <f t="shared" ref="POK62" si="5593">MIN(POK60,POI63-POI62)</f>
        <v>0</v>
      </c>
      <c r="POM62" s="963">
        <f t="shared" ref="POM62" si="5594">MIN(POM60,POK63-POK62)</f>
        <v>0</v>
      </c>
      <c r="POO62" s="963">
        <f t="shared" ref="POO62" si="5595">MIN(POO60,POM63-POM62)</f>
        <v>0</v>
      </c>
      <c r="POQ62" s="963">
        <f t="shared" ref="POQ62" si="5596">MIN(POQ60,POO63-POO62)</f>
        <v>0</v>
      </c>
      <c r="POS62" s="963">
        <f t="shared" ref="POS62" si="5597">MIN(POS60,POQ63-POQ62)</f>
        <v>0</v>
      </c>
      <c r="POU62" s="963">
        <f t="shared" ref="POU62" si="5598">MIN(POU60,POS63-POS62)</f>
        <v>0</v>
      </c>
      <c r="POW62" s="963">
        <f t="shared" ref="POW62" si="5599">MIN(POW60,POU63-POU62)</f>
        <v>0</v>
      </c>
      <c r="POY62" s="963">
        <f t="shared" ref="POY62" si="5600">MIN(POY60,POW63-POW62)</f>
        <v>0</v>
      </c>
      <c r="PPA62" s="963">
        <f t="shared" ref="PPA62" si="5601">MIN(PPA60,POY63-POY62)</f>
        <v>0</v>
      </c>
      <c r="PPC62" s="963">
        <f t="shared" ref="PPC62" si="5602">MIN(PPC60,PPA63-PPA62)</f>
        <v>0</v>
      </c>
      <c r="PPE62" s="963">
        <f t="shared" ref="PPE62" si="5603">MIN(PPE60,PPC63-PPC62)</f>
        <v>0</v>
      </c>
      <c r="PPG62" s="963">
        <f t="shared" ref="PPG62" si="5604">MIN(PPG60,PPE63-PPE62)</f>
        <v>0</v>
      </c>
      <c r="PPI62" s="963">
        <f t="shared" ref="PPI62" si="5605">MIN(PPI60,PPG63-PPG62)</f>
        <v>0</v>
      </c>
      <c r="PPK62" s="963">
        <f t="shared" ref="PPK62" si="5606">MIN(PPK60,PPI63-PPI62)</f>
        <v>0</v>
      </c>
      <c r="PPM62" s="963">
        <f t="shared" ref="PPM62" si="5607">MIN(PPM60,PPK63-PPK62)</f>
        <v>0</v>
      </c>
      <c r="PPO62" s="963">
        <f t="shared" ref="PPO62" si="5608">MIN(PPO60,PPM63-PPM62)</f>
        <v>0</v>
      </c>
      <c r="PPQ62" s="963">
        <f t="shared" ref="PPQ62" si="5609">MIN(PPQ60,PPO63-PPO62)</f>
        <v>0</v>
      </c>
      <c r="PPS62" s="963">
        <f t="shared" ref="PPS62" si="5610">MIN(PPS60,PPQ63-PPQ62)</f>
        <v>0</v>
      </c>
      <c r="PPU62" s="963">
        <f t="shared" ref="PPU62" si="5611">MIN(PPU60,PPS63-PPS62)</f>
        <v>0</v>
      </c>
      <c r="PPW62" s="963">
        <f t="shared" ref="PPW62" si="5612">MIN(PPW60,PPU63-PPU62)</f>
        <v>0</v>
      </c>
      <c r="PPY62" s="963">
        <f t="shared" ref="PPY62" si="5613">MIN(PPY60,PPW63-PPW62)</f>
        <v>0</v>
      </c>
      <c r="PQA62" s="963">
        <f t="shared" ref="PQA62" si="5614">MIN(PQA60,PPY63-PPY62)</f>
        <v>0</v>
      </c>
      <c r="PQC62" s="963">
        <f t="shared" ref="PQC62" si="5615">MIN(PQC60,PQA63-PQA62)</f>
        <v>0</v>
      </c>
      <c r="PQE62" s="963">
        <f t="shared" ref="PQE62" si="5616">MIN(PQE60,PQC63-PQC62)</f>
        <v>0</v>
      </c>
      <c r="PQG62" s="963">
        <f t="shared" ref="PQG62" si="5617">MIN(PQG60,PQE63-PQE62)</f>
        <v>0</v>
      </c>
      <c r="PQI62" s="963">
        <f t="shared" ref="PQI62" si="5618">MIN(PQI60,PQG63-PQG62)</f>
        <v>0</v>
      </c>
      <c r="PQK62" s="963">
        <f t="shared" ref="PQK62" si="5619">MIN(PQK60,PQI63-PQI62)</f>
        <v>0</v>
      </c>
      <c r="PQM62" s="963">
        <f t="shared" ref="PQM62" si="5620">MIN(PQM60,PQK63-PQK62)</f>
        <v>0</v>
      </c>
      <c r="PQO62" s="963">
        <f t="shared" ref="PQO62" si="5621">MIN(PQO60,PQM63-PQM62)</f>
        <v>0</v>
      </c>
      <c r="PQQ62" s="963">
        <f t="shared" ref="PQQ62" si="5622">MIN(PQQ60,PQO63-PQO62)</f>
        <v>0</v>
      </c>
      <c r="PQS62" s="963">
        <f t="shared" ref="PQS62" si="5623">MIN(PQS60,PQQ63-PQQ62)</f>
        <v>0</v>
      </c>
      <c r="PQU62" s="963">
        <f t="shared" ref="PQU62" si="5624">MIN(PQU60,PQS63-PQS62)</f>
        <v>0</v>
      </c>
      <c r="PQW62" s="963">
        <f t="shared" ref="PQW62" si="5625">MIN(PQW60,PQU63-PQU62)</f>
        <v>0</v>
      </c>
      <c r="PQY62" s="963">
        <f t="shared" ref="PQY62" si="5626">MIN(PQY60,PQW63-PQW62)</f>
        <v>0</v>
      </c>
      <c r="PRA62" s="963">
        <f t="shared" ref="PRA62" si="5627">MIN(PRA60,PQY63-PQY62)</f>
        <v>0</v>
      </c>
      <c r="PRC62" s="963">
        <f t="shared" ref="PRC62" si="5628">MIN(PRC60,PRA63-PRA62)</f>
        <v>0</v>
      </c>
      <c r="PRE62" s="963">
        <f t="shared" ref="PRE62" si="5629">MIN(PRE60,PRC63-PRC62)</f>
        <v>0</v>
      </c>
      <c r="PRG62" s="963">
        <f t="shared" ref="PRG62" si="5630">MIN(PRG60,PRE63-PRE62)</f>
        <v>0</v>
      </c>
      <c r="PRI62" s="963">
        <f t="shared" ref="PRI62" si="5631">MIN(PRI60,PRG63-PRG62)</f>
        <v>0</v>
      </c>
      <c r="PRK62" s="963">
        <f t="shared" ref="PRK62" si="5632">MIN(PRK60,PRI63-PRI62)</f>
        <v>0</v>
      </c>
      <c r="PRM62" s="963">
        <f t="shared" ref="PRM62" si="5633">MIN(PRM60,PRK63-PRK62)</f>
        <v>0</v>
      </c>
      <c r="PRO62" s="963">
        <f t="shared" ref="PRO62" si="5634">MIN(PRO60,PRM63-PRM62)</f>
        <v>0</v>
      </c>
      <c r="PRQ62" s="963">
        <f t="shared" ref="PRQ62" si="5635">MIN(PRQ60,PRO63-PRO62)</f>
        <v>0</v>
      </c>
      <c r="PRS62" s="963">
        <f t="shared" ref="PRS62" si="5636">MIN(PRS60,PRQ63-PRQ62)</f>
        <v>0</v>
      </c>
      <c r="PRU62" s="963">
        <f t="shared" ref="PRU62" si="5637">MIN(PRU60,PRS63-PRS62)</f>
        <v>0</v>
      </c>
      <c r="PRW62" s="963">
        <f t="shared" ref="PRW62" si="5638">MIN(PRW60,PRU63-PRU62)</f>
        <v>0</v>
      </c>
      <c r="PRY62" s="963">
        <f t="shared" ref="PRY62" si="5639">MIN(PRY60,PRW63-PRW62)</f>
        <v>0</v>
      </c>
      <c r="PSA62" s="963">
        <f t="shared" ref="PSA62" si="5640">MIN(PSA60,PRY63-PRY62)</f>
        <v>0</v>
      </c>
      <c r="PSC62" s="963">
        <f t="shared" ref="PSC62" si="5641">MIN(PSC60,PSA63-PSA62)</f>
        <v>0</v>
      </c>
      <c r="PSE62" s="963">
        <f t="shared" ref="PSE62" si="5642">MIN(PSE60,PSC63-PSC62)</f>
        <v>0</v>
      </c>
      <c r="PSG62" s="963">
        <f t="shared" ref="PSG62" si="5643">MIN(PSG60,PSE63-PSE62)</f>
        <v>0</v>
      </c>
      <c r="PSI62" s="963">
        <f t="shared" ref="PSI62" si="5644">MIN(PSI60,PSG63-PSG62)</f>
        <v>0</v>
      </c>
      <c r="PSK62" s="963">
        <f t="shared" ref="PSK62" si="5645">MIN(PSK60,PSI63-PSI62)</f>
        <v>0</v>
      </c>
      <c r="PSM62" s="963">
        <f t="shared" ref="PSM62" si="5646">MIN(PSM60,PSK63-PSK62)</f>
        <v>0</v>
      </c>
      <c r="PSO62" s="963">
        <f t="shared" ref="PSO62" si="5647">MIN(PSO60,PSM63-PSM62)</f>
        <v>0</v>
      </c>
      <c r="PSQ62" s="963">
        <f t="shared" ref="PSQ62" si="5648">MIN(PSQ60,PSO63-PSO62)</f>
        <v>0</v>
      </c>
      <c r="PSS62" s="963">
        <f t="shared" ref="PSS62" si="5649">MIN(PSS60,PSQ63-PSQ62)</f>
        <v>0</v>
      </c>
      <c r="PSU62" s="963">
        <f t="shared" ref="PSU62" si="5650">MIN(PSU60,PSS63-PSS62)</f>
        <v>0</v>
      </c>
      <c r="PSW62" s="963">
        <f t="shared" ref="PSW62" si="5651">MIN(PSW60,PSU63-PSU62)</f>
        <v>0</v>
      </c>
      <c r="PSY62" s="963">
        <f t="shared" ref="PSY62" si="5652">MIN(PSY60,PSW63-PSW62)</f>
        <v>0</v>
      </c>
      <c r="PTA62" s="963">
        <f t="shared" ref="PTA62" si="5653">MIN(PTA60,PSY63-PSY62)</f>
        <v>0</v>
      </c>
      <c r="PTC62" s="963">
        <f t="shared" ref="PTC62" si="5654">MIN(PTC60,PTA63-PTA62)</f>
        <v>0</v>
      </c>
      <c r="PTE62" s="963">
        <f t="shared" ref="PTE62" si="5655">MIN(PTE60,PTC63-PTC62)</f>
        <v>0</v>
      </c>
      <c r="PTG62" s="963">
        <f t="shared" ref="PTG62" si="5656">MIN(PTG60,PTE63-PTE62)</f>
        <v>0</v>
      </c>
      <c r="PTI62" s="963">
        <f t="shared" ref="PTI62" si="5657">MIN(PTI60,PTG63-PTG62)</f>
        <v>0</v>
      </c>
      <c r="PTK62" s="963">
        <f t="shared" ref="PTK62" si="5658">MIN(PTK60,PTI63-PTI62)</f>
        <v>0</v>
      </c>
      <c r="PTM62" s="963">
        <f t="shared" ref="PTM62" si="5659">MIN(PTM60,PTK63-PTK62)</f>
        <v>0</v>
      </c>
      <c r="PTO62" s="963">
        <f t="shared" ref="PTO62" si="5660">MIN(PTO60,PTM63-PTM62)</f>
        <v>0</v>
      </c>
      <c r="PTQ62" s="963">
        <f t="shared" ref="PTQ62" si="5661">MIN(PTQ60,PTO63-PTO62)</f>
        <v>0</v>
      </c>
      <c r="PTS62" s="963">
        <f t="shared" ref="PTS62" si="5662">MIN(PTS60,PTQ63-PTQ62)</f>
        <v>0</v>
      </c>
      <c r="PTU62" s="963">
        <f t="shared" ref="PTU62" si="5663">MIN(PTU60,PTS63-PTS62)</f>
        <v>0</v>
      </c>
      <c r="PTW62" s="963">
        <f t="shared" ref="PTW62" si="5664">MIN(PTW60,PTU63-PTU62)</f>
        <v>0</v>
      </c>
      <c r="PTY62" s="963">
        <f t="shared" ref="PTY62" si="5665">MIN(PTY60,PTW63-PTW62)</f>
        <v>0</v>
      </c>
      <c r="PUA62" s="963">
        <f t="shared" ref="PUA62" si="5666">MIN(PUA60,PTY63-PTY62)</f>
        <v>0</v>
      </c>
      <c r="PUC62" s="963">
        <f t="shared" ref="PUC62" si="5667">MIN(PUC60,PUA63-PUA62)</f>
        <v>0</v>
      </c>
      <c r="PUE62" s="963">
        <f t="shared" ref="PUE62" si="5668">MIN(PUE60,PUC63-PUC62)</f>
        <v>0</v>
      </c>
      <c r="PUG62" s="963">
        <f t="shared" ref="PUG62" si="5669">MIN(PUG60,PUE63-PUE62)</f>
        <v>0</v>
      </c>
      <c r="PUI62" s="963">
        <f t="shared" ref="PUI62" si="5670">MIN(PUI60,PUG63-PUG62)</f>
        <v>0</v>
      </c>
      <c r="PUK62" s="963">
        <f t="shared" ref="PUK62" si="5671">MIN(PUK60,PUI63-PUI62)</f>
        <v>0</v>
      </c>
      <c r="PUM62" s="963">
        <f t="shared" ref="PUM62" si="5672">MIN(PUM60,PUK63-PUK62)</f>
        <v>0</v>
      </c>
      <c r="PUO62" s="963">
        <f t="shared" ref="PUO62" si="5673">MIN(PUO60,PUM63-PUM62)</f>
        <v>0</v>
      </c>
      <c r="PUQ62" s="963">
        <f t="shared" ref="PUQ62" si="5674">MIN(PUQ60,PUO63-PUO62)</f>
        <v>0</v>
      </c>
      <c r="PUS62" s="963">
        <f t="shared" ref="PUS62" si="5675">MIN(PUS60,PUQ63-PUQ62)</f>
        <v>0</v>
      </c>
      <c r="PUU62" s="963">
        <f t="shared" ref="PUU62" si="5676">MIN(PUU60,PUS63-PUS62)</f>
        <v>0</v>
      </c>
      <c r="PUW62" s="963">
        <f t="shared" ref="PUW62" si="5677">MIN(PUW60,PUU63-PUU62)</f>
        <v>0</v>
      </c>
      <c r="PUY62" s="963">
        <f t="shared" ref="PUY62" si="5678">MIN(PUY60,PUW63-PUW62)</f>
        <v>0</v>
      </c>
      <c r="PVA62" s="963">
        <f t="shared" ref="PVA62" si="5679">MIN(PVA60,PUY63-PUY62)</f>
        <v>0</v>
      </c>
      <c r="PVC62" s="963">
        <f t="shared" ref="PVC62" si="5680">MIN(PVC60,PVA63-PVA62)</f>
        <v>0</v>
      </c>
      <c r="PVE62" s="963">
        <f t="shared" ref="PVE62" si="5681">MIN(PVE60,PVC63-PVC62)</f>
        <v>0</v>
      </c>
      <c r="PVG62" s="963">
        <f t="shared" ref="PVG62" si="5682">MIN(PVG60,PVE63-PVE62)</f>
        <v>0</v>
      </c>
      <c r="PVI62" s="963">
        <f t="shared" ref="PVI62" si="5683">MIN(PVI60,PVG63-PVG62)</f>
        <v>0</v>
      </c>
      <c r="PVK62" s="963">
        <f t="shared" ref="PVK62" si="5684">MIN(PVK60,PVI63-PVI62)</f>
        <v>0</v>
      </c>
      <c r="PVM62" s="963">
        <f t="shared" ref="PVM62" si="5685">MIN(PVM60,PVK63-PVK62)</f>
        <v>0</v>
      </c>
      <c r="PVO62" s="963">
        <f t="shared" ref="PVO62" si="5686">MIN(PVO60,PVM63-PVM62)</f>
        <v>0</v>
      </c>
      <c r="PVQ62" s="963">
        <f t="shared" ref="PVQ62" si="5687">MIN(PVQ60,PVO63-PVO62)</f>
        <v>0</v>
      </c>
      <c r="PVS62" s="963">
        <f t="shared" ref="PVS62" si="5688">MIN(PVS60,PVQ63-PVQ62)</f>
        <v>0</v>
      </c>
      <c r="PVU62" s="963">
        <f t="shared" ref="PVU62" si="5689">MIN(PVU60,PVS63-PVS62)</f>
        <v>0</v>
      </c>
      <c r="PVW62" s="963">
        <f t="shared" ref="PVW62" si="5690">MIN(PVW60,PVU63-PVU62)</f>
        <v>0</v>
      </c>
      <c r="PVY62" s="963">
        <f t="shared" ref="PVY62" si="5691">MIN(PVY60,PVW63-PVW62)</f>
        <v>0</v>
      </c>
      <c r="PWA62" s="963">
        <f t="shared" ref="PWA62" si="5692">MIN(PWA60,PVY63-PVY62)</f>
        <v>0</v>
      </c>
      <c r="PWC62" s="963">
        <f t="shared" ref="PWC62" si="5693">MIN(PWC60,PWA63-PWA62)</f>
        <v>0</v>
      </c>
      <c r="PWE62" s="963">
        <f t="shared" ref="PWE62" si="5694">MIN(PWE60,PWC63-PWC62)</f>
        <v>0</v>
      </c>
      <c r="PWG62" s="963">
        <f t="shared" ref="PWG62" si="5695">MIN(PWG60,PWE63-PWE62)</f>
        <v>0</v>
      </c>
      <c r="PWI62" s="963">
        <f t="shared" ref="PWI62" si="5696">MIN(PWI60,PWG63-PWG62)</f>
        <v>0</v>
      </c>
      <c r="PWK62" s="963">
        <f t="shared" ref="PWK62" si="5697">MIN(PWK60,PWI63-PWI62)</f>
        <v>0</v>
      </c>
      <c r="PWM62" s="963">
        <f t="shared" ref="PWM62" si="5698">MIN(PWM60,PWK63-PWK62)</f>
        <v>0</v>
      </c>
      <c r="PWO62" s="963">
        <f t="shared" ref="PWO62" si="5699">MIN(PWO60,PWM63-PWM62)</f>
        <v>0</v>
      </c>
      <c r="PWQ62" s="963">
        <f t="shared" ref="PWQ62" si="5700">MIN(PWQ60,PWO63-PWO62)</f>
        <v>0</v>
      </c>
      <c r="PWS62" s="963">
        <f t="shared" ref="PWS62" si="5701">MIN(PWS60,PWQ63-PWQ62)</f>
        <v>0</v>
      </c>
      <c r="PWU62" s="963">
        <f t="shared" ref="PWU62" si="5702">MIN(PWU60,PWS63-PWS62)</f>
        <v>0</v>
      </c>
      <c r="PWW62" s="963">
        <f t="shared" ref="PWW62" si="5703">MIN(PWW60,PWU63-PWU62)</f>
        <v>0</v>
      </c>
      <c r="PWY62" s="963">
        <f t="shared" ref="PWY62" si="5704">MIN(PWY60,PWW63-PWW62)</f>
        <v>0</v>
      </c>
      <c r="PXA62" s="963">
        <f t="shared" ref="PXA62" si="5705">MIN(PXA60,PWY63-PWY62)</f>
        <v>0</v>
      </c>
      <c r="PXC62" s="963">
        <f t="shared" ref="PXC62" si="5706">MIN(PXC60,PXA63-PXA62)</f>
        <v>0</v>
      </c>
      <c r="PXE62" s="963">
        <f t="shared" ref="PXE62" si="5707">MIN(PXE60,PXC63-PXC62)</f>
        <v>0</v>
      </c>
      <c r="PXG62" s="963">
        <f t="shared" ref="PXG62" si="5708">MIN(PXG60,PXE63-PXE62)</f>
        <v>0</v>
      </c>
      <c r="PXI62" s="963">
        <f t="shared" ref="PXI62" si="5709">MIN(PXI60,PXG63-PXG62)</f>
        <v>0</v>
      </c>
      <c r="PXK62" s="963">
        <f t="shared" ref="PXK62" si="5710">MIN(PXK60,PXI63-PXI62)</f>
        <v>0</v>
      </c>
      <c r="PXM62" s="963">
        <f t="shared" ref="PXM62" si="5711">MIN(PXM60,PXK63-PXK62)</f>
        <v>0</v>
      </c>
      <c r="PXO62" s="963">
        <f t="shared" ref="PXO62" si="5712">MIN(PXO60,PXM63-PXM62)</f>
        <v>0</v>
      </c>
      <c r="PXQ62" s="963">
        <f t="shared" ref="PXQ62" si="5713">MIN(PXQ60,PXO63-PXO62)</f>
        <v>0</v>
      </c>
      <c r="PXS62" s="963">
        <f t="shared" ref="PXS62" si="5714">MIN(PXS60,PXQ63-PXQ62)</f>
        <v>0</v>
      </c>
      <c r="PXU62" s="963">
        <f t="shared" ref="PXU62" si="5715">MIN(PXU60,PXS63-PXS62)</f>
        <v>0</v>
      </c>
      <c r="PXW62" s="963">
        <f t="shared" ref="PXW62" si="5716">MIN(PXW60,PXU63-PXU62)</f>
        <v>0</v>
      </c>
      <c r="PXY62" s="963">
        <f t="shared" ref="PXY62" si="5717">MIN(PXY60,PXW63-PXW62)</f>
        <v>0</v>
      </c>
      <c r="PYA62" s="963">
        <f t="shared" ref="PYA62" si="5718">MIN(PYA60,PXY63-PXY62)</f>
        <v>0</v>
      </c>
      <c r="PYC62" s="963">
        <f t="shared" ref="PYC62" si="5719">MIN(PYC60,PYA63-PYA62)</f>
        <v>0</v>
      </c>
      <c r="PYE62" s="963">
        <f t="shared" ref="PYE62" si="5720">MIN(PYE60,PYC63-PYC62)</f>
        <v>0</v>
      </c>
      <c r="PYG62" s="963">
        <f t="shared" ref="PYG62" si="5721">MIN(PYG60,PYE63-PYE62)</f>
        <v>0</v>
      </c>
      <c r="PYI62" s="963">
        <f t="shared" ref="PYI62" si="5722">MIN(PYI60,PYG63-PYG62)</f>
        <v>0</v>
      </c>
      <c r="PYK62" s="963">
        <f t="shared" ref="PYK62" si="5723">MIN(PYK60,PYI63-PYI62)</f>
        <v>0</v>
      </c>
      <c r="PYM62" s="963">
        <f t="shared" ref="PYM62" si="5724">MIN(PYM60,PYK63-PYK62)</f>
        <v>0</v>
      </c>
      <c r="PYO62" s="963">
        <f t="shared" ref="PYO62" si="5725">MIN(PYO60,PYM63-PYM62)</f>
        <v>0</v>
      </c>
      <c r="PYQ62" s="963">
        <f t="shared" ref="PYQ62" si="5726">MIN(PYQ60,PYO63-PYO62)</f>
        <v>0</v>
      </c>
      <c r="PYS62" s="963">
        <f t="shared" ref="PYS62" si="5727">MIN(PYS60,PYQ63-PYQ62)</f>
        <v>0</v>
      </c>
      <c r="PYU62" s="963">
        <f t="shared" ref="PYU62" si="5728">MIN(PYU60,PYS63-PYS62)</f>
        <v>0</v>
      </c>
      <c r="PYW62" s="963">
        <f t="shared" ref="PYW62" si="5729">MIN(PYW60,PYU63-PYU62)</f>
        <v>0</v>
      </c>
      <c r="PYY62" s="963">
        <f t="shared" ref="PYY62" si="5730">MIN(PYY60,PYW63-PYW62)</f>
        <v>0</v>
      </c>
      <c r="PZA62" s="963">
        <f t="shared" ref="PZA62" si="5731">MIN(PZA60,PYY63-PYY62)</f>
        <v>0</v>
      </c>
      <c r="PZC62" s="963">
        <f t="shared" ref="PZC62" si="5732">MIN(PZC60,PZA63-PZA62)</f>
        <v>0</v>
      </c>
      <c r="PZE62" s="963">
        <f t="shared" ref="PZE62" si="5733">MIN(PZE60,PZC63-PZC62)</f>
        <v>0</v>
      </c>
      <c r="PZG62" s="963">
        <f t="shared" ref="PZG62" si="5734">MIN(PZG60,PZE63-PZE62)</f>
        <v>0</v>
      </c>
      <c r="PZI62" s="963">
        <f t="shared" ref="PZI62" si="5735">MIN(PZI60,PZG63-PZG62)</f>
        <v>0</v>
      </c>
      <c r="PZK62" s="963">
        <f t="shared" ref="PZK62" si="5736">MIN(PZK60,PZI63-PZI62)</f>
        <v>0</v>
      </c>
      <c r="PZM62" s="963">
        <f t="shared" ref="PZM62" si="5737">MIN(PZM60,PZK63-PZK62)</f>
        <v>0</v>
      </c>
      <c r="PZO62" s="963">
        <f t="shared" ref="PZO62" si="5738">MIN(PZO60,PZM63-PZM62)</f>
        <v>0</v>
      </c>
      <c r="PZQ62" s="963">
        <f t="shared" ref="PZQ62" si="5739">MIN(PZQ60,PZO63-PZO62)</f>
        <v>0</v>
      </c>
      <c r="PZS62" s="963">
        <f t="shared" ref="PZS62" si="5740">MIN(PZS60,PZQ63-PZQ62)</f>
        <v>0</v>
      </c>
      <c r="PZU62" s="963">
        <f t="shared" ref="PZU62" si="5741">MIN(PZU60,PZS63-PZS62)</f>
        <v>0</v>
      </c>
      <c r="PZW62" s="963">
        <f t="shared" ref="PZW62" si="5742">MIN(PZW60,PZU63-PZU62)</f>
        <v>0</v>
      </c>
      <c r="PZY62" s="963">
        <f t="shared" ref="PZY62" si="5743">MIN(PZY60,PZW63-PZW62)</f>
        <v>0</v>
      </c>
      <c r="QAA62" s="963">
        <f t="shared" ref="QAA62" si="5744">MIN(QAA60,PZY63-PZY62)</f>
        <v>0</v>
      </c>
      <c r="QAC62" s="963">
        <f t="shared" ref="QAC62" si="5745">MIN(QAC60,QAA63-QAA62)</f>
        <v>0</v>
      </c>
      <c r="QAE62" s="963">
        <f t="shared" ref="QAE62" si="5746">MIN(QAE60,QAC63-QAC62)</f>
        <v>0</v>
      </c>
      <c r="QAG62" s="963">
        <f t="shared" ref="QAG62" si="5747">MIN(QAG60,QAE63-QAE62)</f>
        <v>0</v>
      </c>
      <c r="QAI62" s="963">
        <f t="shared" ref="QAI62" si="5748">MIN(QAI60,QAG63-QAG62)</f>
        <v>0</v>
      </c>
      <c r="QAK62" s="963">
        <f t="shared" ref="QAK62" si="5749">MIN(QAK60,QAI63-QAI62)</f>
        <v>0</v>
      </c>
      <c r="QAM62" s="963">
        <f t="shared" ref="QAM62" si="5750">MIN(QAM60,QAK63-QAK62)</f>
        <v>0</v>
      </c>
      <c r="QAO62" s="963">
        <f t="shared" ref="QAO62" si="5751">MIN(QAO60,QAM63-QAM62)</f>
        <v>0</v>
      </c>
      <c r="QAQ62" s="963">
        <f t="shared" ref="QAQ62" si="5752">MIN(QAQ60,QAO63-QAO62)</f>
        <v>0</v>
      </c>
      <c r="QAS62" s="963">
        <f t="shared" ref="QAS62" si="5753">MIN(QAS60,QAQ63-QAQ62)</f>
        <v>0</v>
      </c>
      <c r="QAU62" s="963">
        <f t="shared" ref="QAU62" si="5754">MIN(QAU60,QAS63-QAS62)</f>
        <v>0</v>
      </c>
      <c r="QAW62" s="963">
        <f t="shared" ref="QAW62" si="5755">MIN(QAW60,QAU63-QAU62)</f>
        <v>0</v>
      </c>
      <c r="QAY62" s="963">
        <f t="shared" ref="QAY62" si="5756">MIN(QAY60,QAW63-QAW62)</f>
        <v>0</v>
      </c>
      <c r="QBA62" s="963">
        <f t="shared" ref="QBA62" si="5757">MIN(QBA60,QAY63-QAY62)</f>
        <v>0</v>
      </c>
      <c r="QBC62" s="963">
        <f t="shared" ref="QBC62" si="5758">MIN(QBC60,QBA63-QBA62)</f>
        <v>0</v>
      </c>
      <c r="QBE62" s="963">
        <f t="shared" ref="QBE62" si="5759">MIN(QBE60,QBC63-QBC62)</f>
        <v>0</v>
      </c>
      <c r="QBG62" s="963">
        <f t="shared" ref="QBG62" si="5760">MIN(QBG60,QBE63-QBE62)</f>
        <v>0</v>
      </c>
      <c r="QBI62" s="963">
        <f t="shared" ref="QBI62" si="5761">MIN(QBI60,QBG63-QBG62)</f>
        <v>0</v>
      </c>
      <c r="QBK62" s="963">
        <f t="shared" ref="QBK62" si="5762">MIN(QBK60,QBI63-QBI62)</f>
        <v>0</v>
      </c>
      <c r="QBM62" s="963">
        <f t="shared" ref="QBM62" si="5763">MIN(QBM60,QBK63-QBK62)</f>
        <v>0</v>
      </c>
      <c r="QBO62" s="963">
        <f t="shared" ref="QBO62" si="5764">MIN(QBO60,QBM63-QBM62)</f>
        <v>0</v>
      </c>
      <c r="QBQ62" s="963">
        <f t="shared" ref="QBQ62" si="5765">MIN(QBQ60,QBO63-QBO62)</f>
        <v>0</v>
      </c>
      <c r="QBS62" s="963">
        <f t="shared" ref="QBS62" si="5766">MIN(QBS60,QBQ63-QBQ62)</f>
        <v>0</v>
      </c>
      <c r="QBU62" s="963">
        <f t="shared" ref="QBU62" si="5767">MIN(QBU60,QBS63-QBS62)</f>
        <v>0</v>
      </c>
      <c r="QBW62" s="963">
        <f t="shared" ref="QBW62" si="5768">MIN(QBW60,QBU63-QBU62)</f>
        <v>0</v>
      </c>
      <c r="QBY62" s="963">
        <f t="shared" ref="QBY62" si="5769">MIN(QBY60,QBW63-QBW62)</f>
        <v>0</v>
      </c>
      <c r="QCA62" s="963">
        <f t="shared" ref="QCA62" si="5770">MIN(QCA60,QBY63-QBY62)</f>
        <v>0</v>
      </c>
      <c r="QCC62" s="963">
        <f t="shared" ref="QCC62" si="5771">MIN(QCC60,QCA63-QCA62)</f>
        <v>0</v>
      </c>
      <c r="QCE62" s="963">
        <f t="shared" ref="QCE62" si="5772">MIN(QCE60,QCC63-QCC62)</f>
        <v>0</v>
      </c>
      <c r="QCG62" s="963">
        <f t="shared" ref="QCG62" si="5773">MIN(QCG60,QCE63-QCE62)</f>
        <v>0</v>
      </c>
      <c r="QCI62" s="963">
        <f t="shared" ref="QCI62" si="5774">MIN(QCI60,QCG63-QCG62)</f>
        <v>0</v>
      </c>
      <c r="QCK62" s="963">
        <f t="shared" ref="QCK62" si="5775">MIN(QCK60,QCI63-QCI62)</f>
        <v>0</v>
      </c>
      <c r="QCM62" s="963">
        <f t="shared" ref="QCM62" si="5776">MIN(QCM60,QCK63-QCK62)</f>
        <v>0</v>
      </c>
      <c r="QCO62" s="963">
        <f t="shared" ref="QCO62" si="5777">MIN(QCO60,QCM63-QCM62)</f>
        <v>0</v>
      </c>
      <c r="QCQ62" s="963">
        <f t="shared" ref="QCQ62" si="5778">MIN(QCQ60,QCO63-QCO62)</f>
        <v>0</v>
      </c>
      <c r="QCS62" s="963">
        <f t="shared" ref="QCS62" si="5779">MIN(QCS60,QCQ63-QCQ62)</f>
        <v>0</v>
      </c>
      <c r="QCU62" s="963">
        <f t="shared" ref="QCU62" si="5780">MIN(QCU60,QCS63-QCS62)</f>
        <v>0</v>
      </c>
      <c r="QCW62" s="963">
        <f t="shared" ref="QCW62" si="5781">MIN(QCW60,QCU63-QCU62)</f>
        <v>0</v>
      </c>
      <c r="QCY62" s="963">
        <f t="shared" ref="QCY62" si="5782">MIN(QCY60,QCW63-QCW62)</f>
        <v>0</v>
      </c>
      <c r="QDA62" s="963">
        <f t="shared" ref="QDA62" si="5783">MIN(QDA60,QCY63-QCY62)</f>
        <v>0</v>
      </c>
      <c r="QDC62" s="963">
        <f t="shared" ref="QDC62" si="5784">MIN(QDC60,QDA63-QDA62)</f>
        <v>0</v>
      </c>
      <c r="QDE62" s="963">
        <f t="shared" ref="QDE62" si="5785">MIN(QDE60,QDC63-QDC62)</f>
        <v>0</v>
      </c>
      <c r="QDG62" s="963">
        <f t="shared" ref="QDG62" si="5786">MIN(QDG60,QDE63-QDE62)</f>
        <v>0</v>
      </c>
      <c r="QDI62" s="963">
        <f t="shared" ref="QDI62" si="5787">MIN(QDI60,QDG63-QDG62)</f>
        <v>0</v>
      </c>
      <c r="QDK62" s="963">
        <f t="shared" ref="QDK62" si="5788">MIN(QDK60,QDI63-QDI62)</f>
        <v>0</v>
      </c>
      <c r="QDM62" s="963">
        <f t="shared" ref="QDM62" si="5789">MIN(QDM60,QDK63-QDK62)</f>
        <v>0</v>
      </c>
      <c r="QDO62" s="963">
        <f t="shared" ref="QDO62" si="5790">MIN(QDO60,QDM63-QDM62)</f>
        <v>0</v>
      </c>
      <c r="QDQ62" s="963">
        <f t="shared" ref="QDQ62" si="5791">MIN(QDQ60,QDO63-QDO62)</f>
        <v>0</v>
      </c>
      <c r="QDS62" s="963">
        <f t="shared" ref="QDS62" si="5792">MIN(QDS60,QDQ63-QDQ62)</f>
        <v>0</v>
      </c>
      <c r="QDU62" s="963">
        <f t="shared" ref="QDU62" si="5793">MIN(QDU60,QDS63-QDS62)</f>
        <v>0</v>
      </c>
      <c r="QDW62" s="963">
        <f t="shared" ref="QDW62" si="5794">MIN(QDW60,QDU63-QDU62)</f>
        <v>0</v>
      </c>
      <c r="QDY62" s="963">
        <f t="shared" ref="QDY62" si="5795">MIN(QDY60,QDW63-QDW62)</f>
        <v>0</v>
      </c>
      <c r="QEA62" s="963">
        <f t="shared" ref="QEA62" si="5796">MIN(QEA60,QDY63-QDY62)</f>
        <v>0</v>
      </c>
      <c r="QEC62" s="963">
        <f t="shared" ref="QEC62" si="5797">MIN(QEC60,QEA63-QEA62)</f>
        <v>0</v>
      </c>
      <c r="QEE62" s="963">
        <f t="shared" ref="QEE62" si="5798">MIN(QEE60,QEC63-QEC62)</f>
        <v>0</v>
      </c>
      <c r="QEG62" s="963">
        <f t="shared" ref="QEG62" si="5799">MIN(QEG60,QEE63-QEE62)</f>
        <v>0</v>
      </c>
      <c r="QEI62" s="963">
        <f t="shared" ref="QEI62" si="5800">MIN(QEI60,QEG63-QEG62)</f>
        <v>0</v>
      </c>
      <c r="QEK62" s="963">
        <f t="shared" ref="QEK62" si="5801">MIN(QEK60,QEI63-QEI62)</f>
        <v>0</v>
      </c>
      <c r="QEM62" s="963">
        <f t="shared" ref="QEM62" si="5802">MIN(QEM60,QEK63-QEK62)</f>
        <v>0</v>
      </c>
      <c r="QEO62" s="963">
        <f t="shared" ref="QEO62" si="5803">MIN(QEO60,QEM63-QEM62)</f>
        <v>0</v>
      </c>
      <c r="QEQ62" s="963">
        <f t="shared" ref="QEQ62" si="5804">MIN(QEQ60,QEO63-QEO62)</f>
        <v>0</v>
      </c>
      <c r="QES62" s="963">
        <f t="shared" ref="QES62" si="5805">MIN(QES60,QEQ63-QEQ62)</f>
        <v>0</v>
      </c>
      <c r="QEU62" s="963">
        <f t="shared" ref="QEU62" si="5806">MIN(QEU60,QES63-QES62)</f>
        <v>0</v>
      </c>
      <c r="QEW62" s="963">
        <f t="shared" ref="QEW62" si="5807">MIN(QEW60,QEU63-QEU62)</f>
        <v>0</v>
      </c>
      <c r="QEY62" s="963">
        <f t="shared" ref="QEY62" si="5808">MIN(QEY60,QEW63-QEW62)</f>
        <v>0</v>
      </c>
      <c r="QFA62" s="963">
        <f t="shared" ref="QFA62" si="5809">MIN(QFA60,QEY63-QEY62)</f>
        <v>0</v>
      </c>
      <c r="QFC62" s="963">
        <f t="shared" ref="QFC62" si="5810">MIN(QFC60,QFA63-QFA62)</f>
        <v>0</v>
      </c>
      <c r="QFE62" s="963">
        <f t="shared" ref="QFE62" si="5811">MIN(QFE60,QFC63-QFC62)</f>
        <v>0</v>
      </c>
      <c r="QFG62" s="963">
        <f t="shared" ref="QFG62" si="5812">MIN(QFG60,QFE63-QFE62)</f>
        <v>0</v>
      </c>
      <c r="QFI62" s="963">
        <f t="shared" ref="QFI62" si="5813">MIN(QFI60,QFG63-QFG62)</f>
        <v>0</v>
      </c>
      <c r="QFK62" s="963">
        <f t="shared" ref="QFK62" si="5814">MIN(QFK60,QFI63-QFI62)</f>
        <v>0</v>
      </c>
      <c r="QFM62" s="963">
        <f t="shared" ref="QFM62" si="5815">MIN(QFM60,QFK63-QFK62)</f>
        <v>0</v>
      </c>
      <c r="QFO62" s="963">
        <f t="shared" ref="QFO62" si="5816">MIN(QFO60,QFM63-QFM62)</f>
        <v>0</v>
      </c>
      <c r="QFQ62" s="963">
        <f t="shared" ref="QFQ62" si="5817">MIN(QFQ60,QFO63-QFO62)</f>
        <v>0</v>
      </c>
      <c r="QFS62" s="963">
        <f t="shared" ref="QFS62" si="5818">MIN(QFS60,QFQ63-QFQ62)</f>
        <v>0</v>
      </c>
      <c r="QFU62" s="963">
        <f t="shared" ref="QFU62" si="5819">MIN(QFU60,QFS63-QFS62)</f>
        <v>0</v>
      </c>
      <c r="QFW62" s="963">
        <f t="shared" ref="QFW62" si="5820">MIN(QFW60,QFU63-QFU62)</f>
        <v>0</v>
      </c>
      <c r="QFY62" s="963">
        <f t="shared" ref="QFY62" si="5821">MIN(QFY60,QFW63-QFW62)</f>
        <v>0</v>
      </c>
      <c r="QGA62" s="963">
        <f t="shared" ref="QGA62" si="5822">MIN(QGA60,QFY63-QFY62)</f>
        <v>0</v>
      </c>
      <c r="QGC62" s="963">
        <f t="shared" ref="QGC62" si="5823">MIN(QGC60,QGA63-QGA62)</f>
        <v>0</v>
      </c>
      <c r="QGE62" s="963">
        <f t="shared" ref="QGE62" si="5824">MIN(QGE60,QGC63-QGC62)</f>
        <v>0</v>
      </c>
      <c r="QGG62" s="963">
        <f t="shared" ref="QGG62" si="5825">MIN(QGG60,QGE63-QGE62)</f>
        <v>0</v>
      </c>
      <c r="QGI62" s="963">
        <f t="shared" ref="QGI62" si="5826">MIN(QGI60,QGG63-QGG62)</f>
        <v>0</v>
      </c>
      <c r="QGK62" s="963">
        <f t="shared" ref="QGK62" si="5827">MIN(QGK60,QGI63-QGI62)</f>
        <v>0</v>
      </c>
      <c r="QGM62" s="963">
        <f t="shared" ref="QGM62" si="5828">MIN(QGM60,QGK63-QGK62)</f>
        <v>0</v>
      </c>
      <c r="QGO62" s="963">
        <f t="shared" ref="QGO62" si="5829">MIN(QGO60,QGM63-QGM62)</f>
        <v>0</v>
      </c>
      <c r="QGQ62" s="963">
        <f t="shared" ref="QGQ62" si="5830">MIN(QGQ60,QGO63-QGO62)</f>
        <v>0</v>
      </c>
      <c r="QGS62" s="963">
        <f t="shared" ref="QGS62" si="5831">MIN(QGS60,QGQ63-QGQ62)</f>
        <v>0</v>
      </c>
      <c r="QGU62" s="963">
        <f t="shared" ref="QGU62" si="5832">MIN(QGU60,QGS63-QGS62)</f>
        <v>0</v>
      </c>
      <c r="QGW62" s="963">
        <f t="shared" ref="QGW62" si="5833">MIN(QGW60,QGU63-QGU62)</f>
        <v>0</v>
      </c>
      <c r="QGY62" s="963">
        <f t="shared" ref="QGY62" si="5834">MIN(QGY60,QGW63-QGW62)</f>
        <v>0</v>
      </c>
      <c r="QHA62" s="963">
        <f t="shared" ref="QHA62" si="5835">MIN(QHA60,QGY63-QGY62)</f>
        <v>0</v>
      </c>
      <c r="QHC62" s="963">
        <f t="shared" ref="QHC62" si="5836">MIN(QHC60,QHA63-QHA62)</f>
        <v>0</v>
      </c>
      <c r="QHE62" s="963">
        <f t="shared" ref="QHE62" si="5837">MIN(QHE60,QHC63-QHC62)</f>
        <v>0</v>
      </c>
      <c r="QHG62" s="963">
        <f t="shared" ref="QHG62" si="5838">MIN(QHG60,QHE63-QHE62)</f>
        <v>0</v>
      </c>
      <c r="QHI62" s="963">
        <f t="shared" ref="QHI62" si="5839">MIN(QHI60,QHG63-QHG62)</f>
        <v>0</v>
      </c>
      <c r="QHK62" s="963">
        <f t="shared" ref="QHK62" si="5840">MIN(QHK60,QHI63-QHI62)</f>
        <v>0</v>
      </c>
      <c r="QHM62" s="963">
        <f t="shared" ref="QHM62" si="5841">MIN(QHM60,QHK63-QHK62)</f>
        <v>0</v>
      </c>
      <c r="QHO62" s="963">
        <f t="shared" ref="QHO62" si="5842">MIN(QHO60,QHM63-QHM62)</f>
        <v>0</v>
      </c>
      <c r="QHQ62" s="963">
        <f t="shared" ref="QHQ62" si="5843">MIN(QHQ60,QHO63-QHO62)</f>
        <v>0</v>
      </c>
      <c r="QHS62" s="963">
        <f t="shared" ref="QHS62" si="5844">MIN(QHS60,QHQ63-QHQ62)</f>
        <v>0</v>
      </c>
      <c r="QHU62" s="963">
        <f t="shared" ref="QHU62" si="5845">MIN(QHU60,QHS63-QHS62)</f>
        <v>0</v>
      </c>
      <c r="QHW62" s="963">
        <f t="shared" ref="QHW62" si="5846">MIN(QHW60,QHU63-QHU62)</f>
        <v>0</v>
      </c>
      <c r="QHY62" s="963">
        <f t="shared" ref="QHY62" si="5847">MIN(QHY60,QHW63-QHW62)</f>
        <v>0</v>
      </c>
      <c r="QIA62" s="963">
        <f t="shared" ref="QIA62" si="5848">MIN(QIA60,QHY63-QHY62)</f>
        <v>0</v>
      </c>
      <c r="QIC62" s="963">
        <f t="shared" ref="QIC62" si="5849">MIN(QIC60,QIA63-QIA62)</f>
        <v>0</v>
      </c>
      <c r="QIE62" s="963">
        <f t="shared" ref="QIE62" si="5850">MIN(QIE60,QIC63-QIC62)</f>
        <v>0</v>
      </c>
      <c r="QIG62" s="963">
        <f t="shared" ref="QIG62" si="5851">MIN(QIG60,QIE63-QIE62)</f>
        <v>0</v>
      </c>
      <c r="QII62" s="963">
        <f t="shared" ref="QII62" si="5852">MIN(QII60,QIG63-QIG62)</f>
        <v>0</v>
      </c>
      <c r="QIK62" s="963">
        <f t="shared" ref="QIK62" si="5853">MIN(QIK60,QII63-QII62)</f>
        <v>0</v>
      </c>
      <c r="QIM62" s="963">
        <f t="shared" ref="QIM62" si="5854">MIN(QIM60,QIK63-QIK62)</f>
        <v>0</v>
      </c>
      <c r="QIO62" s="963">
        <f t="shared" ref="QIO62" si="5855">MIN(QIO60,QIM63-QIM62)</f>
        <v>0</v>
      </c>
      <c r="QIQ62" s="963">
        <f t="shared" ref="QIQ62" si="5856">MIN(QIQ60,QIO63-QIO62)</f>
        <v>0</v>
      </c>
      <c r="QIS62" s="963">
        <f t="shared" ref="QIS62" si="5857">MIN(QIS60,QIQ63-QIQ62)</f>
        <v>0</v>
      </c>
      <c r="QIU62" s="963">
        <f t="shared" ref="QIU62" si="5858">MIN(QIU60,QIS63-QIS62)</f>
        <v>0</v>
      </c>
      <c r="QIW62" s="963">
        <f t="shared" ref="QIW62" si="5859">MIN(QIW60,QIU63-QIU62)</f>
        <v>0</v>
      </c>
      <c r="QIY62" s="963">
        <f t="shared" ref="QIY62" si="5860">MIN(QIY60,QIW63-QIW62)</f>
        <v>0</v>
      </c>
      <c r="QJA62" s="963">
        <f t="shared" ref="QJA62" si="5861">MIN(QJA60,QIY63-QIY62)</f>
        <v>0</v>
      </c>
      <c r="QJC62" s="963">
        <f t="shared" ref="QJC62" si="5862">MIN(QJC60,QJA63-QJA62)</f>
        <v>0</v>
      </c>
      <c r="QJE62" s="963">
        <f t="shared" ref="QJE62" si="5863">MIN(QJE60,QJC63-QJC62)</f>
        <v>0</v>
      </c>
      <c r="QJG62" s="963">
        <f t="shared" ref="QJG62" si="5864">MIN(QJG60,QJE63-QJE62)</f>
        <v>0</v>
      </c>
      <c r="QJI62" s="963">
        <f t="shared" ref="QJI62" si="5865">MIN(QJI60,QJG63-QJG62)</f>
        <v>0</v>
      </c>
      <c r="QJK62" s="963">
        <f t="shared" ref="QJK62" si="5866">MIN(QJK60,QJI63-QJI62)</f>
        <v>0</v>
      </c>
      <c r="QJM62" s="963">
        <f t="shared" ref="QJM62" si="5867">MIN(QJM60,QJK63-QJK62)</f>
        <v>0</v>
      </c>
      <c r="QJO62" s="963">
        <f t="shared" ref="QJO62" si="5868">MIN(QJO60,QJM63-QJM62)</f>
        <v>0</v>
      </c>
      <c r="QJQ62" s="963">
        <f t="shared" ref="QJQ62" si="5869">MIN(QJQ60,QJO63-QJO62)</f>
        <v>0</v>
      </c>
      <c r="QJS62" s="963">
        <f t="shared" ref="QJS62" si="5870">MIN(QJS60,QJQ63-QJQ62)</f>
        <v>0</v>
      </c>
      <c r="QJU62" s="963">
        <f t="shared" ref="QJU62" si="5871">MIN(QJU60,QJS63-QJS62)</f>
        <v>0</v>
      </c>
      <c r="QJW62" s="963">
        <f t="shared" ref="QJW62" si="5872">MIN(QJW60,QJU63-QJU62)</f>
        <v>0</v>
      </c>
      <c r="QJY62" s="963">
        <f t="shared" ref="QJY62" si="5873">MIN(QJY60,QJW63-QJW62)</f>
        <v>0</v>
      </c>
      <c r="QKA62" s="963">
        <f t="shared" ref="QKA62" si="5874">MIN(QKA60,QJY63-QJY62)</f>
        <v>0</v>
      </c>
      <c r="QKC62" s="963">
        <f t="shared" ref="QKC62" si="5875">MIN(QKC60,QKA63-QKA62)</f>
        <v>0</v>
      </c>
      <c r="QKE62" s="963">
        <f t="shared" ref="QKE62" si="5876">MIN(QKE60,QKC63-QKC62)</f>
        <v>0</v>
      </c>
      <c r="QKG62" s="963">
        <f t="shared" ref="QKG62" si="5877">MIN(QKG60,QKE63-QKE62)</f>
        <v>0</v>
      </c>
      <c r="QKI62" s="963">
        <f t="shared" ref="QKI62" si="5878">MIN(QKI60,QKG63-QKG62)</f>
        <v>0</v>
      </c>
      <c r="QKK62" s="963">
        <f t="shared" ref="QKK62" si="5879">MIN(QKK60,QKI63-QKI62)</f>
        <v>0</v>
      </c>
      <c r="QKM62" s="963">
        <f t="shared" ref="QKM62" si="5880">MIN(QKM60,QKK63-QKK62)</f>
        <v>0</v>
      </c>
      <c r="QKO62" s="963">
        <f t="shared" ref="QKO62" si="5881">MIN(QKO60,QKM63-QKM62)</f>
        <v>0</v>
      </c>
      <c r="QKQ62" s="963">
        <f t="shared" ref="QKQ62" si="5882">MIN(QKQ60,QKO63-QKO62)</f>
        <v>0</v>
      </c>
      <c r="QKS62" s="963">
        <f t="shared" ref="QKS62" si="5883">MIN(QKS60,QKQ63-QKQ62)</f>
        <v>0</v>
      </c>
      <c r="QKU62" s="963">
        <f t="shared" ref="QKU62" si="5884">MIN(QKU60,QKS63-QKS62)</f>
        <v>0</v>
      </c>
      <c r="QKW62" s="963">
        <f t="shared" ref="QKW62" si="5885">MIN(QKW60,QKU63-QKU62)</f>
        <v>0</v>
      </c>
      <c r="QKY62" s="963">
        <f t="shared" ref="QKY62" si="5886">MIN(QKY60,QKW63-QKW62)</f>
        <v>0</v>
      </c>
      <c r="QLA62" s="963">
        <f t="shared" ref="QLA62" si="5887">MIN(QLA60,QKY63-QKY62)</f>
        <v>0</v>
      </c>
      <c r="QLC62" s="963">
        <f t="shared" ref="QLC62" si="5888">MIN(QLC60,QLA63-QLA62)</f>
        <v>0</v>
      </c>
      <c r="QLE62" s="963">
        <f t="shared" ref="QLE62" si="5889">MIN(QLE60,QLC63-QLC62)</f>
        <v>0</v>
      </c>
      <c r="QLG62" s="963">
        <f t="shared" ref="QLG62" si="5890">MIN(QLG60,QLE63-QLE62)</f>
        <v>0</v>
      </c>
      <c r="QLI62" s="963">
        <f t="shared" ref="QLI62" si="5891">MIN(QLI60,QLG63-QLG62)</f>
        <v>0</v>
      </c>
      <c r="QLK62" s="963">
        <f t="shared" ref="QLK62" si="5892">MIN(QLK60,QLI63-QLI62)</f>
        <v>0</v>
      </c>
      <c r="QLM62" s="963">
        <f t="shared" ref="QLM62" si="5893">MIN(QLM60,QLK63-QLK62)</f>
        <v>0</v>
      </c>
      <c r="QLO62" s="963">
        <f t="shared" ref="QLO62" si="5894">MIN(QLO60,QLM63-QLM62)</f>
        <v>0</v>
      </c>
      <c r="QLQ62" s="963">
        <f t="shared" ref="QLQ62" si="5895">MIN(QLQ60,QLO63-QLO62)</f>
        <v>0</v>
      </c>
      <c r="QLS62" s="963">
        <f t="shared" ref="QLS62" si="5896">MIN(QLS60,QLQ63-QLQ62)</f>
        <v>0</v>
      </c>
      <c r="QLU62" s="963">
        <f t="shared" ref="QLU62" si="5897">MIN(QLU60,QLS63-QLS62)</f>
        <v>0</v>
      </c>
      <c r="QLW62" s="963">
        <f t="shared" ref="QLW62" si="5898">MIN(QLW60,QLU63-QLU62)</f>
        <v>0</v>
      </c>
      <c r="QLY62" s="963">
        <f t="shared" ref="QLY62" si="5899">MIN(QLY60,QLW63-QLW62)</f>
        <v>0</v>
      </c>
      <c r="QMA62" s="963">
        <f t="shared" ref="QMA62" si="5900">MIN(QMA60,QLY63-QLY62)</f>
        <v>0</v>
      </c>
      <c r="QMC62" s="963">
        <f t="shared" ref="QMC62" si="5901">MIN(QMC60,QMA63-QMA62)</f>
        <v>0</v>
      </c>
      <c r="QME62" s="963">
        <f t="shared" ref="QME62" si="5902">MIN(QME60,QMC63-QMC62)</f>
        <v>0</v>
      </c>
      <c r="QMG62" s="963">
        <f t="shared" ref="QMG62" si="5903">MIN(QMG60,QME63-QME62)</f>
        <v>0</v>
      </c>
      <c r="QMI62" s="963">
        <f t="shared" ref="QMI62" si="5904">MIN(QMI60,QMG63-QMG62)</f>
        <v>0</v>
      </c>
      <c r="QMK62" s="963">
        <f t="shared" ref="QMK62" si="5905">MIN(QMK60,QMI63-QMI62)</f>
        <v>0</v>
      </c>
      <c r="QMM62" s="963">
        <f t="shared" ref="QMM62" si="5906">MIN(QMM60,QMK63-QMK62)</f>
        <v>0</v>
      </c>
      <c r="QMO62" s="963">
        <f t="shared" ref="QMO62" si="5907">MIN(QMO60,QMM63-QMM62)</f>
        <v>0</v>
      </c>
      <c r="QMQ62" s="963">
        <f t="shared" ref="QMQ62" si="5908">MIN(QMQ60,QMO63-QMO62)</f>
        <v>0</v>
      </c>
      <c r="QMS62" s="963">
        <f t="shared" ref="QMS62" si="5909">MIN(QMS60,QMQ63-QMQ62)</f>
        <v>0</v>
      </c>
      <c r="QMU62" s="963">
        <f t="shared" ref="QMU62" si="5910">MIN(QMU60,QMS63-QMS62)</f>
        <v>0</v>
      </c>
      <c r="QMW62" s="963">
        <f t="shared" ref="QMW62" si="5911">MIN(QMW60,QMU63-QMU62)</f>
        <v>0</v>
      </c>
      <c r="QMY62" s="963">
        <f t="shared" ref="QMY62" si="5912">MIN(QMY60,QMW63-QMW62)</f>
        <v>0</v>
      </c>
      <c r="QNA62" s="963">
        <f t="shared" ref="QNA62" si="5913">MIN(QNA60,QMY63-QMY62)</f>
        <v>0</v>
      </c>
      <c r="QNC62" s="963">
        <f t="shared" ref="QNC62" si="5914">MIN(QNC60,QNA63-QNA62)</f>
        <v>0</v>
      </c>
      <c r="QNE62" s="963">
        <f t="shared" ref="QNE62" si="5915">MIN(QNE60,QNC63-QNC62)</f>
        <v>0</v>
      </c>
      <c r="QNG62" s="963">
        <f t="shared" ref="QNG62" si="5916">MIN(QNG60,QNE63-QNE62)</f>
        <v>0</v>
      </c>
      <c r="QNI62" s="963">
        <f t="shared" ref="QNI62" si="5917">MIN(QNI60,QNG63-QNG62)</f>
        <v>0</v>
      </c>
      <c r="QNK62" s="963">
        <f t="shared" ref="QNK62" si="5918">MIN(QNK60,QNI63-QNI62)</f>
        <v>0</v>
      </c>
      <c r="QNM62" s="963">
        <f t="shared" ref="QNM62" si="5919">MIN(QNM60,QNK63-QNK62)</f>
        <v>0</v>
      </c>
      <c r="QNO62" s="963">
        <f t="shared" ref="QNO62" si="5920">MIN(QNO60,QNM63-QNM62)</f>
        <v>0</v>
      </c>
      <c r="QNQ62" s="963">
        <f t="shared" ref="QNQ62" si="5921">MIN(QNQ60,QNO63-QNO62)</f>
        <v>0</v>
      </c>
      <c r="QNS62" s="963">
        <f t="shared" ref="QNS62" si="5922">MIN(QNS60,QNQ63-QNQ62)</f>
        <v>0</v>
      </c>
      <c r="QNU62" s="963">
        <f t="shared" ref="QNU62" si="5923">MIN(QNU60,QNS63-QNS62)</f>
        <v>0</v>
      </c>
      <c r="QNW62" s="963">
        <f t="shared" ref="QNW62" si="5924">MIN(QNW60,QNU63-QNU62)</f>
        <v>0</v>
      </c>
      <c r="QNY62" s="963">
        <f t="shared" ref="QNY62" si="5925">MIN(QNY60,QNW63-QNW62)</f>
        <v>0</v>
      </c>
      <c r="QOA62" s="963">
        <f t="shared" ref="QOA62" si="5926">MIN(QOA60,QNY63-QNY62)</f>
        <v>0</v>
      </c>
      <c r="QOC62" s="963">
        <f t="shared" ref="QOC62" si="5927">MIN(QOC60,QOA63-QOA62)</f>
        <v>0</v>
      </c>
      <c r="QOE62" s="963">
        <f t="shared" ref="QOE62" si="5928">MIN(QOE60,QOC63-QOC62)</f>
        <v>0</v>
      </c>
      <c r="QOG62" s="963">
        <f t="shared" ref="QOG62" si="5929">MIN(QOG60,QOE63-QOE62)</f>
        <v>0</v>
      </c>
      <c r="QOI62" s="963">
        <f t="shared" ref="QOI62" si="5930">MIN(QOI60,QOG63-QOG62)</f>
        <v>0</v>
      </c>
      <c r="QOK62" s="963">
        <f t="shared" ref="QOK62" si="5931">MIN(QOK60,QOI63-QOI62)</f>
        <v>0</v>
      </c>
      <c r="QOM62" s="963">
        <f t="shared" ref="QOM62" si="5932">MIN(QOM60,QOK63-QOK62)</f>
        <v>0</v>
      </c>
      <c r="QOO62" s="963">
        <f t="shared" ref="QOO62" si="5933">MIN(QOO60,QOM63-QOM62)</f>
        <v>0</v>
      </c>
      <c r="QOQ62" s="963">
        <f t="shared" ref="QOQ62" si="5934">MIN(QOQ60,QOO63-QOO62)</f>
        <v>0</v>
      </c>
      <c r="QOS62" s="963">
        <f t="shared" ref="QOS62" si="5935">MIN(QOS60,QOQ63-QOQ62)</f>
        <v>0</v>
      </c>
      <c r="QOU62" s="963">
        <f t="shared" ref="QOU62" si="5936">MIN(QOU60,QOS63-QOS62)</f>
        <v>0</v>
      </c>
      <c r="QOW62" s="963">
        <f t="shared" ref="QOW62" si="5937">MIN(QOW60,QOU63-QOU62)</f>
        <v>0</v>
      </c>
      <c r="QOY62" s="963">
        <f t="shared" ref="QOY62" si="5938">MIN(QOY60,QOW63-QOW62)</f>
        <v>0</v>
      </c>
      <c r="QPA62" s="963">
        <f t="shared" ref="QPA62" si="5939">MIN(QPA60,QOY63-QOY62)</f>
        <v>0</v>
      </c>
      <c r="QPC62" s="963">
        <f t="shared" ref="QPC62" si="5940">MIN(QPC60,QPA63-QPA62)</f>
        <v>0</v>
      </c>
      <c r="QPE62" s="963">
        <f t="shared" ref="QPE62" si="5941">MIN(QPE60,QPC63-QPC62)</f>
        <v>0</v>
      </c>
      <c r="QPG62" s="963">
        <f t="shared" ref="QPG62" si="5942">MIN(QPG60,QPE63-QPE62)</f>
        <v>0</v>
      </c>
      <c r="QPI62" s="963">
        <f t="shared" ref="QPI62" si="5943">MIN(QPI60,QPG63-QPG62)</f>
        <v>0</v>
      </c>
      <c r="QPK62" s="963">
        <f t="shared" ref="QPK62" si="5944">MIN(QPK60,QPI63-QPI62)</f>
        <v>0</v>
      </c>
      <c r="QPM62" s="963">
        <f t="shared" ref="QPM62" si="5945">MIN(QPM60,QPK63-QPK62)</f>
        <v>0</v>
      </c>
      <c r="QPO62" s="963">
        <f t="shared" ref="QPO62" si="5946">MIN(QPO60,QPM63-QPM62)</f>
        <v>0</v>
      </c>
      <c r="QPQ62" s="963">
        <f t="shared" ref="QPQ62" si="5947">MIN(QPQ60,QPO63-QPO62)</f>
        <v>0</v>
      </c>
      <c r="QPS62" s="963">
        <f t="shared" ref="QPS62" si="5948">MIN(QPS60,QPQ63-QPQ62)</f>
        <v>0</v>
      </c>
      <c r="QPU62" s="963">
        <f t="shared" ref="QPU62" si="5949">MIN(QPU60,QPS63-QPS62)</f>
        <v>0</v>
      </c>
      <c r="QPW62" s="963">
        <f t="shared" ref="QPW62" si="5950">MIN(QPW60,QPU63-QPU62)</f>
        <v>0</v>
      </c>
      <c r="QPY62" s="963">
        <f t="shared" ref="QPY62" si="5951">MIN(QPY60,QPW63-QPW62)</f>
        <v>0</v>
      </c>
      <c r="QQA62" s="963">
        <f t="shared" ref="QQA62" si="5952">MIN(QQA60,QPY63-QPY62)</f>
        <v>0</v>
      </c>
      <c r="QQC62" s="963">
        <f t="shared" ref="QQC62" si="5953">MIN(QQC60,QQA63-QQA62)</f>
        <v>0</v>
      </c>
      <c r="QQE62" s="963">
        <f t="shared" ref="QQE62" si="5954">MIN(QQE60,QQC63-QQC62)</f>
        <v>0</v>
      </c>
      <c r="QQG62" s="963">
        <f t="shared" ref="QQG62" si="5955">MIN(QQG60,QQE63-QQE62)</f>
        <v>0</v>
      </c>
      <c r="QQI62" s="963">
        <f t="shared" ref="QQI62" si="5956">MIN(QQI60,QQG63-QQG62)</f>
        <v>0</v>
      </c>
      <c r="QQK62" s="963">
        <f t="shared" ref="QQK62" si="5957">MIN(QQK60,QQI63-QQI62)</f>
        <v>0</v>
      </c>
      <c r="QQM62" s="963">
        <f t="shared" ref="QQM62" si="5958">MIN(QQM60,QQK63-QQK62)</f>
        <v>0</v>
      </c>
      <c r="QQO62" s="963">
        <f t="shared" ref="QQO62" si="5959">MIN(QQO60,QQM63-QQM62)</f>
        <v>0</v>
      </c>
      <c r="QQQ62" s="963">
        <f t="shared" ref="QQQ62" si="5960">MIN(QQQ60,QQO63-QQO62)</f>
        <v>0</v>
      </c>
      <c r="QQS62" s="963">
        <f t="shared" ref="QQS62" si="5961">MIN(QQS60,QQQ63-QQQ62)</f>
        <v>0</v>
      </c>
      <c r="QQU62" s="963">
        <f t="shared" ref="QQU62" si="5962">MIN(QQU60,QQS63-QQS62)</f>
        <v>0</v>
      </c>
      <c r="QQW62" s="963">
        <f t="shared" ref="QQW62" si="5963">MIN(QQW60,QQU63-QQU62)</f>
        <v>0</v>
      </c>
      <c r="QQY62" s="963">
        <f t="shared" ref="QQY62" si="5964">MIN(QQY60,QQW63-QQW62)</f>
        <v>0</v>
      </c>
      <c r="QRA62" s="963">
        <f t="shared" ref="QRA62" si="5965">MIN(QRA60,QQY63-QQY62)</f>
        <v>0</v>
      </c>
      <c r="QRC62" s="963">
        <f t="shared" ref="QRC62" si="5966">MIN(QRC60,QRA63-QRA62)</f>
        <v>0</v>
      </c>
      <c r="QRE62" s="963">
        <f t="shared" ref="QRE62" si="5967">MIN(QRE60,QRC63-QRC62)</f>
        <v>0</v>
      </c>
      <c r="QRG62" s="963">
        <f t="shared" ref="QRG62" si="5968">MIN(QRG60,QRE63-QRE62)</f>
        <v>0</v>
      </c>
      <c r="QRI62" s="963">
        <f t="shared" ref="QRI62" si="5969">MIN(QRI60,QRG63-QRG62)</f>
        <v>0</v>
      </c>
      <c r="QRK62" s="963">
        <f t="shared" ref="QRK62" si="5970">MIN(QRK60,QRI63-QRI62)</f>
        <v>0</v>
      </c>
      <c r="QRM62" s="963">
        <f t="shared" ref="QRM62" si="5971">MIN(QRM60,QRK63-QRK62)</f>
        <v>0</v>
      </c>
      <c r="QRO62" s="963">
        <f t="shared" ref="QRO62" si="5972">MIN(QRO60,QRM63-QRM62)</f>
        <v>0</v>
      </c>
      <c r="QRQ62" s="963">
        <f t="shared" ref="QRQ62" si="5973">MIN(QRQ60,QRO63-QRO62)</f>
        <v>0</v>
      </c>
      <c r="QRS62" s="963">
        <f t="shared" ref="QRS62" si="5974">MIN(QRS60,QRQ63-QRQ62)</f>
        <v>0</v>
      </c>
      <c r="QRU62" s="963">
        <f t="shared" ref="QRU62" si="5975">MIN(QRU60,QRS63-QRS62)</f>
        <v>0</v>
      </c>
      <c r="QRW62" s="963">
        <f t="shared" ref="QRW62" si="5976">MIN(QRW60,QRU63-QRU62)</f>
        <v>0</v>
      </c>
      <c r="QRY62" s="963">
        <f t="shared" ref="QRY62" si="5977">MIN(QRY60,QRW63-QRW62)</f>
        <v>0</v>
      </c>
      <c r="QSA62" s="963">
        <f t="shared" ref="QSA62" si="5978">MIN(QSA60,QRY63-QRY62)</f>
        <v>0</v>
      </c>
      <c r="QSC62" s="963">
        <f t="shared" ref="QSC62" si="5979">MIN(QSC60,QSA63-QSA62)</f>
        <v>0</v>
      </c>
      <c r="QSE62" s="963">
        <f t="shared" ref="QSE62" si="5980">MIN(QSE60,QSC63-QSC62)</f>
        <v>0</v>
      </c>
      <c r="QSG62" s="963">
        <f t="shared" ref="QSG62" si="5981">MIN(QSG60,QSE63-QSE62)</f>
        <v>0</v>
      </c>
      <c r="QSI62" s="963">
        <f t="shared" ref="QSI62" si="5982">MIN(QSI60,QSG63-QSG62)</f>
        <v>0</v>
      </c>
      <c r="QSK62" s="963">
        <f t="shared" ref="QSK62" si="5983">MIN(QSK60,QSI63-QSI62)</f>
        <v>0</v>
      </c>
      <c r="QSM62" s="963">
        <f t="shared" ref="QSM62" si="5984">MIN(QSM60,QSK63-QSK62)</f>
        <v>0</v>
      </c>
      <c r="QSO62" s="963">
        <f t="shared" ref="QSO62" si="5985">MIN(QSO60,QSM63-QSM62)</f>
        <v>0</v>
      </c>
      <c r="QSQ62" s="963">
        <f t="shared" ref="QSQ62" si="5986">MIN(QSQ60,QSO63-QSO62)</f>
        <v>0</v>
      </c>
      <c r="QSS62" s="963">
        <f t="shared" ref="QSS62" si="5987">MIN(QSS60,QSQ63-QSQ62)</f>
        <v>0</v>
      </c>
      <c r="QSU62" s="963">
        <f t="shared" ref="QSU62" si="5988">MIN(QSU60,QSS63-QSS62)</f>
        <v>0</v>
      </c>
      <c r="QSW62" s="963">
        <f t="shared" ref="QSW62" si="5989">MIN(QSW60,QSU63-QSU62)</f>
        <v>0</v>
      </c>
      <c r="QSY62" s="963">
        <f t="shared" ref="QSY62" si="5990">MIN(QSY60,QSW63-QSW62)</f>
        <v>0</v>
      </c>
      <c r="QTA62" s="963">
        <f t="shared" ref="QTA62" si="5991">MIN(QTA60,QSY63-QSY62)</f>
        <v>0</v>
      </c>
      <c r="QTC62" s="963">
        <f t="shared" ref="QTC62" si="5992">MIN(QTC60,QTA63-QTA62)</f>
        <v>0</v>
      </c>
      <c r="QTE62" s="963">
        <f t="shared" ref="QTE62" si="5993">MIN(QTE60,QTC63-QTC62)</f>
        <v>0</v>
      </c>
      <c r="QTG62" s="963">
        <f t="shared" ref="QTG62" si="5994">MIN(QTG60,QTE63-QTE62)</f>
        <v>0</v>
      </c>
      <c r="QTI62" s="963">
        <f t="shared" ref="QTI62" si="5995">MIN(QTI60,QTG63-QTG62)</f>
        <v>0</v>
      </c>
      <c r="QTK62" s="963">
        <f t="shared" ref="QTK62" si="5996">MIN(QTK60,QTI63-QTI62)</f>
        <v>0</v>
      </c>
      <c r="QTM62" s="963">
        <f t="shared" ref="QTM62" si="5997">MIN(QTM60,QTK63-QTK62)</f>
        <v>0</v>
      </c>
      <c r="QTO62" s="963">
        <f t="shared" ref="QTO62" si="5998">MIN(QTO60,QTM63-QTM62)</f>
        <v>0</v>
      </c>
      <c r="QTQ62" s="963">
        <f t="shared" ref="QTQ62" si="5999">MIN(QTQ60,QTO63-QTO62)</f>
        <v>0</v>
      </c>
      <c r="QTS62" s="963">
        <f t="shared" ref="QTS62" si="6000">MIN(QTS60,QTQ63-QTQ62)</f>
        <v>0</v>
      </c>
      <c r="QTU62" s="963">
        <f t="shared" ref="QTU62" si="6001">MIN(QTU60,QTS63-QTS62)</f>
        <v>0</v>
      </c>
      <c r="QTW62" s="963">
        <f t="shared" ref="QTW62" si="6002">MIN(QTW60,QTU63-QTU62)</f>
        <v>0</v>
      </c>
      <c r="QTY62" s="963">
        <f t="shared" ref="QTY62" si="6003">MIN(QTY60,QTW63-QTW62)</f>
        <v>0</v>
      </c>
      <c r="QUA62" s="963">
        <f t="shared" ref="QUA62" si="6004">MIN(QUA60,QTY63-QTY62)</f>
        <v>0</v>
      </c>
      <c r="QUC62" s="963">
        <f t="shared" ref="QUC62" si="6005">MIN(QUC60,QUA63-QUA62)</f>
        <v>0</v>
      </c>
      <c r="QUE62" s="963">
        <f t="shared" ref="QUE62" si="6006">MIN(QUE60,QUC63-QUC62)</f>
        <v>0</v>
      </c>
      <c r="QUG62" s="963">
        <f t="shared" ref="QUG62" si="6007">MIN(QUG60,QUE63-QUE62)</f>
        <v>0</v>
      </c>
      <c r="QUI62" s="963">
        <f t="shared" ref="QUI62" si="6008">MIN(QUI60,QUG63-QUG62)</f>
        <v>0</v>
      </c>
      <c r="QUK62" s="963">
        <f t="shared" ref="QUK62" si="6009">MIN(QUK60,QUI63-QUI62)</f>
        <v>0</v>
      </c>
      <c r="QUM62" s="963">
        <f t="shared" ref="QUM62" si="6010">MIN(QUM60,QUK63-QUK62)</f>
        <v>0</v>
      </c>
      <c r="QUO62" s="963">
        <f t="shared" ref="QUO62" si="6011">MIN(QUO60,QUM63-QUM62)</f>
        <v>0</v>
      </c>
      <c r="QUQ62" s="963">
        <f t="shared" ref="QUQ62" si="6012">MIN(QUQ60,QUO63-QUO62)</f>
        <v>0</v>
      </c>
      <c r="QUS62" s="963">
        <f t="shared" ref="QUS62" si="6013">MIN(QUS60,QUQ63-QUQ62)</f>
        <v>0</v>
      </c>
      <c r="QUU62" s="963">
        <f t="shared" ref="QUU62" si="6014">MIN(QUU60,QUS63-QUS62)</f>
        <v>0</v>
      </c>
      <c r="QUW62" s="963">
        <f t="shared" ref="QUW62" si="6015">MIN(QUW60,QUU63-QUU62)</f>
        <v>0</v>
      </c>
      <c r="QUY62" s="963">
        <f t="shared" ref="QUY62" si="6016">MIN(QUY60,QUW63-QUW62)</f>
        <v>0</v>
      </c>
      <c r="QVA62" s="963">
        <f t="shared" ref="QVA62" si="6017">MIN(QVA60,QUY63-QUY62)</f>
        <v>0</v>
      </c>
      <c r="QVC62" s="963">
        <f t="shared" ref="QVC62" si="6018">MIN(QVC60,QVA63-QVA62)</f>
        <v>0</v>
      </c>
      <c r="QVE62" s="963">
        <f t="shared" ref="QVE62" si="6019">MIN(QVE60,QVC63-QVC62)</f>
        <v>0</v>
      </c>
      <c r="QVG62" s="963">
        <f t="shared" ref="QVG62" si="6020">MIN(QVG60,QVE63-QVE62)</f>
        <v>0</v>
      </c>
      <c r="QVI62" s="963">
        <f t="shared" ref="QVI62" si="6021">MIN(QVI60,QVG63-QVG62)</f>
        <v>0</v>
      </c>
      <c r="QVK62" s="963">
        <f t="shared" ref="QVK62" si="6022">MIN(QVK60,QVI63-QVI62)</f>
        <v>0</v>
      </c>
      <c r="QVM62" s="963">
        <f t="shared" ref="QVM62" si="6023">MIN(QVM60,QVK63-QVK62)</f>
        <v>0</v>
      </c>
      <c r="QVO62" s="963">
        <f t="shared" ref="QVO62" si="6024">MIN(QVO60,QVM63-QVM62)</f>
        <v>0</v>
      </c>
      <c r="QVQ62" s="963">
        <f t="shared" ref="QVQ62" si="6025">MIN(QVQ60,QVO63-QVO62)</f>
        <v>0</v>
      </c>
      <c r="QVS62" s="963">
        <f t="shared" ref="QVS62" si="6026">MIN(QVS60,QVQ63-QVQ62)</f>
        <v>0</v>
      </c>
      <c r="QVU62" s="963">
        <f t="shared" ref="QVU62" si="6027">MIN(QVU60,QVS63-QVS62)</f>
        <v>0</v>
      </c>
      <c r="QVW62" s="963">
        <f t="shared" ref="QVW62" si="6028">MIN(QVW60,QVU63-QVU62)</f>
        <v>0</v>
      </c>
      <c r="QVY62" s="963">
        <f t="shared" ref="QVY62" si="6029">MIN(QVY60,QVW63-QVW62)</f>
        <v>0</v>
      </c>
      <c r="QWA62" s="963">
        <f t="shared" ref="QWA62" si="6030">MIN(QWA60,QVY63-QVY62)</f>
        <v>0</v>
      </c>
      <c r="QWC62" s="963">
        <f t="shared" ref="QWC62" si="6031">MIN(QWC60,QWA63-QWA62)</f>
        <v>0</v>
      </c>
      <c r="QWE62" s="963">
        <f t="shared" ref="QWE62" si="6032">MIN(QWE60,QWC63-QWC62)</f>
        <v>0</v>
      </c>
      <c r="QWG62" s="963">
        <f t="shared" ref="QWG62" si="6033">MIN(QWG60,QWE63-QWE62)</f>
        <v>0</v>
      </c>
      <c r="QWI62" s="963">
        <f t="shared" ref="QWI62" si="6034">MIN(QWI60,QWG63-QWG62)</f>
        <v>0</v>
      </c>
      <c r="QWK62" s="963">
        <f t="shared" ref="QWK62" si="6035">MIN(QWK60,QWI63-QWI62)</f>
        <v>0</v>
      </c>
      <c r="QWM62" s="963">
        <f t="shared" ref="QWM62" si="6036">MIN(QWM60,QWK63-QWK62)</f>
        <v>0</v>
      </c>
      <c r="QWO62" s="963">
        <f t="shared" ref="QWO62" si="6037">MIN(QWO60,QWM63-QWM62)</f>
        <v>0</v>
      </c>
      <c r="QWQ62" s="963">
        <f t="shared" ref="QWQ62" si="6038">MIN(QWQ60,QWO63-QWO62)</f>
        <v>0</v>
      </c>
      <c r="QWS62" s="963">
        <f t="shared" ref="QWS62" si="6039">MIN(QWS60,QWQ63-QWQ62)</f>
        <v>0</v>
      </c>
      <c r="QWU62" s="963">
        <f t="shared" ref="QWU62" si="6040">MIN(QWU60,QWS63-QWS62)</f>
        <v>0</v>
      </c>
      <c r="QWW62" s="963">
        <f t="shared" ref="QWW62" si="6041">MIN(QWW60,QWU63-QWU62)</f>
        <v>0</v>
      </c>
      <c r="QWY62" s="963">
        <f t="shared" ref="QWY62" si="6042">MIN(QWY60,QWW63-QWW62)</f>
        <v>0</v>
      </c>
      <c r="QXA62" s="963">
        <f t="shared" ref="QXA62" si="6043">MIN(QXA60,QWY63-QWY62)</f>
        <v>0</v>
      </c>
      <c r="QXC62" s="963">
        <f t="shared" ref="QXC62" si="6044">MIN(QXC60,QXA63-QXA62)</f>
        <v>0</v>
      </c>
      <c r="QXE62" s="963">
        <f t="shared" ref="QXE62" si="6045">MIN(QXE60,QXC63-QXC62)</f>
        <v>0</v>
      </c>
      <c r="QXG62" s="963">
        <f t="shared" ref="QXG62" si="6046">MIN(QXG60,QXE63-QXE62)</f>
        <v>0</v>
      </c>
      <c r="QXI62" s="963">
        <f t="shared" ref="QXI62" si="6047">MIN(QXI60,QXG63-QXG62)</f>
        <v>0</v>
      </c>
      <c r="QXK62" s="963">
        <f t="shared" ref="QXK62" si="6048">MIN(QXK60,QXI63-QXI62)</f>
        <v>0</v>
      </c>
      <c r="QXM62" s="963">
        <f t="shared" ref="QXM62" si="6049">MIN(QXM60,QXK63-QXK62)</f>
        <v>0</v>
      </c>
      <c r="QXO62" s="963">
        <f t="shared" ref="QXO62" si="6050">MIN(QXO60,QXM63-QXM62)</f>
        <v>0</v>
      </c>
      <c r="QXQ62" s="963">
        <f t="shared" ref="QXQ62" si="6051">MIN(QXQ60,QXO63-QXO62)</f>
        <v>0</v>
      </c>
      <c r="QXS62" s="963">
        <f t="shared" ref="QXS62" si="6052">MIN(QXS60,QXQ63-QXQ62)</f>
        <v>0</v>
      </c>
      <c r="QXU62" s="963">
        <f t="shared" ref="QXU62" si="6053">MIN(QXU60,QXS63-QXS62)</f>
        <v>0</v>
      </c>
      <c r="QXW62" s="963">
        <f t="shared" ref="QXW62" si="6054">MIN(QXW60,QXU63-QXU62)</f>
        <v>0</v>
      </c>
      <c r="QXY62" s="963">
        <f t="shared" ref="QXY62" si="6055">MIN(QXY60,QXW63-QXW62)</f>
        <v>0</v>
      </c>
      <c r="QYA62" s="963">
        <f t="shared" ref="QYA62" si="6056">MIN(QYA60,QXY63-QXY62)</f>
        <v>0</v>
      </c>
      <c r="QYC62" s="963">
        <f t="shared" ref="QYC62" si="6057">MIN(QYC60,QYA63-QYA62)</f>
        <v>0</v>
      </c>
      <c r="QYE62" s="963">
        <f t="shared" ref="QYE62" si="6058">MIN(QYE60,QYC63-QYC62)</f>
        <v>0</v>
      </c>
      <c r="QYG62" s="963">
        <f t="shared" ref="QYG62" si="6059">MIN(QYG60,QYE63-QYE62)</f>
        <v>0</v>
      </c>
      <c r="QYI62" s="963">
        <f t="shared" ref="QYI62" si="6060">MIN(QYI60,QYG63-QYG62)</f>
        <v>0</v>
      </c>
      <c r="QYK62" s="963">
        <f t="shared" ref="QYK62" si="6061">MIN(QYK60,QYI63-QYI62)</f>
        <v>0</v>
      </c>
      <c r="QYM62" s="963">
        <f t="shared" ref="QYM62" si="6062">MIN(QYM60,QYK63-QYK62)</f>
        <v>0</v>
      </c>
      <c r="QYO62" s="963">
        <f t="shared" ref="QYO62" si="6063">MIN(QYO60,QYM63-QYM62)</f>
        <v>0</v>
      </c>
      <c r="QYQ62" s="963">
        <f t="shared" ref="QYQ62" si="6064">MIN(QYQ60,QYO63-QYO62)</f>
        <v>0</v>
      </c>
      <c r="QYS62" s="963">
        <f t="shared" ref="QYS62" si="6065">MIN(QYS60,QYQ63-QYQ62)</f>
        <v>0</v>
      </c>
      <c r="QYU62" s="963">
        <f t="shared" ref="QYU62" si="6066">MIN(QYU60,QYS63-QYS62)</f>
        <v>0</v>
      </c>
      <c r="QYW62" s="963">
        <f t="shared" ref="QYW62" si="6067">MIN(QYW60,QYU63-QYU62)</f>
        <v>0</v>
      </c>
      <c r="QYY62" s="963">
        <f t="shared" ref="QYY62" si="6068">MIN(QYY60,QYW63-QYW62)</f>
        <v>0</v>
      </c>
      <c r="QZA62" s="963">
        <f t="shared" ref="QZA62" si="6069">MIN(QZA60,QYY63-QYY62)</f>
        <v>0</v>
      </c>
      <c r="QZC62" s="963">
        <f t="shared" ref="QZC62" si="6070">MIN(QZC60,QZA63-QZA62)</f>
        <v>0</v>
      </c>
      <c r="QZE62" s="963">
        <f t="shared" ref="QZE62" si="6071">MIN(QZE60,QZC63-QZC62)</f>
        <v>0</v>
      </c>
      <c r="QZG62" s="963">
        <f t="shared" ref="QZG62" si="6072">MIN(QZG60,QZE63-QZE62)</f>
        <v>0</v>
      </c>
      <c r="QZI62" s="963">
        <f t="shared" ref="QZI62" si="6073">MIN(QZI60,QZG63-QZG62)</f>
        <v>0</v>
      </c>
      <c r="QZK62" s="963">
        <f t="shared" ref="QZK62" si="6074">MIN(QZK60,QZI63-QZI62)</f>
        <v>0</v>
      </c>
      <c r="QZM62" s="963">
        <f t="shared" ref="QZM62" si="6075">MIN(QZM60,QZK63-QZK62)</f>
        <v>0</v>
      </c>
      <c r="QZO62" s="963">
        <f t="shared" ref="QZO62" si="6076">MIN(QZO60,QZM63-QZM62)</f>
        <v>0</v>
      </c>
      <c r="QZQ62" s="963">
        <f t="shared" ref="QZQ62" si="6077">MIN(QZQ60,QZO63-QZO62)</f>
        <v>0</v>
      </c>
      <c r="QZS62" s="963">
        <f t="shared" ref="QZS62" si="6078">MIN(QZS60,QZQ63-QZQ62)</f>
        <v>0</v>
      </c>
      <c r="QZU62" s="963">
        <f t="shared" ref="QZU62" si="6079">MIN(QZU60,QZS63-QZS62)</f>
        <v>0</v>
      </c>
      <c r="QZW62" s="963">
        <f t="shared" ref="QZW62" si="6080">MIN(QZW60,QZU63-QZU62)</f>
        <v>0</v>
      </c>
      <c r="QZY62" s="963">
        <f t="shared" ref="QZY62" si="6081">MIN(QZY60,QZW63-QZW62)</f>
        <v>0</v>
      </c>
      <c r="RAA62" s="963">
        <f t="shared" ref="RAA62" si="6082">MIN(RAA60,QZY63-QZY62)</f>
        <v>0</v>
      </c>
      <c r="RAC62" s="963">
        <f t="shared" ref="RAC62" si="6083">MIN(RAC60,RAA63-RAA62)</f>
        <v>0</v>
      </c>
      <c r="RAE62" s="963">
        <f t="shared" ref="RAE62" si="6084">MIN(RAE60,RAC63-RAC62)</f>
        <v>0</v>
      </c>
      <c r="RAG62" s="963">
        <f t="shared" ref="RAG62" si="6085">MIN(RAG60,RAE63-RAE62)</f>
        <v>0</v>
      </c>
      <c r="RAI62" s="963">
        <f t="shared" ref="RAI62" si="6086">MIN(RAI60,RAG63-RAG62)</f>
        <v>0</v>
      </c>
      <c r="RAK62" s="963">
        <f t="shared" ref="RAK62" si="6087">MIN(RAK60,RAI63-RAI62)</f>
        <v>0</v>
      </c>
      <c r="RAM62" s="963">
        <f t="shared" ref="RAM62" si="6088">MIN(RAM60,RAK63-RAK62)</f>
        <v>0</v>
      </c>
      <c r="RAO62" s="963">
        <f t="shared" ref="RAO62" si="6089">MIN(RAO60,RAM63-RAM62)</f>
        <v>0</v>
      </c>
      <c r="RAQ62" s="963">
        <f t="shared" ref="RAQ62" si="6090">MIN(RAQ60,RAO63-RAO62)</f>
        <v>0</v>
      </c>
      <c r="RAS62" s="963">
        <f t="shared" ref="RAS62" si="6091">MIN(RAS60,RAQ63-RAQ62)</f>
        <v>0</v>
      </c>
      <c r="RAU62" s="963">
        <f t="shared" ref="RAU62" si="6092">MIN(RAU60,RAS63-RAS62)</f>
        <v>0</v>
      </c>
      <c r="RAW62" s="963">
        <f t="shared" ref="RAW62" si="6093">MIN(RAW60,RAU63-RAU62)</f>
        <v>0</v>
      </c>
      <c r="RAY62" s="963">
        <f t="shared" ref="RAY62" si="6094">MIN(RAY60,RAW63-RAW62)</f>
        <v>0</v>
      </c>
      <c r="RBA62" s="963">
        <f t="shared" ref="RBA62" si="6095">MIN(RBA60,RAY63-RAY62)</f>
        <v>0</v>
      </c>
      <c r="RBC62" s="963">
        <f t="shared" ref="RBC62" si="6096">MIN(RBC60,RBA63-RBA62)</f>
        <v>0</v>
      </c>
      <c r="RBE62" s="963">
        <f t="shared" ref="RBE62" si="6097">MIN(RBE60,RBC63-RBC62)</f>
        <v>0</v>
      </c>
      <c r="RBG62" s="963">
        <f t="shared" ref="RBG62" si="6098">MIN(RBG60,RBE63-RBE62)</f>
        <v>0</v>
      </c>
      <c r="RBI62" s="963">
        <f t="shared" ref="RBI62" si="6099">MIN(RBI60,RBG63-RBG62)</f>
        <v>0</v>
      </c>
      <c r="RBK62" s="963">
        <f t="shared" ref="RBK62" si="6100">MIN(RBK60,RBI63-RBI62)</f>
        <v>0</v>
      </c>
      <c r="RBM62" s="963">
        <f t="shared" ref="RBM62" si="6101">MIN(RBM60,RBK63-RBK62)</f>
        <v>0</v>
      </c>
      <c r="RBO62" s="963">
        <f t="shared" ref="RBO62" si="6102">MIN(RBO60,RBM63-RBM62)</f>
        <v>0</v>
      </c>
      <c r="RBQ62" s="963">
        <f t="shared" ref="RBQ62" si="6103">MIN(RBQ60,RBO63-RBO62)</f>
        <v>0</v>
      </c>
      <c r="RBS62" s="963">
        <f t="shared" ref="RBS62" si="6104">MIN(RBS60,RBQ63-RBQ62)</f>
        <v>0</v>
      </c>
      <c r="RBU62" s="963">
        <f t="shared" ref="RBU62" si="6105">MIN(RBU60,RBS63-RBS62)</f>
        <v>0</v>
      </c>
      <c r="RBW62" s="963">
        <f t="shared" ref="RBW62" si="6106">MIN(RBW60,RBU63-RBU62)</f>
        <v>0</v>
      </c>
      <c r="RBY62" s="963">
        <f t="shared" ref="RBY62" si="6107">MIN(RBY60,RBW63-RBW62)</f>
        <v>0</v>
      </c>
      <c r="RCA62" s="963">
        <f t="shared" ref="RCA62" si="6108">MIN(RCA60,RBY63-RBY62)</f>
        <v>0</v>
      </c>
      <c r="RCC62" s="963">
        <f t="shared" ref="RCC62" si="6109">MIN(RCC60,RCA63-RCA62)</f>
        <v>0</v>
      </c>
      <c r="RCE62" s="963">
        <f t="shared" ref="RCE62" si="6110">MIN(RCE60,RCC63-RCC62)</f>
        <v>0</v>
      </c>
      <c r="RCG62" s="963">
        <f t="shared" ref="RCG62" si="6111">MIN(RCG60,RCE63-RCE62)</f>
        <v>0</v>
      </c>
      <c r="RCI62" s="963">
        <f t="shared" ref="RCI62" si="6112">MIN(RCI60,RCG63-RCG62)</f>
        <v>0</v>
      </c>
      <c r="RCK62" s="963">
        <f t="shared" ref="RCK62" si="6113">MIN(RCK60,RCI63-RCI62)</f>
        <v>0</v>
      </c>
      <c r="RCM62" s="963">
        <f t="shared" ref="RCM62" si="6114">MIN(RCM60,RCK63-RCK62)</f>
        <v>0</v>
      </c>
      <c r="RCO62" s="963">
        <f t="shared" ref="RCO62" si="6115">MIN(RCO60,RCM63-RCM62)</f>
        <v>0</v>
      </c>
      <c r="RCQ62" s="963">
        <f t="shared" ref="RCQ62" si="6116">MIN(RCQ60,RCO63-RCO62)</f>
        <v>0</v>
      </c>
      <c r="RCS62" s="963">
        <f t="shared" ref="RCS62" si="6117">MIN(RCS60,RCQ63-RCQ62)</f>
        <v>0</v>
      </c>
      <c r="RCU62" s="963">
        <f t="shared" ref="RCU62" si="6118">MIN(RCU60,RCS63-RCS62)</f>
        <v>0</v>
      </c>
      <c r="RCW62" s="963">
        <f t="shared" ref="RCW62" si="6119">MIN(RCW60,RCU63-RCU62)</f>
        <v>0</v>
      </c>
      <c r="RCY62" s="963">
        <f t="shared" ref="RCY62" si="6120">MIN(RCY60,RCW63-RCW62)</f>
        <v>0</v>
      </c>
      <c r="RDA62" s="963">
        <f t="shared" ref="RDA62" si="6121">MIN(RDA60,RCY63-RCY62)</f>
        <v>0</v>
      </c>
      <c r="RDC62" s="963">
        <f t="shared" ref="RDC62" si="6122">MIN(RDC60,RDA63-RDA62)</f>
        <v>0</v>
      </c>
      <c r="RDE62" s="963">
        <f t="shared" ref="RDE62" si="6123">MIN(RDE60,RDC63-RDC62)</f>
        <v>0</v>
      </c>
      <c r="RDG62" s="963">
        <f t="shared" ref="RDG62" si="6124">MIN(RDG60,RDE63-RDE62)</f>
        <v>0</v>
      </c>
      <c r="RDI62" s="963">
        <f t="shared" ref="RDI62" si="6125">MIN(RDI60,RDG63-RDG62)</f>
        <v>0</v>
      </c>
      <c r="RDK62" s="963">
        <f t="shared" ref="RDK62" si="6126">MIN(RDK60,RDI63-RDI62)</f>
        <v>0</v>
      </c>
      <c r="RDM62" s="963">
        <f t="shared" ref="RDM62" si="6127">MIN(RDM60,RDK63-RDK62)</f>
        <v>0</v>
      </c>
      <c r="RDO62" s="963">
        <f t="shared" ref="RDO62" si="6128">MIN(RDO60,RDM63-RDM62)</f>
        <v>0</v>
      </c>
      <c r="RDQ62" s="963">
        <f t="shared" ref="RDQ62" si="6129">MIN(RDQ60,RDO63-RDO62)</f>
        <v>0</v>
      </c>
      <c r="RDS62" s="963">
        <f t="shared" ref="RDS62" si="6130">MIN(RDS60,RDQ63-RDQ62)</f>
        <v>0</v>
      </c>
      <c r="RDU62" s="963">
        <f t="shared" ref="RDU62" si="6131">MIN(RDU60,RDS63-RDS62)</f>
        <v>0</v>
      </c>
      <c r="RDW62" s="963">
        <f t="shared" ref="RDW62" si="6132">MIN(RDW60,RDU63-RDU62)</f>
        <v>0</v>
      </c>
      <c r="RDY62" s="963">
        <f t="shared" ref="RDY62" si="6133">MIN(RDY60,RDW63-RDW62)</f>
        <v>0</v>
      </c>
      <c r="REA62" s="963">
        <f t="shared" ref="REA62" si="6134">MIN(REA60,RDY63-RDY62)</f>
        <v>0</v>
      </c>
      <c r="REC62" s="963">
        <f t="shared" ref="REC62" si="6135">MIN(REC60,REA63-REA62)</f>
        <v>0</v>
      </c>
      <c r="REE62" s="963">
        <f t="shared" ref="REE62" si="6136">MIN(REE60,REC63-REC62)</f>
        <v>0</v>
      </c>
      <c r="REG62" s="963">
        <f t="shared" ref="REG62" si="6137">MIN(REG60,REE63-REE62)</f>
        <v>0</v>
      </c>
      <c r="REI62" s="963">
        <f t="shared" ref="REI62" si="6138">MIN(REI60,REG63-REG62)</f>
        <v>0</v>
      </c>
      <c r="REK62" s="963">
        <f t="shared" ref="REK62" si="6139">MIN(REK60,REI63-REI62)</f>
        <v>0</v>
      </c>
      <c r="REM62" s="963">
        <f t="shared" ref="REM62" si="6140">MIN(REM60,REK63-REK62)</f>
        <v>0</v>
      </c>
      <c r="REO62" s="963">
        <f t="shared" ref="REO62" si="6141">MIN(REO60,REM63-REM62)</f>
        <v>0</v>
      </c>
      <c r="REQ62" s="963">
        <f t="shared" ref="REQ62" si="6142">MIN(REQ60,REO63-REO62)</f>
        <v>0</v>
      </c>
      <c r="RES62" s="963">
        <f t="shared" ref="RES62" si="6143">MIN(RES60,REQ63-REQ62)</f>
        <v>0</v>
      </c>
      <c r="REU62" s="963">
        <f t="shared" ref="REU62" si="6144">MIN(REU60,RES63-RES62)</f>
        <v>0</v>
      </c>
      <c r="REW62" s="963">
        <f t="shared" ref="REW62" si="6145">MIN(REW60,REU63-REU62)</f>
        <v>0</v>
      </c>
      <c r="REY62" s="963">
        <f t="shared" ref="REY62" si="6146">MIN(REY60,REW63-REW62)</f>
        <v>0</v>
      </c>
      <c r="RFA62" s="963">
        <f t="shared" ref="RFA62" si="6147">MIN(RFA60,REY63-REY62)</f>
        <v>0</v>
      </c>
      <c r="RFC62" s="963">
        <f t="shared" ref="RFC62" si="6148">MIN(RFC60,RFA63-RFA62)</f>
        <v>0</v>
      </c>
      <c r="RFE62" s="963">
        <f t="shared" ref="RFE62" si="6149">MIN(RFE60,RFC63-RFC62)</f>
        <v>0</v>
      </c>
      <c r="RFG62" s="963">
        <f t="shared" ref="RFG62" si="6150">MIN(RFG60,RFE63-RFE62)</f>
        <v>0</v>
      </c>
      <c r="RFI62" s="963">
        <f t="shared" ref="RFI62" si="6151">MIN(RFI60,RFG63-RFG62)</f>
        <v>0</v>
      </c>
      <c r="RFK62" s="963">
        <f t="shared" ref="RFK62" si="6152">MIN(RFK60,RFI63-RFI62)</f>
        <v>0</v>
      </c>
      <c r="RFM62" s="963">
        <f t="shared" ref="RFM62" si="6153">MIN(RFM60,RFK63-RFK62)</f>
        <v>0</v>
      </c>
      <c r="RFO62" s="963">
        <f t="shared" ref="RFO62" si="6154">MIN(RFO60,RFM63-RFM62)</f>
        <v>0</v>
      </c>
      <c r="RFQ62" s="963">
        <f t="shared" ref="RFQ62" si="6155">MIN(RFQ60,RFO63-RFO62)</f>
        <v>0</v>
      </c>
      <c r="RFS62" s="963">
        <f t="shared" ref="RFS62" si="6156">MIN(RFS60,RFQ63-RFQ62)</f>
        <v>0</v>
      </c>
      <c r="RFU62" s="963">
        <f t="shared" ref="RFU62" si="6157">MIN(RFU60,RFS63-RFS62)</f>
        <v>0</v>
      </c>
      <c r="RFW62" s="963">
        <f t="shared" ref="RFW62" si="6158">MIN(RFW60,RFU63-RFU62)</f>
        <v>0</v>
      </c>
      <c r="RFY62" s="963">
        <f t="shared" ref="RFY62" si="6159">MIN(RFY60,RFW63-RFW62)</f>
        <v>0</v>
      </c>
      <c r="RGA62" s="963">
        <f t="shared" ref="RGA62" si="6160">MIN(RGA60,RFY63-RFY62)</f>
        <v>0</v>
      </c>
      <c r="RGC62" s="963">
        <f t="shared" ref="RGC62" si="6161">MIN(RGC60,RGA63-RGA62)</f>
        <v>0</v>
      </c>
      <c r="RGE62" s="963">
        <f t="shared" ref="RGE62" si="6162">MIN(RGE60,RGC63-RGC62)</f>
        <v>0</v>
      </c>
      <c r="RGG62" s="963">
        <f t="shared" ref="RGG62" si="6163">MIN(RGG60,RGE63-RGE62)</f>
        <v>0</v>
      </c>
      <c r="RGI62" s="963">
        <f t="shared" ref="RGI62" si="6164">MIN(RGI60,RGG63-RGG62)</f>
        <v>0</v>
      </c>
      <c r="RGK62" s="963">
        <f t="shared" ref="RGK62" si="6165">MIN(RGK60,RGI63-RGI62)</f>
        <v>0</v>
      </c>
      <c r="RGM62" s="963">
        <f t="shared" ref="RGM62" si="6166">MIN(RGM60,RGK63-RGK62)</f>
        <v>0</v>
      </c>
      <c r="RGO62" s="963">
        <f t="shared" ref="RGO62" si="6167">MIN(RGO60,RGM63-RGM62)</f>
        <v>0</v>
      </c>
      <c r="RGQ62" s="963">
        <f t="shared" ref="RGQ62" si="6168">MIN(RGQ60,RGO63-RGO62)</f>
        <v>0</v>
      </c>
      <c r="RGS62" s="963">
        <f t="shared" ref="RGS62" si="6169">MIN(RGS60,RGQ63-RGQ62)</f>
        <v>0</v>
      </c>
      <c r="RGU62" s="963">
        <f t="shared" ref="RGU62" si="6170">MIN(RGU60,RGS63-RGS62)</f>
        <v>0</v>
      </c>
      <c r="RGW62" s="963">
        <f t="shared" ref="RGW62" si="6171">MIN(RGW60,RGU63-RGU62)</f>
        <v>0</v>
      </c>
      <c r="RGY62" s="963">
        <f t="shared" ref="RGY62" si="6172">MIN(RGY60,RGW63-RGW62)</f>
        <v>0</v>
      </c>
      <c r="RHA62" s="963">
        <f t="shared" ref="RHA62" si="6173">MIN(RHA60,RGY63-RGY62)</f>
        <v>0</v>
      </c>
      <c r="RHC62" s="963">
        <f t="shared" ref="RHC62" si="6174">MIN(RHC60,RHA63-RHA62)</f>
        <v>0</v>
      </c>
      <c r="RHE62" s="963">
        <f t="shared" ref="RHE62" si="6175">MIN(RHE60,RHC63-RHC62)</f>
        <v>0</v>
      </c>
      <c r="RHG62" s="963">
        <f t="shared" ref="RHG62" si="6176">MIN(RHG60,RHE63-RHE62)</f>
        <v>0</v>
      </c>
      <c r="RHI62" s="963">
        <f t="shared" ref="RHI62" si="6177">MIN(RHI60,RHG63-RHG62)</f>
        <v>0</v>
      </c>
      <c r="RHK62" s="963">
        <f t="shared" ref="RHK62" si="6178">MIN(RHK60,RHI63-RHI62)</f>
        <v>0</v>
      </c>
      <c r="RHM62" s="963">
        <f t="shared" ref="RHM62" si="6179">MIN(RHM60,RHK63-RHK62)</f>
        <v>0</v>
      </c>
      <c r="RHO62" s="963">
        <f t="shared" ref="RHO62" si="6180">MIN(RHO60,RHM63-RHM62)</f>
        <v>0</v>
      </c>
      <c r="RHQ62" s="963">
        <f t="shared" ref="RHQ62" si="6181">MIN(RHQ60,RHO63-RHO62)</f>
        <v>0</v>
      </c>
      <c r="RHS62" s="963">
        <f t="shared" ref="RHS62" si="6182">MIN(RHS60,RHQ63-RHQ62)</f>
        <v>0</v>
      </c>
      <c r="RHU62" s="963">
        <f t="shared" ref="RHU62" si="6183">MIN(RHU60,RHS63-RHS62)</f>
        <v>0</v>
      </c>
      <c r="RHW62" s="963">
        <f t="shared" ref="RHW62" si="6184">MIN(RHW60,RHU63-RHU62)</f>
        <v>0</v>
      </c>
      <c r="RHY62" s="963">
        <f t="shared" ref="RHY62" si="6185">MIN(RHY60,RHW63-RHW62)</f>
        <v>0</v>
      </c>
      <c r="RIA62" s="963">
        <f t="shared" ref="RIA62" si="6186">MIN(RIA60,RHY63-RHY62)</f>
        <v>0</v>
      </c>
      <c r="RIC62" s="963">
        <f t="shared" ref="RIC62" si="6187">MIN(RIC60,RIA63-RIA62)</f>
        <v>0</v>
      </c>
      <c r="RIE62" s="963">
        <f t="shared" ref="RIE62" si="6188">MIN(RIE60,RIC63-RIC62)</f>
        <v>0</v>
      </c>
      <c r="RIG62" s="963">
        <f t="shared" ref="RIG62" si="6189">MIN(RIG60,RIE63-RIE62)</f>
        <v>0</v>
      </c>
      <c r="RII62" s="963">
        <f t="shared" ref="RII62" si="6190">MIN(RII60,RIG63-RIG62)</f>
        <v>0</v>
      </c>
      <c r="RIK62" s="963">
        <f t="shared" ref="RIK62" si="6191">MIN(RIK60,RII63-RII62)</f>
        <v>0</v>
      </c>
      <c r="RIM62" s="963">
        <f t="shared" ref="RIM62" si="6192">MIN(RIM60,RIK63-RIK62)</f>
        <v>0</v>
      </c>
      <c r="RIO62" s="963">
        <f t="shared" ref="RIO62" si="6193">MIN(RIO60,RIM63-RIM62)</f>
        <v>0</v>
      </c>
      <c r="RIQ62" s="963">
        <f t="shared" ref="RIQ62" si="6194">MIN(RIQ60,RIO63-RIO62)</f>
        <v>0</v>
      </c>
      <c r="RIS62" s="963">
        <f t="shared" ref="RIS62" si="6195">MIN(RIS60,RIQ63-RIQ62)</f>
        <v>0</v>
      </c>
      <c r="RIU62" s="963">
        <f t="shared" ref="RIU62" si="6196">MIN(RIU60,RIS63-RIS62)</f>
        <v>0</v>
      </c>
      <c r="RIW62" s="963">
        <f t="shared" ref="RIW62" si="6197">MIN(RIW60,RIU63-RIU62)</f>
        <v>0</v>
      </c>
      <c r="RIY62" s="963">
        <f t="shared" ref="RIY62" si="6198">MIN(RIY60,RIW63-RIW62)</f>
        <v>0</v>
      </c>
      <c r="RJA62" s="963">
        <f t="shared" ref="RJA62" si="6199">MIN(RJA60,RIY63-RIY62)</f>
        <v>0</v>
      </c>
      <c r="RJC62" s="963">
        <f t="shared" ref="RJC62" si="6200">MIN(RJC60,RJA63-RJA62)</f>
        <v>0</v>
      </c>
      <c r="RJE62" s="963">
        <f t="shared" ref="RJE62" si="6201">MIN(RJE60,RJC63-RJC62)</f>
        <v>0</v>
      </c>
      <c r="RJG62" s="963">
        <f t="shared" ref="RJG62" si="6202">MIN(RJG60,RJE63-RJE62)</f>
        <v>0</v>
      </c>
      <c r="RJI62" s="963">
        <f t="shared" ref="RJI62" si="6203">MIN(RJI60,RJG63-RJG62)</f>
        <v>0</v>
      </c>
      <c r="RJK62" s="963">
        <f t="shared" ref="RJK62" si="6204">MIN(RJK60,RJI63-RJI62)</f>
        <v>0</v>
      </c>
      <c r="RJM62" s="963">
        <f t="shared" ref="RJM62" si="6205">MIN(RJM60,RJK63-RJK62)</f>
        <v>0</v>
      </c>
      <c r="RJO62" s="963">
        <f t="shared" ref="RJO62" si="6206">MIN(RJO60,RJM63-RJM62)</f>
        <v>0</v>
      </c>
      <c r="RJQ62" s="963">
        <f t="shared" ref="RJQ62" si="6207">MIN(RJQ60,RJO63-RJO62)</f>
        <v>0</v>
      </c>
      <c r="RJS62" s="963">
        <f t="shared" ref="RJS62" si="6208">MIN(RJS60,RJQ63-RJQ62)</f>
        <v>0</v>
      </c>
      <c r="RJU62" s="963">
        <f t="shared" ref="RJU62" si="6209">MIN(RJU60,RJS63-RJS62)</f>
        <v>0</v>
      </c>
      <c r="RJW62" s="963">
        <f t="shared" ref="RJW62" si="6210">MIN(RJW60,RJU63-RJU62)</f>
        <v>0</v>
      </c>
      <c r="RJY62" s="963">
        <f t="shared" ref="RJY62" si="6211">MIN(RJY60,RJW63-RJW62)</f>
        <v>0</v>
      </c>
      <c r="RKA62" s="963">
        <f t="shared" ref="RKA62" si="6212">MIN(RKA60,RJY63-RJY62)</f>
        <v>0</v>
      </c>
      <c r="RKC62" s="963">
        <f t="shared" ref="RKC62" si="6213">MIN(RKC60,RKA63-RKA62)</f>
        <v>0</v>
      </c>
      <c r="RKE62" s="963">
        <f t="shared" ref="RKE62" si="6214">MIN(RKE60,RKC63-RKC62)</f>
        <v>0</v>
      </c>
      <c r="RKG62" s="963">
        <f t="shared" ref="RKG62" si="6215">MIN(RKG60,RKE63-RKE62)</f>
        <v>0</v>
      </c>
      <c r="RKI62" s="963">
        <f t="shared" ref="RKI62" si="6216">MIN(RKI60,RKG63-RKG62)</f>
        <v>0</v>
      </c>
      <c r="RKK62" s="963">
        <f t="shared" ref="RKK62" si="6217">MIN(RKK60,RKI63-RKI62)</f>
        <v>0</v>
      </c>
      <c r="RKM62" s="963">
        <f t="shared" ref="RKM62" si="6218">MIN(RKM60,RKK63-RKK62)</f>
        <v>0</v>
      </c>
      <c r="RKO62" s="963">
        <f t="shared" ref="RKO62" si="6219">MIN(RKO60,RKM63-RKM62)</f>
        <v>0</v>
      </c>
      <c r="RKQ62" s="963">
        <f t="shared" ref="RKQ62" si="6220">MIN(RKQ60,RKO63-RKO62)</f>
        <v>0</v>
      </c>
      <c r="RKS62" s="963">
        <f t="shared" ref="RKS62" si="6221">MIN(RKS60,RKQ63-RKQ62)</f>
        <v>0</v>
      </c>
      <c r="RKU62" s="963">
        <f t="shared" ref="RKU62" si="6222">MIN(RKU60,RKS63-RKS62)</f>
        <v>0</v>
      </c>
      <c r="RKW62" s="963">
        <f t="shared" ref="RKW62" si="6223">MIN(RKW60,RKU63-RKU62)</f>
        <v>0</v>
      </c>
      <c r="RKY62" s="963">
        <f t="shared" ref="RKY62" si="6224">MIN(RKY60,RKW63-RKW62)</f>
        <v>0</v>
      </c>
      <c r="RLA62" s="963">
        <f t="shared" ref="RLA62" si="6225">MIN(RLA60,RKY63-RKY62)</f>
        <v>0</v>
      </c>
      <c r="RLC62" s="963">
        <f t="shared" ref="RLC62" si="6226">MIN(RLC60,RLA63-RLA62)</f>
        <v>0</v>
      </c>
      <c r="RLE62" s="963">
        <f t="shared" ref="RLE62" si="6227">MIN(RLE60,RLC63-RLC62)</f>
        <v>0</v>
      </c>
      <c r="RLG62" s="963">
        <f t="shared" ref="RLG62" si="6228">MIN(RLG60,RLE63-RLE62)</f>
        <v>0</v>
      </c>
      <c r="RLI62" s="963">
        <f t="shared" ref="RLI62" si="6229">MIN(RLI60,RLG63-RLG62)</f>
        <v>0</v>
      </c>
      <c r="RLK62" s="963">
        <f t="shared" ref="RLK62" si="6230">MIN(RLK60,RLI63-RLI62)</f>
        <v>0</v>
      </c>
      <c r="RLM62" s="963">
        <f t="shared" ref="RLM62" si="6231">MIN(RLM60,RLK63-RLK62)</f>
        <v>0</v>
      </c>
      <c r="RLO62" s="963">
        <f t="shared" ref="RLO62" si="6232">MIN(RLO60,RLM63-RLM62)</f>
        <v>0</v>
      </c>
      <c r="RLQ62" s="963">
        <f t="shared" ref="RLQ62" si="6233">MIN(RLQ60,RLO63-RLO62)</f>
        <v>0</v>
      </c>
      <c r="RLS62" s="963">
        <f t="shared" ref="RLS62" si="6234">MIN(RLS60,RLQ63-RLQ62)</f>
        <v>0</v>
      </c>
      <c r="RLU62" s="963">
        <f t="shared" ref="RLU62" si="6235">MIN(RLU60,RLS63-RLS62)</f>
        <v>0</v>
      </c>
      <c r="RLW62" s="963">
        <f t="shared" ref="RLW62" si="6236">MIN(RLW60,RLU63-RLU62)</f>
        <v>0</v>
      </c>
      <c r="RLY62" s="963">
        <f t="shared" ref="RLY62" si="6237">MIN(RLY60,RLW63-RLW62)</f>
        <v>0</v>
      </c>
      <c r="RMA62" s="963">
        <f t="shared" ref="RMA62" si="6238">MIN(RMA60,RLY63-RLY62)</f>
        <v>0</v>
      </c>
      <c r="RMC62" s="963">
        <f t="shared" ref="RMC62" si="6239">MIN(RMC60,RMA63-RMA62)</f>
        <v>0</v>
      </c>
      <c r="RME62" s="963">
        <f t="shared" ref="RME62" si="6240">MIN(RME60,RMC63-RMC62)</f>
        <v>0</v>
      </c>
      <c r="RMG62" s="963">
        <f t="shared" ref="RMG62" si="6241">MIN(RMG60,RME63-RME62)</f>
        <v>0</v>
      </c>
      <c r="RMI62" s="963">
        <f t="shared" ref="RMI62" si="6242">MIN(RMI60,RMG63-RMG62)</f>
        <v>0</v>
      </c>
      <c r="RMK62" s="963">
        <f t="shared" ref="RMK62" si="6243">MIN(RMK60,RMI63-RMI62)</f>
        <v>0</v>
      </c>
      <c r="RMM62" s="963">
        <f t="shared" ref="RMM62" si="6244">MIN(RMM60,RMK63-RMK62)</f>
        <v>0</v>
      </c>
      <c r="RMO62" s="963">
        <f t="shared" ref="RMO62" si="6245">MIN(RMO60,RMM63-RMM62)</f>
        <v>0</v>
      </c>
      <c r="RMQ62" s="963">
        <f t="shared" ref="RMQ62" si="6246">MIN(RMQ60,RMO63-RMO62)</f>
        <v>0</v>
      </c>
      <c r="RMS62" s="963">
        <f t="shared" ref="RMS62" si="6247">MIN(RMS60,RMQ63-RMQ62)</f>
        <v>0</v>
      </c>
      <c r="RMU62" s="963">
        <f t="shared" ref="RMU62" si="6248">MIN(RMU60,RMS63-RMS62)</f>
        <v>0</v>
      </c>
      <c r="RMW62" s="963">
        <f t="shared" ref="RMW62" si="6249">MIN(RMW60,RMU63-RMU62)</f>
        <v>0</v>
      </c>
      <c r="RMY62" s="963">
        <f t="shared" ref="RMY62" si="6250">MIN(RMY60,RMW63-RMW62)</f>
        <v>0</v>
      </c>
      <c r="RNA62" s="963">
        <f t="shared" ref="RNA62" si="6251">MIN(RNA60,RMY63-RMY62)</f>
        <v>0</v>
      </c>
      <c r="RNC62" s="963">
        <f t="shared" ref="RNC62" si="6252">MIN(RNC60,RNA63-RNA62)</f>
        <v>0</v>
      </c>
      <c r="RNE62" s="963">
        <f t="shared" ref="RNE62" si="6253">MIN(RNE60,RNC63-RNC62)</f>
        <v>0</v>
      </c>
      <c r="RNG62" s="963">
        <f t="shared" ref="RNG62" si="6254">MIN(RNG60,RNE63-RNE62)</f>
        <v>0</v>
      </c>
      <c r="RNI62" s="963">
        <f t="shared" ref="RNI62" si="6255">MIN(RNI60,RNG63-RNG62)</f>
        <v>0</v>
      </c>
      <c r="RNK62" s="963">
        <f t="shared" ref="RNK62" si="6256">MIN(RNK60,RNI63-RNI62)</f>
        <v>0</v>
      </c>
      <c r="RNM62" s="963">
        <f t="shared" ref="RNM62" si="6257">MIN(RNM60,RNK63-RNK62)</f>
        <v>0</v>
      </c>
      <c r="RNO62" s="963">
        <f t="shared" ref="RNO62" si="6258">MIN(RNO60,RNM63-RNM62)</f>
        <v>0</v>
      </c>
      <c r="RNQ62" s="963">
        <f t="shared" ref="RNQ62" si="6259">MIN(RNQ60,RNO63-RNO62)</f>
        <v>0</v>
      </c>
      <c r="RNS62" s="963">
        <f t="shared" ref="RNS62" si="6260">MIN(RNS60,RNQ63-RNQ62)</f>
        <v>0</v>
      </c>
      <c r="RNU62" s="963">
        <f t="shared" ref="RNU62" si="6261">MIN(RNU60,RNS63-RNS62)</f>
        <v>0</v>
      </c>
      <c r="RNW62" s="963">
        <f t="shared" ref="RNW62" si="6262">MIN(RNW60,RNU63-RNU62)</f>
        <v>0</v>
      </c>
      <c r="RNY62" s="963">
        <f t="shared" ref="RNY62" si="6263">MIN(RNY60,RNW63-RNW62)</f>
        <v>0</v>
      </c>
      <c r="ROA62" s="963">
        <f t="shared" ref="ROA62" si="6264">MIN(ROA60,RNY63-RNY62)</f>
        <v>0</v>
      </c>
      <c r="ROC62" s="963">
        <f t="shared" ref="ROC62" si="6265">MIN(ROC60,ROA63-ROA62)</f>
        <v>0</v>
      </c>
      <c r="ROE62" s="963">
        <f t="shared" ref="ROE62" si="6266">MIN(ROE60,ROC63-ROC62)</f>
        <v>0</v>
      </c>
      <c r="ROG62" s="963">
        <f t="shared" ref="ROG62" si="6267">MIN(ROG60,ROE63-ROE62)</f>
        <v>0</v>
      </c>
      <c r="ROI62" s="963">
        <f t="shared" ref="ROI62" si="6268">MIN(ROI60,ROG63-ROG62)</f>
        <v>0</v>
      </c>
      <c r="ROK62" s="963">
        <f t="shared" ref="ROK62" si="6269">MIN(ROK60,ROI63-ROI62)</f>
        <v>0</v>
      </c>
      <c r="ROM62" s="963">
        <f t="shared" ref="ROM62" si="6270">MIN(ROM60,ROK63-ROK62)</f>
        <v>0</v>
      </c>
      <c r="ROO62" s="963">
        <f t="shared" ref="ROO62" si="6271">MIN(ROO60,ROM63-ROM62)</f>
        <v>0</v>
      </c>
      <c r="ROQ62" s="963">
        <f t="shared" ref="ROQ62" si="6272">MIN(ROQ60,ROO63-ROO62)</f>
        <v>0</v>
      </c>
      <c r="ROS62" s="963">
        <f t="shared" ref="ROS62" si="6273">MIN(ROS60,ROQ63-ROQ62)</f>
        <v>0</v>
      </c>
      <c r="ROU62" s="963">
        <f t="shared" ref="ROU62" si="6274">MIN(ROU60,ROS63-ROS62)</f>
        <v>0</v>
      </c>
      <c r="ROW62" s="963">
        <f t="shared" ref="ROW62" si="6275">MIN(ROW60,ROU63-ROU62)</f>
        <v>0</v>
      </c>
      <c r="ROY62" s="963">
        <f t="shared" ref="ROY62" si="6276">MIN(ROY60,ROW63-ROW62)</f>
        <v>0</v>
      </c>
      <c r="RPA62" s="963">
        <f t="shared" ref="RPA62" si="6277">MIN(RPA60,ROY63-ROY62)</f>
        <v>0</v>
      </c>
      <c r="RPC62" s="963">
        <f t="shared" ref="RPC62" si="6278">MIN(RPC60,RPA63-RPA62)</f>
        <v>0</v>
      </c>
      <c r="RPE62" s="963">
        <f t="shared" ref="RPE62" si="6279">MIN(RPE60,RPC63-RPC62)</f>
        <v>0</v>
      </c>
      <c r="RPG62" s="963">
        <f t="shared" ref="RPG62" si="6280">MIN(RPG60,RPE63-RPE62)</f>
        <v>0</v>
      </c>
      <c r="RPI62" s="963">
        <f t="shared" ref="RPI62" si="6281">MIN(RPI60,RPG63-RPG62)</f>
        <v>0</v>
      </c>
      <c r="RPK62" s="963">
        <f t="shared" ref="RPK62" si="6282">MIN(RPK60,RPI63-RPI62)</f>
        <v>0</v>
      </c>
      <c r="RPM62" s="963">
        <f t="shared" ref="RPM62" si="6283">MIN(RPM60,RPK63-RPK62)</f>
        <v>0</v>
      </c>
      <c r="RPO62" s="963">
        <f t="shared" ref="RPO62" si="6284">MIN(RPO60,RPM63-RPM62)</f>
        <v>0</v>
      </c>
      <c r="RPQ62" s="963">
        <f t="shared" ref="RPQ62" si="6285">MIN(RPQ60,RPO63-RPO62)</f>
        <v>0</v>
      </c>
      <c r="RPS62" s="963">
        <f t="shared" ref="RPS62" si="6286">MIN(RPS60,RPQ63-RPQ62)</f>
        <v>0</v>
      </c>
      <c r="RPU62" s="963">
        <f t="shared" ref="RPU62" si="6287">MIN(RPU60,RPS63-RPS62)</f>
        <v>0</v>
      </c>
      <c r="RPW62" s="963">
        <f t="shared" ref="RPW62" si="6288">MIN(RPW60,RPU63-RPU62)</f>
        <v>0</v>
      </c>
      <c r="RPY62" s="963">
        <f t="shared" ref="RPY62" si="6289">MIN(RPY60,RPW63-RPW62)</f>
        <v>0</v>
      </c>
      <c r="RQA62" s="963">
        <f t="shared" ref="RQA62" si="6290">MIN(RQA60,RPY63-RPY62)</f>
        <v>0</v>
      </c>
      <c r="RQC62" s="963">
        <f t="shared" ref="RQC62" si="6291">MIN(RQC60,RQA63-RQA62)</f>
        <v>0</v>
      </c>
      <c r="RQE62" s="963">
        <f t="shared" ref="RQE62" si="6292">MIN(RQE60,RQC63-RQC62)</f>
        <v>0</v>
      </c>
      <c r="RQG62" s="963">
        <f t="shared" ref="RQG62" si="6293">MIN(RQG60,RQE63-RQE62)</f>
        <v>0</v>
      </c>
      <c r="RQI62" s="963">
        <f t="shared" ref="RQI62" si="6294">MIN(RQI60,RQG63-RQG62)</f>
        <v>0</v>
      </c>
      <c r="RQK62" s="963">
        <f t="shared" ref="RQK62" si="6295">MIN(RQK60,RQI63-RQI62)</f>
        <v>0</v>
      </c>
      <c r="RQM62" s="963">
        <f t="shared" ref="RQM62" si="6296">MIN(RQM60,RQK63-RQK62)</f>
        <v>0</v>
      </c>
      <c r="RQO62" s="963">
        <f t="shared" ref="RQO62" si="6297">MIN(RQO60,RQM63-RQM62)</f>
        <v>0</v>
      </c>
      <c r="RQQ62" s="963">
        <f t="shared" ref="RQQ62" si="6298">MIN(RQQ60,RQO63-RQO62)</f>
        <v>0</v>
      </c>
      <c r="RQS62" s="963">
        <f t="shared" ref="RQS62" si="6299">MIN(RQS60,RQQ63-RQQ62)</f>
        <v>0</v>
      </c>
      <c r="RQU62" s="963">
        <f t="shared" ref="RQU62" si="6300">MIN(RQU60,RQS63-RQS62)</f>
        <v>0</v>
      </c>
      <c r="RQW62" s="963">
        <f t="shared" ref="RQW62" si="6301">MIN(RQW60,RQU63-RQU62)</f>
        <v>0</v>
      </c>
      <c r="RQY62" s="963">
        <f t="shared" ref="RQY62" si="6302">MIN(RQY60,RQW63-RQW62)</f>
        <v>0</v>
      </c>
      <c r="RRA62" s="963">
        <f t="shared" ref="RRA62" si="6303">MIN(RRA60,RQY63-RQY62)</f>
        <v>0</v>
      </c>
      <c r="RRC62" s="963">
        <f t="shared" ref="RRC62" si="6304">MIN(RRC60,RRA63-RRA62)</f>
        <v>0</v>
      </c>
      <c r="RRE62" s="963">
        <f t="shared" ref="RRE62" si="6305">MIN(RRE60,RRC63-RRC62)</f>
        <v>0</v>
      </c>
      <c r="RRG62" s="963">
        <f t="shared" ref="RRG62" si="6306">MIN(RRG60,RRE63-RRE62)</f>
        <v>0</v>
      </c>
      <c r="RRI62" s="963">
        <f t="shared" ref="RRI62" si="6307">MIN(RRI60,RRG63-RRG62)</f>
        <v>0</v>
      </c>
      <c r="RRK62" s="963">
        <f t="shared" ref="RRK62" si="6308">MIN(RRK60,RRI63-RRI62)</f>
        <v>0</v>
      </c>
      <c r="RRM62" s="963">
        <f t="shared" ref="RRM62" si="6309">MIN(RRM60,RRK63-RRK62)</f>
        <v>0</v>
      </c>
      <c r="RRO62" s="963">
        <f t="shared" ref="RRO62" si="6310">MIN(RRO60,RRM63-RRM62)</f>
        <v>0</v>
      </c>
      <c r="RRQ62" s="963">
        <f t="shared" ref="RRQ62" si="6311">MIN(RRQ60,RRO63-RRO62)</f>
        <v>0</v>
      </c>
      <c r="RRS62" s="963">
        <f t="shared" ref="RRS62" si="6312">MIN(RRS60,RRQ63-RRQ62)</f>
        <v>0</v>
      </c>
      <c r="RRU62" s="963">
        <f t="shared" ref="RRU62" si="6313">MIN(RRU60,RRS63-RRS62)</f>
        <v>0</v>
      </c>
      <c r="RRW62" s="963">
        <f t="shared" ref="RRW62" si="6314">MIN(RRW60,RRU63-RRU62)</f>
        <v>0</v>
      </c>
      <c r="RRY62" s="963">
        <f t="shared" ref="RRY62" si="6315">MIN(RRY60,RRW63-RRW62)</f>
        <v>0</v>
      </c>
      <c r="RSA62" s="963">
        <f t="shared" ref="RSA62" si="6316">MIN(RSA60,RRY63-RRY62)</f>
        <v>0</v>
      </c>
      <c r="RSC62" s="963">
        <f t="shared" ref="RSC62" si="6317">MIN(RSC60,RSA63-RSA62)</f>
        <v>0</v>
      </c>
      <c r="RSE62" s="963">
        <f t="shared" ref="RSE62" si="6318">MIN(RSE60,RSC63-RSC62)</f>
        <v>0</v>
      </c>
      <c r="RSG62" s="963">
        <f t="shared" ref="RSG62" si="6319">MIN(RSG60,RSE63-RSE62)</f>
        <v>0</v>
      </c>
      <c r="RSI62" s="963">
        <f t="shared" ref="RSI62" si="6320">MIN(RSI60,RSG63-RSG62)</f>
        <v>0</v>
      </c>
      <c r="RSK62" s="963">
        <f t="shared" ref="RSK62" si="6321">MIN(RSK60,RSI63-RSI62)</f>
        <v>0</v>
      </c>
      <c r="RSM62" s="963">
        <f t="shared" ref="RSM62" si="6322">MIN(RSM60,RSK63-RSK62)</f>
        <v>0</v>
      </c>
      <c r="RSO62" s="963">
        <f t="shared" ref="RSO62" si="6323">MIN(RSO60,RSM63-RSM62)</f>
        <v>0</v>
      </c>
      <c r="RSQ62" s="963">
        <f t="shared" ref="RSQ62" si="6324">MIN(RSQ60,RSO63-RSO62)</f>
        <v>0</v>
      </c>
      <c r="RSS62" s="963">
        <f t="shared" ref="RSS62" si="6325">MIN(RSS60,RSQ63-RSQ62)</f>
        <v>0</v>
      </c>
      <c r="RSU62" s="963">
        <f t="shared" ref="RSU62" si="6326">MIN(RSU60,RSS63-RSS62)</f>
        <v>0</v>
      </c>
      <c r="RSW62" s="963">
        <f t="shared" ref="RSW62" si="6327">MIN(RSW60,RSU63-RSU62)</f>
        <v>0</v>
      </c>
      <c r="RSY62" s="963">
        <f t="shared" ref="RSY62" si="6328">MIN(RSY60,RSW63-RSW62)</f>
        <v>0</v>
      </c>
      <c r="RTA62" s="963">
        <f t="shared" ref="RTA62" si="6329">MIN(RTA60,RSY63-RSY62)</f>
        <v>0</v>
      </c>
      <c r="RTC62" s="963">
        <f t="shared" ref="RTC62" si="6330">MIN(RTC60,RTA63-RTA62)</f>
        <v>0</v>
      </c>
      <c r="RTE62" s="963">
        <f t="shared" ref="RTE62" si="6331">MIN(RTE60,RTC63-RTC62)</f>
        <v>0</v>
      </c>
      <c r="RTG62" s="963">
        <f t="shared" ref="RTG62" si="6332">MIN(RTG60,RTE63-RTE62)</f>
        <v>0</v>
      </c>
      <c r="RTI62" s="963">
        <f t="shared" ref="RTI62" si="6333">MIN(RTI60,RTG63-RTG62)</f>
        <v>0</v>
      </c>
      <c r="RTK62" s="963">
        <f t="shared" ref="RTK62" si="6334">MIN(RTK60,RTI63-RTI62)</f>
        <v>0</v>
      </c>
      <c r="RTM62" s="963">
        <f t="shared" ref="RTM62" si="6335">MIN(RTM60,RTK63-RTK62)</f>
        <v>0</v>
      </c>
      <c r="RTO62" s="963">
        <f t="shared" ref="RTO62" si="6336">MIN(RTO60,RTM63-RTM62)</f>
        <v>0</v>
      </c>
      <c r="RTQ62" s="963">
        <f t="shared" ref="RTQ62" si="6337">MIN(RTQ60,RTO63-RTO62)</f>
        <v>0</v>
      </c>
      <c r="RTS62" s="963">
        <f t="shared" ref="RTS62" si="6338">MIN(RTS60,RTQ63-RTQ62)</f>
        <v>0</v>
      </c>
      <c r="RTU62" s="963">
        <f t="shared" ref="RTU62" si="6339">MIN(RTU60,RTS63-RTS62)</f>
        <v>0</v>
      </c>
      <c r="RTW62" s="963">
        <f t="shared" ref="RTW62" si="6340">MIN(RTW60,RTU63-RTU62)</f>
        <v>0</v>
      </c>
      <c r="RTY62" s="963">
        <f t="shared" ref="RTY62" si="6341">MIN(RTY60,RTW63-RTW62)</f>
        <v>0</v>
      </c>
      <c r="RUA62" s="963">
        <f t="shared" ref="RUA62" si="6342">MIN(RUA60,RTY63-RTY62)</f>
        <v>0</v>
      </c>
      <c r="RUC62" s="963">
        <f t="shared" ref="RUC62" si="6343">MIN(RUC60,RUA63-RUA62)</f>
        <v>0</v>
      </c>
      <c r="RUE62" s="963">
        <f t="shared" ref="RUE62" si="6344">MIN(RUE60,RUC63-RUC62)</f>
        <v>0</v>
      </c>
      <c r="RUG62" s="963">
        <f t="shared" ref="RUG62" si="6345">MIN(RUG60,RUE63-RUE62)</f>
        <v>0</v>
      </c>
      <c r="RUI62" s="963">
        <f t="shared" ref="RUI62" si="6346">MIN(RUI60,RUG63-RUG62)</f>
        <v>0</v>
      </c>
      <c r="RUK62" s="963">
        <f t="shared" ref="RUK62" si="6347">MIN(RUK60,RUI63-RUI62)</f>
        <v>0</v>
      </c>
      <c r="RUM62" s="963">
        <f t="shared" ref="RUM62" si="6348">MIN(RUM60,RUK63-RUK62)</f>
        <v>0</v>
      </c>
      <c r="RUO62" s="963">
        <f t="shared" ref="RUO62" si="6349">MIN(RUO60,RUM63-RUM62)</f>
        <v>0</v>
      </c>
      <c r="RUQ62" s="963">
        <f t="shared" ref="RUQ62" si="6350">MIN(RUQ60,RUO63-RUO62)</f>
        <v>0</v>
      </c>
      <c r="RUS62" s="963">
        <f t="shared" ref="RUS62" si="6351">MIN(RUS60,RUQ63-RUQ62)</f>
        <v>0</v>
      </c>
      <c r="RUU62" s="963">
        <f t="shared" ref="RUU62" si="6352">MIN(RUU60,RUS63-RUS62)</f>
        <v>0</v>
      </c>
      <c r="RUW62" s="963">
        <f t="shared" ref="RUW62" si="6353">MIN(RUW60,RUU63-RUU62)</f>
        <v>0</v>
      </c>
      <c r="RUY62" s="963">
        <f t="shared" ref="RUY62" si="6354">MIN(RUY60,RUW63-RUW62)</f>
        <v>0</v>
      </c>
      <c r="RVA62" s="963">
        <f t="shared" ref="RVA62" si="6355">MIN(RVA60,RUY63-RUY62)</f>
        <v>0</v>
      </c>
      <c r="RVC62" s="963">
        <f t="shared" ref="RVC62" si="6356">MIN(RVC60,RVA63-RVA62)</f>
        <v>0</v>
      </c>
      <c r="RVE62" s="963">
        <f t="shared" ref="RVE62" si="6357">MIN(RVE60,RVC63-RVC62)</f>
        <v>0</v>
      </c>
      <c r="RVG62" s="963">
        <f t="shared" ref="RVG62" si="6358">MIN(RVG60,RVE63-RVE62)</f>
        <v>0</v>
      </c>
      <c r="RVI62" s="963">
        <f t="shared" ref="RVI62" si="6359">MIN(RVI60,RVG63-RVG62)</f>
        <v>0</v>
      </c>
      <c r="RVK62" s="963">
        <f t="shared" ref="RVK62" si="6360">MIN(RVK60,RVI63-RVI62)</f>
        <v>0</v>
      </c>
      <c r="RVM62" s="963">
        <f t="shared" ref="RVM62" si="6361">MIN(RVM60,RVK63-RVK62)</f>
        <v>0</v>
      </c>
      <c r="RVO62" s="963">
        <f t="shared" ref="RVO62" si="6362">MIN(RVO60,RVM63-RVM62)</f>
        <v>0</v>
      </c>
      <c r="RVQ62" s="963">
        <f t="shared" ref="RVQ62" si="6363">MIN(RVQ60,RVO63-RVO62)</f>
        <v>0</v>
      </c>
      <c r="RVS62" s="963">
        <f t="shared" ref="RVS62" si="6364">MIN(RVS60,RVQ63-RVQ62)</f>
        <v>0</v>
      </c>
      <c r="RVU62" s="963">
        <f t="shared" ref="RVU62" si="6365">MIN(RVU60,RVS63-RVS62)</f>
        <v>0</v>
      </c>
      <c r="RVW62" s="963">
        <f t="shared" ref="RVW62" si="6366">MIN(RVW60,RVU63-RVU62)</f>
        <v>0</v>
      </c>
      <c r="RVY62" s="963">
        <f t="shared" ref="RVY62" si="6367">MIN(RVY60,RVW63-RVW62)</f>
        <v>0</v>
      </c>
      <c r="RWA62" s="963">
        <f t="shared" ref="RWA62" si="6368">MIN(RWA60,RVY63-RVY62)</f>
        <v>0</v>
      </c>
      <c r="RWC62" s="963">
        <f t="shared" ref="RWC62" si="6369">MIN(RWC60,RWA63-RWA62)</f>
        <v>0</v>
      </c>
      <c r="RWE62" s="963">
        <f t="shared" ref="RWE62" si="6370">MIN(RWE60,RWC63-RWC62)</f>
        <v>0</v>
      </c>
      <c r="RWG62" s="963">
        <f t="shared" ref="RWG62" si="6371">MIN(RWG60,RWE63-RWE62)</f>
        <v>0</v>
      </c>
      <c r="RWI62" s="963">
        <f t="shared" ref="RWI62" si="6372">MIN(RWI60,RWG63-RWG62)</f>
        <v>0</v>
      </c>
      <c r="RWK62" s="963">
        <f t="shared" ref="RWK62" si="6373">MIN(RWK60,RWI63-RWI62)</f>
        <v>0</v>
      </c>
      <c r="RWM62" s="963">
        <f t="shared" ref="RWM62" si="6374">MIN(RWM60,RWK63-RWK62)</f>
        <v>0</v>
      </c>
      <c r="RWO62" s="963">
        <f t="shared" ref="RWO62" si="6375">MIN(RWO60,RWM63-RWM62)</f>
        <v>0</v>
      </c>
      <c r="RWQ62" s="963">
        <f t="shared" ref="RWQ62" si="6376">MIN(RWQ60,RWO63-RWO62)</f>
        <v>0</v>
      </c>
      <c r="RWS62" s="963">
        <f t="shared" ref="RWS62" si="6377">MIN(RWS60,RWQ63-RWQ62)</f>
        <v>0</v>
      </c>
      <c r="RWU62" s="963">
        <f t="shared" ref="RWU62" si="6378">MIN(RWU60,RWS63-RWS62)</f>
        <v>0</v>
      </c>
      <c r="RWW62" s="963">
        <f t="shared" ref="RWW62" si="6379">MIN(RWW60,RWU63-RWU62)</f>
        <v>0</v>
      </c>
      <c r="RWY62" s="963">
        <f t="shared" ref="RWY62" si="6380">MIN(RWY60,RWW63-RWW62)</f>
        <v>0</v>
      </c>
      <c r="RXA62" s="963">
        <f t="shared" ref="RXA62" si="6381">MIN(RXA60,RWY63-RWY62)</f>
        <v>0</v>
      </c>
      <c r="RXC62" s="963">
        <f t="shared" ref="RXC62" si="6382">MIN(RXC60,RXA63-RXA62)</f>
        <v>0</v>
      </c>
      <c r="RXE62" s="963">
        <f t="shared" ref="RXE62" si="6383">MIN(RXE60,RXC63-RXC62)</f>
        <v>0</v>
      </c>
      <c r="RXG62" s="963">
        <f t="shared" ref="RXG62" si="6384">MIN(RXG60,RXE63-RXE62)</f>
        <v>0</v>
      </c>
      <c r="RXI62" s="963">
        <f t="shared" ref="RXI62" si="6385">MIN(RXI60,RXG63-RXG62)</f>
        <v>0</v>
      </c>
      <c r="RXK62" s="963">
        <f t="shared" ref="RXK62" si="6386">MIN(RXK60,RXI63-RXI62)</f>
        <v>0</v>
      </c>
      <c r="RXM62" s="963">
        <f t="shared" ref="RXM62" si="6387">MIN(RXM60,RXK63-RXK62)</f>
        <v>0</v>
      </c>
      <c r="RXO62" s="963">
        <f t="shared" ref="RXO62" si="6388">MIN(RXO60,RXM63-RXM62)</f>
        <v>0</v>
      </c>
      <c r="RXQ62" s="963">
        <f t="shared" ref="RXQ62" si="6389">MIN(RXQ60,RXO63-RXO62)</f>
        <v>0</v>
      </c>
      <c r="RXS62" s="963">
        <f t="shared" ref="RXS62" si="6390">MIN(RXS60,RXQ63-RXQ62)</f>
        <v>0</v>
      </c>
      <c r="RXU62" s="963">
        <f t="shared" ref="RXU62" si="6391">MIN(RXU60,RXS63-RXS62)</f>
        <v>0</v>
      </c>
      <c r="RXW62" s="963">
        <f t="shared" ref="RXW62" si="6392">MIN(RXW60,RXU63-RXU62)</f>
        <v>0</v>
      </c>
      <c r="RXY62" s="963">
        <f t="shared" ref="RXY62" si="6393">MIN(RXY60,RXW63-RXW62)</f>
        <v>0</v>
      </c>
      <c r="RYA62" s="963">
        <f t="shared" ref="RYA62" si="6394">MIN(RYA60,RXY63-RXY62)</f>
        <v>0</v>
      </c>
      <c r="RYC62" s="963">
        <f t="shared" ref="RYC62" si="6395">MIN(RYC60,RYA63-RYA62)</f>
        <v>0</v>
      </c>
      <c r="RYE62" s="963">
        <f t="shared" ref="RYE62" si="6396">MIN(RYE60,RYC63-RYC62)</f>
        <v>0</v>
      </c>
      <c r="RYG62" s="963">
        <f t="shared" ref="RYG62" si="6397">MIN(RYG60,RYE63-RYE62)</f>
        <v>0</v>
      </c>
      <c r="RYI62" s="963">
        <f t="shared" ref="RYI62" si="6398">MIN(RYI60,RYG63-RYG62)</f>
        <v>0</v>
      </c>
      <c r="RYK62" s="963">
        <f t="shared" ref="RYK62" si="6399">MIN(RYK60,RYI63-RYI62)</f>
        <v>0</v>
      </c>
      <c r="RYM62" s="963">
        <f t="shared" ref="RYM62" si="6400">MIN(RYM60,RYK63-RYK62)</f>
        <v>0</v>
      </c>
      <c r="RYO62" s="963">
        <f t="shared" ref="RYO62" si="6401">MIN(RYO60,RYM63-RYM62)</f>
        <v>0</v>
      </c>
      <c r="RYQ62" s="963">
        <f t="shared" ref="RYQ62" si="6402">MIN(RYQ60,RYO63-RYO62)</f>
        <v>0</v>
      </c>
      <c r="RYS62" s="963">
        <f t="shared" ref="RYS62" si="6403">MIN(RYS60,RYQ63-RYQ62)</f>
        <v>0</v>
      </c>
      <c r="RYU62" s="963">
        <f t="shared" ref="RYU62" si="6404">MIN(RYU60,RYS63-RYS62)</f>
        <v>0</v>
      </c>
      <c r="RYW62" s="963">
        <f t="shared" ref="RYW62" si="6405">MIN(RYW60,RYU63-RYU62)</f>
        <v>0</v>
      </c>
      <c r="RYY62" s="963">
        <f t="shared" ref="RYY62" si="6406">MIN(RYY60,RYW63-RYW62)</f>
        <v>0</v>
      </c>
      <c r="RZA62" s="963">
        <f t="shared" ref="RZA62" si="6407">MIN(RZA60,RYY63-RYY62)</f>
        <v>0</v>
      </c>
      <c r="RZC62" s="963">
        <f t="shared" ref="RZC62" si="6408">MIN(RZC60,RZA63-RZA62)</f>
        <v>0</v>
      </c>
      <c r="RZE62" s="963">
        <f t="shared" ref="RZE62" si="6409">MIN(RZE60,RZC63-RZC62)</f>
        <v>0</v>
      </c>
      <c r="RZG62" s="963">
        <f t="shared" ref="RZG62" si="6410">MIN(RZG60,RZE63-RZE62)</f>
        <v>0</v>
      </c>
      <c r="RZI62" s="963">
        <f t="shared" ref="RZI62" si="6411">MIN(RZI60,RZG63-RZG62)</f>
        <v>0</v>
      </c>
      <c r="RZK62" s="963">
        <f t="shared" ref="RZK62" si="6412">MIN(RZK60,RZI63-RZI62)</f>
        <v>0</v>
      </c>
      <c r="RZM62" s="963">
        <f t="shared" ref="RZM62" si="6413">MIN(RZM60,RZK63-RZK62)</f>
        <v>0</v>
      </c>
      <c r="RZO62" s="963">
        <f t="shared" ref="RZO62" si="6414">MIN(RZO60,RZM63-RZM62)</f>
        <v>0</v>
      </c>
      <c r="RZQ62" s="963">
        <f t="shared" ref="RZQ62" si="6415">MIN(RZQ60,RZO63-RZO62)</f>
        <v>0</v>
      </c>
      <c r="RZS62" s="963">
        <f t="shared" ref="RZS62" si="6416">MIN(RZS60,RZQ63-RZQ62)</f>
        <v>0</v>
      </c>
      <c r="RZU62" s="963">
        <f t="shared" ref="RZU62" si="6417">MIN(RZU60,RZS63-RZS62)</f>
        <v>0</v>
      </c>
      <c r="RZW62" s="963">
        <f t="shared" ref="RZW62" si="6418">MIN(RZW60,RZU63-RZU62)</f>
        <v>0</v>
      </c>
      <c r="RZY62" s="963">
        <f t="shared" ref="RZY62" si="6419">MIN(RZY60,RZW63-RZW62)</f>
        <v>0</v>
      </c>
      <c r="SAA62" s="963">
        <f t="shared" ref="SAA62" si="6420">MIN(SAA60,RZY63-RZY62)</f>
        <v>0</v>
      </c>
      <c r="SAC62" s="963">
        <f t="shared" ref="SAC62" si="6421">MIN(SAC60,SAA63-SAA62)</f>
        <v>0</v>
      </c>
      <c r="SAE62" s="963">
        <f t="shared" ref="SAE62" si="6422">MIN(SAE60,SAC63-SAC62)</f>
        <v>0</v>
      </c>
      <c r="SAG62" s="963">
        <f t="shared" ref="SAG62" si="6423">MIN(SAG60,SAE63-SAE62)</f>
        <v>0</v>
      </c>
      <c r="SAI62" s="963">
        <f t="shared" ref="SAI62" si="6424">MIN(SAI60,SAG63-SAG62)</f>
        <v>0</v>
      </c>
      <c r="SAK62" s="963">
        <f t="shared" ref="SAK62" si="6425">MIN(SAK60,SAI63-SAI62)</f>
        <v>0</v>
      </c>
      <c r="SAM62" s="963">
        <f t="shared" ref="SAM62" si="6426">MIN(SAM60,SAK63-SAK62)</f>
        <v>0</v>
      </c>
      <c r="SAO62" s="963">
        <f t="shared" ref="SAO62" si="6427">MIN(SAO60,SAM63-SAM62)</f>
        <v>0</v>
      </c>
      <c r="SAQ62" s="963">
        <f t="shared" ref="SAQ62" si="6428">MIN(SAQ60,SAO63-SAO62)</f>
        <v>0</v>
      </c>
      <c r="SAS62" s="963">
        <f t="shared" ref="SAS62" si="6429">MIN(SAS60,SAQ63-SAQ62)</f>
        <v>0</v>
      </c>
      <c r="SAU62" s="963">
        <f t="shared" ref="SAU62" si="6430">MIN(SAU60,SAS63-SAS62)</f>
        <v>0</v>
      </c>
      <c r="SAW62" s="963">
        <f t="shared" ref="SAW62" si="6431">MIN(SAW60,SAU63-SAU62)</f>
        <v>0</v>
      </c>
      <c r="SAY62" s="963">
        <f t="shared" ref="SAY62" si="6432">MIN(SAY60,SAW63-SAW62)</f>
        <v>0</v>
      </c>
      <c r="SBA62" s="963">
        <f t="shared" ref="SBA62" si="6433">MIN(SBA60,SAY63-SAY62)</f>
        <v>0</v>
      </c>
      <c r="SBC62" s="963">
        <f t="shared" ref="SBC62" si="6434">MIN(SBC60,SBA63-SBA62)</f>
        <v>0</v>
      </c>
      <c r="SBE62" s="963">
        <f t="shared" ref="SBE62" si="6435">MIN(SBE60,SBC63-SBC62)</f>
        <v>0</v>
      </c>
      <c r="SBG62" s="963">
        <f t="shared" ref="SBG62" si="6436">MIN(SBG60,SBE63-SBE62)</f>
        <v>0</v>
      </c>
      <c r="SBI62" s="963">
        <f t="shared" ref="SBI62" si="6437">MIN(SBI60,SBG63-SBG62)</f>
        <v>0</v>
      </c>
      <c r="SBK62" s="963">
        <f t="shared" ref="SBK62" si="6438">MIN(SBK60,SBI63-SBI62)</f>
        <v>0</v>
      </c>
      <c r="SBM62" s="963">
        <f t="shared" ref="SBM62" si="6439">MIN(SBM60,SBK63-SBK62)</f>
        <v>0</v>
      </c>
      <c r="SBO62" s="963">
        <f t="shared" ref="SBO62" si="6440">MIN(SBO60,SBM63-SBM62)</f>
        <v>0</v>
      </c>
      <c r="SBQ62" s="963">
        <f t="shared" ref="SBQ62" si="6441">MIN(SBQ60,SBO63-SBO62)</f>
        <v>0</v>
      </c>
      <c r="SBS62" s="963">
        <f t="shared" ref="SBS62" si="6442">MIN(SBS60,SBQ63-SBQ62)</f>
        <v>0</v>
      </c>
      <c r="SBU62" s="963">
        <f t="shared" ref="SBU62" si="6443">MIN(SBU60,SBS63-SBS62)</f>
        <v>0</v>
      </c>
      <c r="SBW62" s="963">
        <f t="shared" ref="SBW62" si="6444">MIN(SBW60,SBU63-SBU62)</f>
        <v>0</v>
      </c>
      <c r="SBY62" s="963">
        <f t="shared" ref="SBY62" si="6445">MIN(SBY60,SBW63-SBW62)</f>
        <v>0</v>
      </c>
      <c r="SCA62" s="963">
        <f t="shared" ref="SCA62" si="6446">MIN(SCA60,SBY63-SBY62)</f>
        <v>0</v>
      </c>
      <c r="SCC62" s="963">
        <f t="shared" ref="SCC62" si="6447">MIN(SCC60,SCA63-SCA62)</f>
        <v>0</v>
      </c>
      <c r="SCE62" s="963">
        <f t="shared" ref="SCE62" si="6448">MIN(SCE60,SCC63-SCC62)</f>
        <v>0</v>
      </c>
      <c r="SCG62" s="963">
        <f t="shared" ref="SCG62" si="6449">MIN(SCG60,SCE63-SCE62)</f>
        <v>0</v>
      </c>
      <c r="SCI62" s="963">
        <f t="shared" ref="SCI62" si="6450">MIN(SCI60,SCG63-SCG62)</f>
        <v>0</v>
      </c>
      <c r="SCK62" s="963">
        <f t="shared" ref="SCK62" si="6451">MIN(SCK60,SCI63-SCI62)</f>
        <v>0</v>
      </c>
      <c r="SCM62" s="963">
        <f t="shared" ref="SCM62" si="6452">MIN(SCM60,SCK63-SCK62)</f>
        <v>0</v>
      </c>
      <c r="SCO62" s="963">
        <f t="shared" ref="SCO62" si="6453">MIN(SCO60,SCM63-SCM62)</f>
        <v>0</v>
      </c>
      <c r="SCQ62" s="963">
        <f t="shared" ref="SCQ62" si="6454">MIN(SCQ60,SCO63-SCO62)</f>
        <v>0</v>
      </c>
      <c r="SCS62" s="963">
        <f t="shared" ref="SCS62" si="6455">MIN(SCS60,SCQ63-SCQ62)</f>
        <v>0</v>
      </c>
      <c r="SCU62" s="963">
        <f t="shared" ref="SCU62" si="6456">MIN(SCU60,SCS63-SCS62)</f>
        <v>0</v>
      </c>
      <c r="SCW62" s="963">
        <f t="shared" ref="SCW62" si="6457">MIN(SCW60,SCU63-SCU62)</f>
        <v>0</v>
      </c>
      <c r="SCY62" s="963">
        <f t="shared" ref="SCY62" si="6458">MIN(SCY60,SCW63-SCW62)</f>
        <v>0</v>
      </c>
      <c r="SDA62" s="963">
        <f t="shared" ref="SDA62" si="6459">MIN(SDA60,SCY63-SCY62)</f>
        <v>0</v>
      </c>
      <c r="SDC62" s="963">
        <f t="shared" ref="SDC62" si="6460">MIN(SDC60,SDA63-SDA62)</f>
        <v>0</v>
      </c>
      <c r="SDE62" s="963">
        <f t="shared" ref="SDE62" si="6461">MIN(SDE60,SDC63-SDC62)</f>
        <v>0</v>
      </c>
      <c r="SDG62" s="963">
        <f t="shared" ref="SDG62" si="6462">MIN(SDG60,SDE63-SDE62)</f>
        <v>0</v>
      </c>
      <c r="SDI62" s="963">
        <f t="shared" ref="SDI62" si="6463">MIN(SDI60,SDG63-SDG62)</f>
        <v>0</v>
      </c>
      <c r="SDK62" s="963">
        <f t="shared" ref="SDK62" si="6464">MIN(SDK60,SDI63-SDI62)</f>
        <v>0</v>
      </c>
      <c r="SDM62" s="963">
        <f t="shared" ref="SDM62" si="6465">MIN(SDM60,SDK63-SDK62)</f>
        <v>0</v>
      </c>
      <c r="SDO62" s="963">
        <f t="shared" ref="SDO62" si="6466">MIN(SDO60,SDM63-SDM62)</f>
        <v>0</v>
      </c>
      <c r="SDQ62" s="963">
        <f t="shared" ref="SDQ62" si="6467">MIN(SDQ60,SDO63-SDO62)</f>
        <v>0</v>
      </c>
      <c r="SDS62" s="963">
        <f t="shared" ref="SDS62" si="6468">MIN(SDS60,SDQ63-SDQ62)</f>
        <v>0</v>
      </c>
      <c r="SDU62" s="963">
        <f t="shared" ref="SDU62" si="6469">MIN(SDU60,SDS63-SDS62)</f>
        <v>0</v>
      </c>
      <c r="SDW62" s="963">
        <f t="shared" ref="SDW62" si="6470">MIN(SDW60,SDU63-SDU62)</f>
        <v>0</v>
      </c>
      <c r="SDY62" s="963">
        <f t="shared" ref="SDY62" si="6471">MIN(SDY60,SDW63-SDW62)</f>
        <v>0</v>
      </c>
      <c r="SEA62" s="963">
        <f t="shared" ref="SEA62" si="6472">MIN(SEA60,SDY63-SDY62)</f>
        <v>0</v>
      </c>
      <c r="SEC62" s="963">
        <f t="shared" ref="SEC62" si="6473">MIN(SEC60,SEA63-SEA62)</f>
        <v>0</v>
      </c>
      <c r="SEE62" s="963">
        <f t="shared" ref="SEE62" si="6474">MIN(SEE60,SEC63-SEC62)</f>
        <v>0</v>
      </c>
      <c r="SEG62" s="963">
        <f t="shared" ref="SEG62" si="6475">MIN(SEG60,SEE63-SEE62)</f>
        <v>0</v>
      </c>
      <c r="SEI62" s="963">
        <f t="shared" ref="SEI62" si="6476">MIN(SEI60,SEG63-SEG62)</f>
        <v>0</v>
      </c>
      <c r="SEK62" s="963">
        <f t="shared" ref="SEK62" si="6477">MIN(SEK60,SEI63-SEI62)</f>
        <v>0</v>
      </c>
      <c r="SEM62" s="963">
        <f t="shared" ref="SEM62" si="6478">MIN(SEM60,SEK63-SEK62)</f>
        <v>0</v>
      </c>
      <c r="SEO62" s="963">
        <f t="shared" ref="SEO62" si="6479">MIN(SEO60,SEM63-SEM62)</f>
        <v>0</v>
      </c>
      <c r="SEQ62" s="963">
        <f t="shared" ref="SEQ62" si="6480">MIN(SEQ60,SEO63-SEO62)</f>
        <v>0</v>
      </c>
      <c r="SES62" s="963">
        <f t="shared" ref="SES62" si="6481">MIN(SES60,SEQ63-SEQ62)</f>
        <v>0</v>
      </c>
      <c r="SEU62" s="963">
        <f t="shared" ref="SEU62" si="6482">MIN(SEU60,SES63-SES62)</f>
        <v>0</v>
      </c>
      <c r="SEW62" s="963">
        <f t="shared" ref="SEW62" si="6483">MIN(SEW60,SEU63-SEU62)</f>
        <v>0</v>
      </c>
      <c r="SEY62" s="963">
        <f t="shared" ref="SEY62" si="6484">MIN(SEY60,SEW63-SEW62)</f>
        <v>0</v>
      </c>
      <c r="SFA62" s="963">
        <f t="shared" ref="SFA62" si="6485">MIN(SFA60,SEY63-SEY62)</f>
        <v>0</v>
      </c>
      <c r="SFC62" s="963">
        <f t="shared" ref="SFC62" si="6486">MIN(SFC60,SFA63-SFA62)</f>
        <v>0</v>
      </c>
      <c r="SFE62" s="963">
        <f t="shared" ref="SFE62" si="6487">MIN(SFE60,SFC63-SFC62)</f>
        <v>0</v>
      </c>
      <c r="SFG62" s="963">
        <f t="shared" ref="SFG62" si="6488">MIN(SFG60,SFE63-SFE62)</f>
        <v>0</v>
      </c>
      <c r="SFI62" s="963">
        <f t="shared" ref="SFI62" si="6489">MIN(SFI60,SFG63-SFG62)</f>
        <v>0</v>
      </c>
      <c r="SFK62" s="963">
        <f t="shared" ref="SFK62" si="6490">MIN(SFK60,SFI63-SFI62)</f>
        <v>0</v>
      </c>
      <c r="SFM62" s="963">
        <f t="shared" ref="SFM62" si="6491">MIN(SFM60,SFK63-SFK62)</f>
        <v>0</v>
      </c>
      <c r="SFO62" s="963">
        <f t="shared" ref="SFO62" si="6492">MIN(SFO60,SFM63-SFM62)</f>
        <v>0</v>
      </c>
      <c r="SFQ62" s="963">
        <f t="shared" ref="SFQ62" si="6493">MIN(SFQ60,SFO63-SFO62)</f>
        <v>0</v>
      </c>
      <c r="SFS62" s="963">
        <f t="shared" ref="SFS62" si="6494">MIN(SFS60,SFQ63-SFQ62)</f>
        <v>0</v>
      </c>
      <c r="SFU62" s="963">
        <f t="shared" ref="SFU62" si="6495">MIN(SFU60,SFS63-SFS62)</f>
        <v>0</v>
      </c>
      <c r="SFW62" s="963">
        <f t="shared" ref="SFW62" si="6496">MIN(SFW60,SFU63-SFU62)</f>
        <v>0</v>
      </c>
      <c r="SFY62" s="963">
        <f t="shared" ref="SFY62" si="6497">MIN(SFY60,SFW63-SFW62)</f>
        <v>0</v>
      </c>
      <c r="SGA62" s="963">
        <f t="shared" ref="SGA62" si="6498">MIN(SGA60,SFY63-SFY62)</f>
        <v>0</v>
      </c>
      <c r="SGC62" s="963">
        <f t="shared" ref="SGC62" si="6499">MIN(SGC60,SGA63-SGA62)</f>
        <v>0</v>
      </c>
      <c r="SGE62" s="963">
        <f t="shared" ref="SGE62" si="6500">MIN(SGE60,SGC63-SGC62)</f>
        <v>0</v>
      </c>
      <c r="SGG62" s="963">
        <f t="shared" ref="SGG62" si="6501">MIN(SGG60,SGE63-SGE62)</f>
        <v>0</v>
      </c>
      <c r="SGI62" s="963">
        <f t="shared" ref="SGI62" si="6502">MIN(SGI60,SGG63-SGG62)</f>
        <v>0</v>
      </c>
      <c r="SGK62" s="963">
        <f t="shared" ref="SGK62" si="6503">MIN(SGK60,SGI63-SGI62)</f>
        <v>0</v>
      </c>
      <c r="SGM62" s="963">
        <f t="shared" ref="SGM62" si="6504">MIN(SGM60,SGK63-SGK62)</f>
        <v>0</v>
      </c>
      <c r="SGO62" s="963">
        <f t="shared" ref="SGO62" si="6505">MIN(SGO60,SGM63-SGM62)</f>
        <v>0</v>
      </c>
      <c r="SGQ62" s="963">
        <f t="shared" ref="SGQ62" si="6506">MIN(SGQ60,SGO63-SGO62)</f>
        <v>0</v>
      </c>
      <c r="SGS62" s="963">
        <f t="shared" ref="SGS62" si="6507">MIN(SGS60,SGQ63-SGQ62)</f>
        <v>0</v>
      </c>
      <c r="SGU62" s="963">
        <f t="shared" ref="SGU62" si="6508">MIN(SGU60,SGS63-SGS62)</f>
        <v>0</v>
      </c>
      <c r="SGW62" s="963">
        <f t="shared" ref="SGW62" si="6509">MIN(SGW60,SGU63-SGU62)</f>
        <v>0</v>
      </c>
      <c r="SGY62" s="963">
        <f t="shared" ref="SGY62" si="6510">MIN(SGY60,SGW63-SGW62)</f>
        <v>0</v>
      </c>
      <c r="SHA62" s="963">
        <f t="shared" ref="SHA62" si="6511">MIN(SHA60,SGY63-SGY62)</f>
        <v>0</v>
      </c>
      <c r="SHC62" s="963">
        <f t="shared" ref="SHC62" si="6512">MIN(SHC60,SHA63-SHA62)</f>
        <v>0</v>
      </c>
      <c r="SHE62" s="963">
        <f t="shared" ref="SHE62" si="6513">MIN(SHE60,SHC63-SHC62)</f>
        <v>0</v>
      </c>
      <c r="SHG62" s="963">
        <f t="shared" ref="SHG62" si="6514">MIN(SHG60,SHE63-SHE62)</f>
        <v>0</v>
      </c>
      <c r="SHI62" s="963">
        <f t="shared" ref="SHI62" si="6515">MIN(SHI60,SHG63-SHG62)</f>
        <v>0</v>
      </c>
      <c r="SHK62" s="963">
        <f t="shared" ref="SHK62" si="6516">MIN(SHK60,SHI63-SHI62)</f>
        <v>0</v>
      </c>
      <c r="SHM62" s="963">
        <f t="shared" ref="SHM62" si="6517">MIN(SHM60,SHK63-SHK62)</f>
        <v>0</v>
      </c>
      <c r="SHO62" s="963">
        <f t="shared" ref="SHO62" si="6518">MIN(SHO60,SHM63-SHM62)</f>
        <v>0</v>
      </c>
      <c r="SHQ62" s="963">
        <f t="shared" ref="SHQ62" si="6519">MIN(SHQ60,SHO63-SHO62)</f>
        <v>0</v>
      </c>
      <c r="SHS62" s="963">
        <f t="shared" ref="SHS62" si="6520">MIN(SHS60,SHQ63-SHQ62)</f>
        <v>0</v>
      </c>
      <c r="SHU62" s="963">
        <f t="shared" ref="SHU62" si="6521">MIN(SHU60,SHS63-SHS62)</f>
        <v>0</v>
      </c>
      <c r="SHW62" s="963">
        <f t="shared" ref="SHW62" si="6522">MIN(SHW60,SHU63-SHU62)</f>
        <v>0</v>
      </c>
      <c r="SHY62" s="963">
        <f t="shared" ref="SHY62" si="6523">MIN(SHY60,SHW63-SHW62)</f>
        <v>0</v>
      </c>
      <c r="SIA62" s="963">
        <f t="shared" ref="SIA62" si="6524">MIN(SIA60,SHY63-SHY62)</f>
        <v>0</v>
      </c>
      <c r="SIC62" s="963">
        <f t="shared" ref="SIC62" si="6525">MIN(SIC60,SIA63-SIA62)</f>
        <v>0</v>
      </c>
      <c r="SIE62" s="963">
        <f t="shared" ref="SIE62" si="6526">MIN(SIE60,SIC63-SIC62)</f>
        <v>0</v>
      </c>
      <c r="SIG62" s="963">
        <f t="shared" ref="SIG62" si="6527">MIN(SIG60,SIE63-SIE62)</f>
        <v>0</v>
      </c>
      <c r="SII62" s="963">
        <f t="shared" ref="SII62" si="6528">MIN(SII60,SIG63-SIG62)</f>
        <v>0</v>
      </c>
      <c r="SIK62" s="963">
        <f t="shared" ref="SIK62" si="6529">MIN(SIK60,SII63-SII62)</f>
        <v>0</v>
      </c>
      <c r="SIM62" s="963">
        <f t="shared" ref="SIM62" si="6530">MIN(SIM60,SIK63-SIK62)</f>
        <v>0</v>
      </c>
      <c r="SIO62" s="963">
        <f t="shared" ref="SIO62" si="6531">MIN(SIO60,SIM63-SIM62)</f>
        <v>0</v>
      </c>
      <c r="SIQ62" s="963">
        <f t="shared" ref="SIQ62" si="6532">MIN(SIQ60,SIO63-SIO62)</f>
        <v>0</v>
      </c>
      <c r="SIS62" s="963">
        <f t="shared" ref="SIS62" si="6533">MIN(SIS60,SIQ63-SIQ62)</f>
        <v>0</v>
      </c>
      <c r="SIU62" s="963">
        <f t="shared" ref="SIU62" si="6534">MIN(SIU60,SIS63-SIS62)</f>
        <v>0</v>
      </c>
      <c r="SIW62" s="963">
        <f t="shared" ref="SIW62" si="6535">MIN(SIW60,SIU63-SIU62)</f>
        <v>0</v>
      </c>
      <c r="SIY62" s="963">
        <f t="shared" ref="SIY62" si="6536">MIN(SIY60,SIW63-SIW62)</f>
        <v>0</v>
      </c>
      <c r="SJA62" s="963">
        <f t="shared" ref="SJA62" si="6537">MIN(SJA60,SIY63-SIY62)</f>
        <v>0</v>
      </c>
      <c r="SJC62" s="963">
        <f t="shared" ref="SJC62" si="6538">MIN(SJC60,SJA63-SJA62)</f>
        <v>0</v>
      </c>
      <c r="SJE62" s="963">
        <f t="shared" ref="SJE62" si="6539">MIN(SJE60,SJC63-SJC62)</f>
        <v>0</v>
      </c>
      <c r="SJG62" s="963">
        <f t="shared" ref="SJG62" si="6540">MIN(SJG60,SJE63-SJE62)</f>
        <v>0</v>
      </c>
      <c r="SJI62" s="963">
        <f t="shared" ref="SJI62" si="6541">MIN(SJI60,SJG63-SJG62)</f>
        <v>0</v>
      </c>
      <c r="SJK62" s="963">
        <f t="shared" ref="SJK62" si="6542">MIN(SJK60,SJI63-SJI62)</f>
        <v>0</v>
      </c>
      <c r="SJM62" s="963">
        <f t="shared" ref="SJM62" si="6543">MIN(SJM60,SJK63-SJK62)</f>
        <v>0</v>
      </c>
      <c r="SJO62" s="963">
        <f t="shared" ref="SJO62" si="6544">MIN(SJO60,SJM63-SJM62)</f>
        <v>0</v>
      </c>
      <c r="SJQ62" s="963">
        <f t="shared" ref="SJQ62" si="6545">MIN(SJQ60,SJO63-SJO62)</f>
        <v>0</v>
      </c>
      <c r="SJS62" s="963">
        <f t="shared" ref="SJS62" si="6546">MIN(SJS60,SJQ63-SJQ62)</f>
        <v>0</v>
      </c>
      <c r="SJU62" s="963">
        <f t="shared" ref="SJU62" si="6547">MIN(SJU60,SJS63-SJS62)</f>
        <v>0</v>
      </c>
      <c r="SJW62" s="963">
        <f t="shared" ref="SJW62" si="6548">MIN(SJW60,SJU63-SJU62)</f>
        <v>0</v>
      </c>
      <c r="SJY62" s="963">
        <f t="shared" ref="SJY62" si="6549">MIN(SJY60,SJW63-SJW62)</f>
        <v>0</v>
      </c>
      <c r="SKA62" s="963">
        <f t="shared" ref="SKA62" si="6550">MIN(SKA60,SJY63-SJY62)</f>
        <v>0</v>
      </c>
      <c r="SKC62" s="963">
        <f t="shared" ref="SKC62" si="6551">MIN(SKC60,SKA63-SKA62)</f>
        <v>0</v>
      </c>
      <c r="SKE62" s="963">
        <f t="shared" ref="SKE62" si="6552">MIN(SKE60,SKC63-SKC62)</f>
        <v>0</v>
      </c>
      <c r="SKG62" s="963">
        <f t="shared" ref="SKG62" si="6553">MIN(SKG60,SKE63-SKE62)</f>
        <v>0</v>
      </c>
      <c r="SKI62" s="963">
        <f t="shared" ref="SKI62" si="6554">MIN(SKI60,SKG63-SKG62)</f>
        <v>0</v>
      </c>
      <c r="SKK62" s="963">
        <f t="shared" ref="SKK62" si="6555">MIN(SKK60,SKI63-SKI62)</f>
        <v>0</v>
      </c>
      <c r="SKM62" s="963">
        <f t="shared" ref="SKM62" si="6556">MIN(SKM60,SKK63-SKK62)</f>
        <v>0</v>
      </c>
      <c r="SKO62" s="963">
        <f t="shared" ref="SKO62" si="6557">MIN(SKO60,SKM63-SKM62)</f>
        <v>0</v>
      </c>
      <c r="SKQ62" s="963">
        <f t="shared" ref="SKQ62" si="6558">MIN(SKQ60,SKO63-SKO62)</f>
        <v>0</v>
      </c>
      <c r="SKS62" s="963">
        <f t="shared" ref="SKS62" si="6559">MIN(SKS60,SKQ63-SKQ62)</f>
        <v>0</v>
      </c>
      <c r="SKU62" s="963">
        <f t="shared" ref="SKU62" si="6560">MIN(SKU60,SKS63-SKS62)</f>
        <v>0</v>
      </c>
      <c r="SKW62" s="963">
        <f t="shared" ref="SKW62" si="6561">MIN(SKW60,SKU63-SKU62)</f>
        <v>0</v>
      </c>
      <c r="SKY62" s="963">
        <f t="shared" ref="SKY62" si="6562">MIN(SKY60,SKW63-SKW62)</f>
        <v>0</v>
      </c>
      <c r="SLA62" s="963">
        <f t="shared" ref="SLA62" si="6563">MIN(SLA60,SKY63-SKY62)</f>
        <v>0</v>
      </c>
      <c r="SLC62" s="963">
        <f t="shared" ref="SLC62" si="6564">MIN(SLC60,SLA63-SLA62)</f>
        <v>0</v>
      </c>
      <c r="SLE62" s="963">
        <f t="shared" ref="SLE62" si="6565">MIN(SLE60,SLC63-SLC62)</f>
        <v>0</v>
      </c>
      <c r="SLG62" s="963">
        <f t="shared" ref="SLG62" si="6566">MIN(SLG60,SLE63-SLE62)</f>
        <v>0</v>
      </c>
      <c r="SLI62" s="963">
        <f t="shared" ref="SLI62" si="6567">MIN(SLI60,SLG63-SLG62)</f>
        <v>0</v>
      </c>
      <c r="SLK62" s="963">
        <f t="shared" ref="SLK62" si="6568">MIN(SLK60,SLI63-SLI62)</f>
        <v>0</v>
      </c>
      <c r="SLM62" s="963">
        <f t="shared" ref="SLM62" si="6569">MIN(SLM60,SLK63-SLK62)</f>
        <v>0</v>
      </c>
      <c r="SLO62" s="963">
        <f t="shared" ref="SLO62" si="6570">MIN(SLO60,SLM63-SLM62)</f>
        <v>0</v>
      </c>
      <c r="SLQ62" s="963">
        <f t="shared" ref="SLQ62" si="6571">MIN(SLQ60,SLO63-SLO62)</f>
        <v>0</v>
      </c>
      <c r="SLS62" s="963">
        <f t="shared" ref="SLS62" si="6572">MIN(SLS60,SLQ63-SLQ62)</f>
        <v>0</v>
      </c>
      <c r="SLU62" s="963">
        <f t="shared" ref="SLU62" si="6573">MIN(SLU60,SLS63-SLS62)</f>
        <v>0</v>
      </c>
      <c r="SLW62" s="963">
        <f t="shared" ref="SLW62" si="6574">MIN(SLW60,SLU63-SLU62)</f>
        <v>0</v>
      </c>
      <c r="SLY62" s="963">
        <f t="shared" ref="SLY62" si="6575">MIN(SLY60,SLW63-SLW62)</f>
        <v>0</v>
      </c>
      <c r="SMA62" s="963">
        <f t="shared" ref="SMA62" si="6576">MIN(SMA60,SLY63-SLY62)</f>
        <v>0</v>
      </c>
      <c r="SMC62" s="963">
        <f t="shared" ref="SMC62" si="6577">MIN(SMC60,SMA63-SMA62)</f>
        <v>0</v>
      </c>
      <c r="SME62" s="963">
        <f t="shared" ref="SME62" si="6578">MIN(SME60,SMC63-SMC62)</f>
        <v>0</v>
      </c>
      <c r="SMG62" s="963">
        <f t="shared" ref="SMG62" si="6579">MIN(SMG60,SME63-SME62)</f>
        <v>0</v>
      </c>
      <c r="SMI62" s="963">
        <f t="shared" ref="SMI62" si="6580">MIN(SMI60,SMG63-SMG62)</f>
        <v>0</v>
      </c>
      <c r="SMK62" s="963">
        <f t="shared" ref="SMK62" si="6581">MIN(SMK60,SMI63-SMI62)</f>
        <v>0</v>
      </c>
      <c r="SMM62" s="963">
        <f t="shared" ref="SMM62" si="6582">MIN(SMM60,SMK63-SMK62)</f>
        <v>0</v>
      </c>
      <c r="SMO62" s="963">
        <f t="shared" ref="SMO62" si="6583">MIN(SMO60,SMM63-SMM62)</f>
        <v>0</v>
      </c>
      <c r="SMQ62" s="963">
        <f t="shared" ref="SMQ62" si="6584">MIN(SMQ60,SMO63-SMO62)</f>
        <v>0</v>
      </c>
      <c r="SMS62" s="963">
        <f t="shared" ref="SMS62" si="6585">MIN(SMS60,SMQ63-SMQ62)</f>
        <v>0</v>
      </c>
      <c r="SMU62" s="963">
        <f t="shared" ref="SMU62" si="6586">MIN(SMU60,SMS63-SMS62)</f>
        <v>0</v>
      </c>
      <c r="SMW62" s="963">
        <f t="shared" ref="SMW62" si="6587">MIN(SMW60,SMU63-SMU62)</f>
        <v>0</v>
      </c>
      <c r="SMY62" s="963">
        <f t="shared" ref="SMY62" si="6588">MIN(SMY60,SMW63-SMW62)</f>
        <v>0</v>
      </c>
      <c r="SNA62" s="963">
        <f t="shared" ref="SNA62" si="6589">MIN(SNA60,SMY63-SMY62)</f>
        <v>0</v>
      </c>
      <c r="SNC62" s="963">
        <f t="shared" ref="SNC62" si="6590">MIN(SNC60,SNA63-SNA62)</f>
        <v>0</v>
      </c>
      <c r="SNE62" s="963">
        <f t="shared" ref="SNE62" si="6591">MIN(SNE60,SNC63-SNC62)</f>
        <v>0</v>
      </c>
      <c r="SNG62" s="963">
        <f t="shared" ref="SNG62" si="6592">MIN(SNG60,SNE63-SNE62)</f>
        <v>0</v>
      </c>
      <c r="SNI62" s="963">
        <f t="shared" ref="SNI62" si="6593">MIN(SNI60,SNG63-SNG62)</f>
        <v>0</v>
      </c>
      <c r="SNK62" s="963">
        <f t="shared" ref="SNK62" si="6594">MIN(SNK60,SNI63-SNI62)</f>
        <v>0</v>
      </c>
      <c r="SNM62" s="963">
        <f t="shared" ref="SNM62" si="6595">MIN(SNM60,SNK63-SNK62)</f>
        <v>0</v>
      </c>
      <c r="SNO62" s="963">
        <f t="shared" ref="SNO62" si="6596">MIN(SNO60,SNM63-SNM62)</f>
        <v>0</v>
      </c>
      <c r="SNQ62" s="963">
        <f t="shared" ref="SNQ62" si="6597">MIN(SNQ60,SNO63-SNO62)</f>
        <v>0</v>
      </c>
      <c r="SNS62" s="963">
        <f t="shared" ref="SNS62" si="6598">MIN(SNS60,SNQ63-SNQ62)</f>
        <v>0</v>
      </c>
      <c r="SNU62" s="963">
        <f t="shared" ref="SNU62" si="6599">MIN(SNU60,SNS63-SNS62)</f>
        <v>0</v>
      </c>
      <c r="SNW62" s="963">
        <f t="shared" ref="SNW62" si="6600">MIN(SNW60,SNU63-SNU62)</f>
        <v>0</v>
      </c>
      <c r="SNY62" s="963">
        <f t="shared" ref="SNY62" si="6601">MIN(SNY60,SNW63-SNW62)</f>
        <v>0</v>
      </c>
      <c r="SOA62" s="963">
        <f t="shared" ref="SOA62" si="6602">MIN(SOA60,SNY63-SNY62)</f>
        <v>0</v>
      </c>
      <c r="SOC62" s="963">
        <f t="shared" ref="SOC62" si="6603">MIN(SOC60,SOA63-SOA62)</f>
        <v>0</v>
      </c>
      <c r="SOE62" s="963">
        <f t="shared" ref="SOE62" si="6604">MIN(SOE60,SOC63-SOC62)</f>
        <v>0</v>
      </c>
      <c r="SOG62" s="963">
        <f t="shared" ref="SOG62" si="6605">MIN(SOG60,SOE63-SOE62)</f>
        <v>0</v>
      </c>
      <c r="SOI62" s="963">
        <f t="shared" ref="SOI62" si="6606">MIN(SOI60,SOG63-SOG62)</f>
        <v>0</v>
      </c>
      <c r="SOK62" s="963">
        <f t="shared" ref="SOK62" si="6607">MIN(SOK60,SOI63-SOI62)</f>
        <v>0</v>
      </c>
      <c r="SOM62" s="963">
        <f t="shared" ref="SOM62" si="6608">MIN(SOM60,SOK63-SOK62)</f>
        <v>0</v>
      </c>
      <c r="SOO62" s="963">
        <f t="shared" ref="SOO62" si="6609">MIN(SOO60,SOM63-SOM62)</f>
        <v>0</v>
      </c>
      <c r="SOQ62" s="963">
        <f t="shared" ref="SOQ62" si="6610">MIN(SOQ60,SOO63-SOO62)</f>
        <v>0</v>
      </c>
      <c r="SOS62" s="963">
        <f t="shared" ref="SOS62" si="6611">MIN(SOS60,SOQ63-SOQ62)</f>
        <v>0</v>
      </c>
      <c r="SOU62" s="963">
        <f t="shared" ref="SOU62" si="6612">MIN(SOU60,SOS63-SOS62)</f>
        <v>0</v>
      </c>
      <c r="SOW62" s="963">
        <f t="shared" ref="SOW62" si="6613">MIN(SOW60,SOU63-SOU62)</f>
        <v>0</v>
      </c>
      <c r="SOY62" s="963">
        <f t="shared" ref="SOY62" si="6614">MIN(SOY60,SOW63-SOW62)</f>
        <v>0</v>
      </c>
      <c r="SPA62" s="963">
        <f t="shared" ref="SPA62" si="6615">MIN(SPA60,SOY63-SOY62)</f>
        <v>0</v>
      </c>
      <c r="SPC62" s="963">
        <f t="shared" ref="SPC62" si="6616">MIN(SPC60,SPA63-SPA62)</f>
        <v>0</v>
      </c>
      <c r="SPE62" s="963">
        <f t="shared" ref="SPE62" si="6617">MIN(SPE60,SPC63-SPC62)</f>
        <v>0</v>
      </c>
      <c r="SPG62" s="963">
        <f t="shared" ref="SPG62" si="6618">MIN(SPG60,SPE63-SPE62)</f>
        <v>0</v>
      </c>
      <c r="SPI62" s="963">
        <f t="shared" ref="SPI62" si="6619">MIN(SPI60,SPG63-SPG62)</f>
        <v>0</v>
      </c>
      <c r="SPK62" s="963">
        <f t="shared" ref="SPK62" si="6620">MIN(SPK60,SPI63-SPI62)</f>
        <v>0</v>
      </c>
      <c r="SPM62" s="963">
        <f t="shared" ref="SPM62" si="6621">MIN(SPM60,SPK63-SPK62)</f>
        <v>0</v>
      </c>
      <c r="SPO62" s="963">
        <f t="shared" ref="SPO62" si="6622">MIN(SPO60,SPM63-SPM62)</f>
        <v>0</v>
      </c>
      <c r="SPQ62" s="963">
        <f t="shared" ref="SPQ62" si="6623">MIN(SPQ60,SPO63-SPO62)</f>
        <v>0</v>
      </c>
      <c r="SPS62" s="963">
        <f t="shared" ref="SPS62" si="6624">MIN(SPS60,SPQ63-SPQ62)</f>
        <v>0</v>
      </c>
      <c r="SPU62" s="963">
        <f t="shared" ref="SPU62" si="6625">MIN(SPU60,SPS63-SPS62)</f>
        <v>0</v>
      </c>
      <c r="SPW62" s="963">
        <f t="shared" ref="SPW62" si="6626">MIN(SPW60,SPU63-SPU62)</f>
        <v>0</v>
      </c>
      <c r="SPY62" s="963">
        <f t="shared" ref="SPY62" si="6627">MIN(SPY60,SPW63-SPW62)</f>
        <v>0</v>
      </c>
      <c r="SQA62" s="963">
        <f t="shared" ref="SQA62" si="6628">MIN(SQA60,SPY63-SPY62)</f>
        <v>0</v>
      </c>
      <c r="SQC62" s="963">
        <f t="shared" ref="SQC62" si="6629">MIN(SQC60,SQA63-SQA62)</f>
        <v>0</v>
      </c>
      <c r="SQE62" s="963">
        <f t="shared" ref="SQE62" si="6630">MIN(SQE60,SQC63-SQC62)</f>
        <v>0</v>
      </c>
      <c r="SQG62" s="963">
        <f t="shared" ref="SQG62" si="6631">MIN(SQG60,SQE63-SQE62)</f>
        <v>0</v>
      </c>
      <c r="SQI62" s="963">
        <f t="shared" ref="SQI62" si="6632">MIN(SQI60,SQG63-SQG62)</f>
        <v>0</v>
      </c>
      <c r="SQK62" s="963">
        <f t="shared" ref="SQK62" si="6633">MIN(SQK60,SQI63-SQI62)</f>
        <v>0</v>
      </c>
      <c r="SQM62" s="963">
        <f t="shared" ref="SQM62" si="6634">MIN(SQM60,SQK63-SQK62)</f>
        <v>0</v>
      </c>
      <c r="SQO62" s="963">
        <f t="shared" ref="SQO62" si="6635">MIN(SQO60,SQM63-SQM62)</f>
        <v>0</v>
      </c>
      <c r="SQQ62" s="963">
        <f t="shared" ref="SQQ62" si="6636">MIN(SQQ60,SQO63-SQO62)</f>
        <v>0</v>
      </c>
      <c r="SQS62" s="963">
        <f t="shared" ref="SQS62" si="6637">MIN(SQS60,SQQ63-SQQ62)</f>
        <v>0</v>
      </c>
      <c r="SQU62" s="963">
        <f t="shared" ref="SQU62" si="6638">MIN(SQU60,SQS63-SQS62)</f>
        <v>0</v>
      </c>
      <c r="SQW62" s="963">
        <f t="shared" ref="SQW62" si="6639">MIN(SQW60,SQU63-SQU62)</f>
        <v>0</v>
      </c>
      <c r="SQY62" s="963">
        <f t="shared" ref="SQY62" si="6640">MIN(SQY60,SQW63-SQW62)</f>
        <v>0</v>
      </c>
      <c r="SRA62" s="963">
        <f t="shared" ref="SRA62" si="6641">MIN(SRA60,SQY63-SQY62)</f>
        <v>0</v>
      </c>
      <c r="SRC62" s="963">
        <f t="shared" ref="SRC62" si="6642">MIN(SRC60,SRA63-SRA62)</f>
        <v>0</v>
      </c>
      <c r="SRE62" s="963">
        <f t="shared" ref="SRE62" si="6643">MIN(SRE60,SRC63-SRC62)</f>
        <v>0</v>
      </c>
      <c r="SRG62" s="963">
        <f t="shared" ref="SRG62" si="6644">MIN(SRG60,SRE63-SRE62)</f>
        <v>0</v>
      </c>
      <c r="SRI62" s="963">
        <f t="shared" ref="SRI62" si="6645">MIN(SRI60,SRG63-SRG62)</f>
        <v>0</v>
      </c>
      <c r="SRK62" s="963">
        <f t="shared" ref="SRK62" si="6646">MIN(SRK60,SRI63-SRI62)</f>
        <v>0</v>
      </c>
      <c r="SRM62" s="963">
        <f t="shared" ref="SRM62" si="6647">MIN(SRM60,SRK63-SRK62)</f>
        <v>0</v>
      </c>
      <c r="SRO62" s="963">
        <f t="shared" ref="SRO62" si="6648">MIN(SRO60,SRM63-SRM62)</f>
        <v>0</v>
      </c>
      <c r="SRQ62" s="963">
        <f t="shared" ref="SRQ62" si="6649">MIN(SRQ60,SRO63-SRO62)</f>
        <v>0</v>
      </c>
      <c r="SRS62" s="963">
        <f t="shared" ref="SRS62" si="6650">MIN(SRS60,SRQ63-SRQ62)</f>
        <v>0</v>
      </c>
      <c r="SRU62" s="963">
        <f t="shared" ref="SRU62" si="6651">MIN(SRU60,SRS63-SRS62)</f>
        <v>0</v>
      </c>
      <c r="SRW62" s="963">
        <f t="shared" ref="SRW62" si="6652">MIN(SRW60,SRU63-SRU62)</f>
        <v>0</v>
      </c>
      <c r="SRY62" s="963">
        <f t="shared" ref="SRY62" si="6653">MIN(SRY60,SRW63-SRW62)</f>
        <v>0</v>
      </c>
      <c r="SSA62" s="963">
        <f t="shared" ref="SSA62" si="6654">MIN(SSA60,SRY63-SRY62)</f>
        <v>0</v>
      </c>
      <c r="SSC62" s="963">
        <f t="shared" ref="SSC62" si="6655">MIN(SSC60,SSA63-SSA62)</f>
        <v>0</v>
      </c>
      <c r="SSE62" s="963">
        <f t="shared" ref="SSE62" si="6656">MIN(SSE60,SSC63-SSC62)</f>
        <v>0</v>
      </c>
      <c r="SSG62" s="963">
        <f t="shared" ref="SSG62" si="6657">MIN(SSG60,SSE63-SSE62)</f>
        <v>0</v>
      </c>
      <c r="SSI62" s="963">
        <f t="shared" ref="SSI62" si="6658">MIN(SSI60,SSG63-SSG62)</f>
        <v>0</v>
      </c>
      <c r="SSK62" s="963">
        <f t="shared" ref="SSK62" si="6659">MIN(SSK60,SSI63-SSI62)</f>
        <v>0</v>
      </c>
      <c r="SSM62" s="963">
        <f t="shared" ref="SSM62" si="6660">MIN(SSM60,SSK63-SSK62)</f>
        <v>0</v>
      </c>
      <c r="SSO62" s="963">
        <f t="shared" ref="SSO62" si="6661">MIN(SSO60,SSM63-SSM62)</f>
        <v>0</v>
      </c>
      <c r="SSQ62" s="963">
        <f t="shared" ref="SSQ62" si="6662">MIN(SSQ60,SSO63-SSO62)</f>
        <v>0</v>
      </c>
      <c r="SSS62" s="963">
        <f t="shared" ref="SSS62" si="6663">MIN(SSS60,SSQ63-SSQ62)</f>
        <v>0</v>
      </c>
      <c r="SSU62" s="963">
        <f t="shared" ref="SSU62" si="6664">MIN(SSU60,SSS63-SSS62)</f>
        <v>0</v>
      </c>
      <c r="SSW62" s="963">
        <f t="shared" ref="SSW62" si="6665">MIN(SSW60,SSU63-SSU62)</f>
        <v>0</v>
      </c>
      <c r="SSY62" s="963">
        <f t="shared" ref="SSY62" si="6666">MIN(SSY60,SSW63-SSW62)</f>
        <v>0</v>
      </c>
      <c r="STA62" s="963">
        <f t="shared" ref="STA62" si="6667">MIN(STA60,SSY63-SSY62)</f>
        <v>0</v>
      </c>
      <c r="STC62" s="963">
        <f t="shared" ref="STC62" si="6668">MIN(STC60,STA63-STA62)</f>
        <v>0</v>
      </c>
      <c r="STE62" s="963">
        <f t="shared" ref="STE62" si="6669">MIN(STE60,STC63-STC62)</f>
        <v>0</v>
      </c>
      <c r="STG62" s="963">
        <f t="shared" ref="STG62" si="6670">MIN(STG60,STE63-STE62)</f>
        <v>0</v>
      </c>
      <c r="STI62" s="963">
        <f t="shared" ref="STI62" si="6671">MIN(STI60,STG63-STG62)</f>
        <v>0</v>
      </c>
      <c r="STK62" s="963">
        <f t="shared" ref="STK62" si="6672">MIN(STK60,STI63-STI62)</f>
        <v>0</v>
      </c>
      <c r="STM62" s="963">
        <f t="shared" ref="STM62" si="6673">MIN(STM60,STK63-STK62)</f>
        <v>0</v>
      </c>
      <c r="STO62" s="963">
        <f t="shared" ref="STO62" si="6674">MIN(STO60,STM63-STM62)</f>
        <v>0</v>
      </c>
      <c r="STQ62" s="963">
        <f t="shared" ref="STQ62" si="6675">MIN(STQ60,STO63-STO62)</f>
        <v>0</v>
      </c>
      <c r="STS62" s="963">
        <f t="shared" ref="STS62" si="6676">MIN(STS60,STQ63-STQ62)</f>
        <v>0</v>
      </c>
      <c r="STU62" s="963">
        <f t="shared" ref="STU62" si="6677">MIN(STU60,STS63-STS62)</f>
        <v>0</v>
      </c>
      <c r="STW62" s="963">
        <f t="shared" ref="STW62" si="6678">MIN(STW60,STU63-STU62)</f>
        <v>0</v>
      </c>
      <c r="STY62" s="963">
        <f t="shared" ref="STY62" si="6679">MIN(STY60,STW63-STW62)</f>
        <v>0</v>
      </c>
      <c r="SUA62" s="963">
        <f t="shared" ref="SUA62" si="6680">MIN(SUA60,STY63-STY62)</f>
        <v>0</v>
      </c>
      <c r="SUC62" s="963">
        <f t="shared" ref="SUC62" si="6681">MIN(SUC60,SUA63-SUA62)</f>
        <v>0</v>
      </c>
      <c r="SUE62" s="963">
        <f t="shared" ref="SUE62" si="6682">MIN(SUE60,SUC63-SUC62)</f>
        <v>0</v>
      </c>
      <c r="SUG62" s="963">
        <f t="shared" ref="SUG62" si="6683">MIN(SUG60,SUE63-SUE62)</f>
        <v>0</v>
      </c>
      <c r="SUI62" s="963">
        <f t="shared" ref="SUI62" si="6684">MIN(SUI60,SUG63-SUG62)</f>
        <v>0</v>
      </c>
      <c r="SUK62" s="963">
        <f t="shared" ref="SUK62" si="6685">MIN(SUK60,SUI63-SUI62)</f>
        <v>0</v>
      </c>
      <c r="SUM62" s="963">
        <f t="shared" ref="SUM62" si="6686">MIN(SUM60,SUK63-SUK62)</f>
        <v>0</v>
      </c>
      <c r="SUO62" s="963">
        <f t="shared" ref="SUO62" si="6687">MIN(SUO60,SUM63-SUM62)</f>
        <v>0</v>
      </c>
      <c r="SUQ62" s="963">
        <f t="shared" ref="SUQ62" si="6688">MIN(SUQ60,SUO63-SUO62)</f>
        <v>0</v>
      </c>
      <c r="SUS62" s="963">
        <f t="shared" ref="SUS62" si="6689">MIN(SUS60,SUQ63-SUQ62)</f>
        <v>0</v>
      </c>
      <c r="SUU62" s="963">
        <f t="shared" ref="SUU62" si="6690">MIN(SUU60,SUS63-SUS62)</f>
        <v>0</v>
      </c>
      <c r="SUW62" s="963">
        <f t="shared" ref="SUW62" si="6691">MIN(SUW60,SUU63-SUU62)</f>
        <v>0</v>
      </c>
      <c r="SUY62" s="963">
        <f t="shared" ref="SUY62" si="6692">MIN(SUY60,SUW63-SUW62)</f>
        <v>0</v>
      </c>
      <c r="SVA62" s="963">
        <f t="shared" ref="SVA62" si="6693">MIN(SVA60,SUY63-SUY62)</f>
        <v>0</v>
      </c>
      <c r="SVC62" s="963">
        <f t="shared" ref="SVC62" si="6694">MIN(SVC60,SVA63-SVA62)</f>
        <v>0</v>
      </c>
      <c r="SVE62" s="963">
        <f t="shared" ref="SVE62" si="6695">MIN(SVE60,SVC63-SVC62)</f>
        <v>0</v>
      </c>
      <c r="SVG62" s="963">
        <f t="shared" ref="SVG62" si="6696">MIN(SVG60,SVE63-SVE62)</f>
        <v>0</v>
      </c>
      <c r="SVI62" s="963">
        <f t="shared" ref="SVI62" si="6697">MIN(SVI60,SVG63-SVG62)</f>
        <v>0</v>
      </c>
      <c r="SVK62" s="963">
        <f t="shared" ref="SVK62" si="6698">MIN(SVK60,SVI63-SVI62)</f>
        <v>0</v>
      </c>
      <c r="SVM62" s="963">
        <f t="shared" ref="SVM62" si="6699">MIN(SVM60,SVK63-SVK62)</f>
        <v>0</v>
      </c>
      <c r="SVO62" s="963">
        <f t="shared" ref="SVO62" si="6700">MIN(SVO60,SVM63-SVM62)</f>
        <v>0</v>
      </c>
      <c r="SVQ62" s="963">
        <f t="shared" ref="SVQ62" si="6701">MIN(SVQ60,SVO63-SVO62)</f>
        <v>0</v>
      </c>
      <c r="SVS62" s="963">
        <f t="shared" ref="SVS62" si="6702">MIN(SVS60,SVQ63-SVQ62)</f>
        <v>0</v>
      </c>
      <c r="SVU62" s="963">
        <f t="shared" ref="SVU62" si="6703">MIN(SVU60,SVS63-SVS62)</f>
        <v>0</v>
      </c>
      <c r="SVW62" s="963">
        <f t="shared" ref="SVW62" si="6704">MIN(SVW60,SVU63-SVU62)</f>
        <v>0</v>
      </c>
      <c r="SVY62" s="963">
        <f t="shared" ref="SVY62" si="6705">MIN(SVY60,SVW63-SVW62)</f>
        <v>0</v>
      </c>
      <c r="SWA62" s="963">
        <f t="shared" ref="SWA62" si="6706">MIN(SWA60,SVY63-SVY62)</f>
        <v>0</v>
      </c>
      <c r="SWC62" s="963">
        <f t="shared" ref="SWC62" si="6707">MIN(SWC60,SWA63-SWA62)</f>
        <v>0</v>
      </c>
      <c r="SWE62" s="963">
        <f t="shared" ref="SWE62" si="6708">MIN(SWE60,SWC63-SWC62)</f>
        <v>0</v>
      </c>
      <c r="SWG62" s="963">
        <f t="shared" ref="SWG62" si="6709">MIN(SWG60,SWE63-SWE62)</f>
        <v>0</v>
      </c>
      <c r="SWI62" s="963">
        <f t="shared" ref="SWI62" si="6710">MIN(SWI60,SWG63-SWG62)</f>
        <v>0</v>
      </c>
      <c r="SWK62" s="963">
        <f t="shared" ref="SWK62" si="6711">MIN(SWK60,SWI63-SWI62)</f>
        <v>0</v>
      </c>
      <c r="SWM62" s="963">
        <f t="shared" ref="SWM62" si="6712">MIN(SWM60,SWK63-SWK62)</f>
        <v>0</v>
      </c>
      <c r="SWO62" s="963">
        <f t="shared" ref="SWO62" si="6713">MIN(SWO60,SWM63-SWM62)</f>
        <v>0</v>
      </c>
      <c r="SWQ62" s="963">
        <f t="shared" ref="SWQ62" si="6714">MIN(SWQ60,SWO63-SWO62)</f>
        <v>0</v>
      </c>
      <c r="SWS62" s="963">
        <f t="shared" ref="SWS62" si="6715">MIN(SWS60,SWQ63-SWQ62)</f>
        <v>0</v>
      </c>
      <c r="SWU62" s="963">
        <f t="shared" ref="SWU62" si="6716">MIN(SWU60,SWS63-SWS62)</f>
        <v>0</v>
      </c>
      <c r="SWW62" s="963">
        <f t="shared" ref="SWW62" si="6717">MIN(SWW60,SWU63-SWU62)</f>
        <v>0</v>
      </c>
      <c r="SWY62" s="963">
        <f t="shared" ref="SWY62" si="6718">MIN(SWY60,SWW63-SWW62)</f>
        <v>0</v>
      </c>
      <c r="SXA62" s="963">
        <f t="shared" ref="SXA62" si="6719">MIN(SXA60,SWY63-SWY62)</f>
        <v>0</v>
      </c>
      <c r="SXC62" s="963">
        <f t="shared" ref="SXC62" si="6720">MIN(SXC60,SXA63-SXA62)</f>
        <v>0</v>
      </c>
      <c r="SXE62" s="963">
        <f t="shared" ref="SXE62" si="6721">MIN(SXE60,SXC63-SXC62)</f>
        <v>0</v>
      </c>
      <c r="SXG62" s="963">
        <f t="shared" ref="SXG62" si="6722">MIN(SXG60,SXE63-SXE62)</f>
        <v>0</v>
      </c>
      <c r="SXI62" s="963">
        <f t="shared" ref="SXI62" si="6723">MIN(SXI60,SXG63-SXG62)</f>
        <v>0</v>
      </c>
      <c r="SXK62" s="963">
        <f t="shared" ref="SXK62" si="6724">MIN(SXK60,SXI63-SXI62)</f>
        <v>0</v>
      </c>
      <c r="SXM62" s="963">
        <f t="shared" ref="SXM62" si="6725">MIN(SXM60,SXK63-SXK62)</f>
        <v>0</v>
      </c>
      <c r="SXO62" s="963">
        <f t="shared" ref="SXO62" si="6726">MIN(SXO60,SXM63-SXM62)</f>
        <v>0</v>
      </c>
      <c r="SXQ62" s="963">
        <f t="shared" ref="SXQ62" si="6727">MIN(SXQ60,SXO63-SXO62)</f>
        <v>0</v>
      </c>
      <c r="SXS62" s="963">
        <f t="shared" ref="SXS62" si="6728">MIN(SXS60,SXQ63-SXQ62)</f>
        <v>0</v>
      </c>
      <c r="SXU62" s="963">
        <f t="shared" ref="SXU62" si="6729">MIN(SXU60,SXS63-SXS62)</f>
        <v>0</v>
      </c>
      <c r="SXW62" s="963">
        <f t="shared" ref="SXW62" si="6730">MIN(SXW60,SXU63-SXU62)</f>
        <v>0</v>
      </c>
      <c r="SXY62" s="963">
        <f t="shared" ref="SXY62" si="6731">MIN(SXY60,SXW63-SXW62)</f>
        <v>0</v>
      </c>
      <c r="SYA62" s="963">
        <f t="shared" ref="SYA62" si="6732">MIN(SYA60,SXY63-SXY62)</f>
        <v>0</v>
      </c>
      <c r="SYC62" s="963">
        <f t="shared" ref="SYC62" si="6733">MIN(SYC60,SYA63-SYA62)</f>
        <v>0</v>
      </c>
      <c r="SYE62" s="963">
        <f t="shared" ref="SYE62" si="6734">MIN(SYE60,SYC63-SYC62)</f>
        <v>0</v>
      </c>
      <c r="SYG62" s="963">
        <f t="shared" ref="SYG62" si="6735">MIN(SYG60,SYE63-SYE62)</f>
        <v>0</v>
      </c>
      <c r="SYI62" s="963">
        <f t="shared" ref="SYI62" si="6736">MIN(SYI60,SYG63-SYG62)</f>
        <v>0</v>
      </c>
      <c r="SYK62" s="963">
        <f t="shared" ref="SYK62" si="6737">MIN(SYK60,SYI63-SYI62)</f>
        <v>0</v>
      </c>
      <c r="SYM62" s="963">
        <f t="shared" ref="SYM62" si="6738">MIN(SYM60,SYK63-SYK62)</f>
        <v>0</v>
      </c>
      <c r="SYO62" s="963">
        <f t="shared" ref="SYO62" si="6739">MIN(SYO60,SYM63-SYM62)</f>
        <v>0</v>
      </c>
      <c r="SYQ62" s="963">
        <f t="shared" ref="SYQ62" si="6740">MIN(SYQ60,SYO63-SYO62)</f>
        <v>0</v>
      </c>
      <c r="SYS62" s="963">
        <f t="shared" ref="SYS62" si="6741">MIN(SYS60,SYQ63-SYQ62)</f>
        <v>0</v>
      </c>
      <c r="SYU62" s="963">
        <f t="shared" ref="SYU62" si="6742">MIN(SYU60,SYS63-SYS62)</f>
        <v>0</v>
      </c>
      <c r="SYW62" s="963">
        <f t="shared" ref="SYW62" si="6743">MIN(SYW60,SYU63-SYU62)</f>
        <v>0</v>
      </c>
      <c r="SYY62" s="963">
        <f t="shared" ref="SYY62" si="6744">MIN(SYY60,SYW63-SYW62)</f>
        <v>0</v>
      </c>
      <c r="SZA62" s="963">
        <f t="shared" ref="SZA62" si="6745">MIN(SZA60,SYY63-SYY62)</f>
        <v>0</v>
      </c>
      <c r="SZC62" s="963">
        <f t="shared" ref="SZC62" si="6746">MIN(SZC60,SZA63-SZA62)</f>
        <v>0</v>
      </c>
      <c r="SZE62" s="963">
        <f t="shared" ref="SZE62" si="6747">MIN(SZE60,SZC63-SZC62)</f>
        <v>0</v>
      </c>
      <c r="SZG62" s="963">
        <f t="shared" ref="SZG62" si="6748">MIN(SZG60,SZE63-SZE62)</f>
        <v>0</v>
      </c>
      <c r="SZI62" s="963">
        <f t="shared" ref="SZI62" si="6749">MIN(SZI60,SZG63-SZG62)</f>
        <v>0</v>
      </c>
      <c r="SZK62" s="963">
        <f t="shared" ref="SZK62" si="6750">MIN(SZK60,SZI63-SZI62)</f>
        <v>0</v>
      </c>
      <c r="SZM62" s="963">
        <f t="shared" ref="SZM62" si="6751">MIN(SZM60,SZK63-SZK62)</f>
        <v>0</v>
      </c>
      <c r="SZO62" s="963">
        <f t="shared" ref="SZO62" si="6752">MIN(SZO60,SZM63-SZM62)</f>
        <v>0</v>
      </c>
      <c r="SZQ62" s="963">
        <f t="shared" ref="SZQ62" si="6753">MIN(SZQ60,SZO63-SZO62)</f>
        <v>0</v>
      </c>
      <c r="SZS62" s="963">
        <f t="shared" ref="SZS62" si="6754">MIN(SZS60,SZQ63-SZQ62)</f>
        <v>0</v>
      </c>
      <c r="SZU62" s="963">
        <f t="shared" ref="SZU62" si="6755">MIN(SZU60,SZS63-SZS62)</f>
        <v>0</v>
      </c>
      <c r="SZW62" s="963">
        <f t="shared" ref="SZW62" si="6756">MIN(SZW60,SZU63-SZU62)</f>
        <v>0</v>
      </c>
      <c r="SZY62" s="963">
        <f t="shared" ref="SZY62" si="6757">MIN(SZY60,SZW63-SZW62)</f>
        <v>0</v>
      </c>
      <c r="TAA62" s="963">
        <f t="shared" ref="TAA62" si="6758">MIN(TAA60,SZY63-SZY62)</f>
        <v>0</v>
      </c>
      <c r="TAC62" s="963">
        <f t="shared" ref="TAC62" si="6759">MIN(TAC60,TAA63-TAA62)</f>
        <v>0</v>
      </c>
      <c r="TAE62" s="963">
        <f t="shared" ref="TAE62" si="6760">MIN(TAE60,TAC63-TAC62)</f>
        <v>0</v>
      </c>
      <c r="TAG62" s="963">
        <f t="shared" ref="TAG62" si="6761">MIN(TAG60,TAE63-TAE62)</f>
        <v>0</v>
      </c>
      <c r="TAI62" s="963">
        <f t="shared" ref="TAI62" si="6762">MIN(TAI60,TAG63-TAG62)</f>
        <v>0</v>
      </c>
      <c r="TAK62" s="963">
        <f t="shared" ref="TAK62" si="6763">MIN(TAK60,TAI63-TAI62)</f>
        <v>0</v>
      </c>
      <c r="TAM62" s="963">
        <f t="shared" ref="TAM62" si="6764">MIN(TAM60,TAK63-TAK62)</f>
        <v>0</v>
      </c>
      <c r="TAO62" s="963">
        <f t="shared" ref="TAO62" si="6765">MIN(TAO60,TAM63-TAM62)</f>
        <v>0</v>
      </c>
      <c r="TAQ62" s="963">
        <f t="shared" ref="TAQ62" si="6766">MIN(TAQ60,TAO63-TAO62)</f>
        <v>0</v>
      </c>
      <c r="TAS62" s="963">
        <f t="shared" ref="TAS62" si="6767">MIN(TAS60,TAQ63-TAQ62)</f>
        <v>0</v>
      </c>
      <c r="TAU62" s="963">
        <f t="shared" ref="TAU62" si="6768">MIN(TAU60,TAS63-TAS62)</f>
        <v>0</v>
      </c>
      <c r="TAW62" s="963">
        <f t="shared" ref="TAW62" si="6769">MIN(TAW60,TAU63-TAU62)</f>
        <v>0</v>
      </c>
      <c r="TAY62" s="963">
        <f t="shared" ref="TAY62" si="6770">MIN(TAY60,TAW63-TAW62)</f>
        <v>0</v>
      </c>
      <c r="TBA62" s="963">
        <f t="shared" ref="TBA62" si="6771">MIN(TBA60,TAY63-TAY62)</f>
        <v>0</v>
      </c>
      <c r="TBC62" s="963">
        <f t="shared" ref="TBC62" si="6772">MIN(TBC60,TBA63-TBA62)</f>
        <v>0</v>
      </c>
      <c r="TBE62" s="963">
        <f t="shared" ref="TBE62" si="6773">MIN(TBE60,TBC63-TBC62)</f>
        <v>0</v>
      </c>
      <c r="TBG62" s="963">
        <f t="shared" ref="TBG62" si="6774">MIN(TBG60,TBE63-TBE62)</f>
        <v>0</v>
      </c>
      <c r="TBI62" s="963">
        <f t="shared" ref="TBI62" si="6775">MIN(TBI60,TBG63-TBG62)</f>
        <v>0</v>
      </c>
      <c r="TBK62" s="963">
        <f t="shared" ref="TBK62" si="6776">MIN(TBK60,TBI63-TBI62)</f>
        <v>0</v>
      </c>
      <c r="TBM62" s="963">
        <f t="shared" ref="TBM62" si="6777">MIN(TBM60,TBK63-TBK62)</f>
        <v>0</v>
      </c>
      <c r="TBO62" s="963">
        <f t="shared" ref="TBO62" si="6778">MIN(TBO60,TBM63-TBM62)</f>
        <v>0</v>
      </c>
      <c r="TBQ62" s="963">
        <f t="shared" ref="TBQ62" si="6779">MIN(TBQ60,TBO63-TBO62)</f>
        <v>0</v>
      </c>
      <c r="TBS62" s="963">
        <f t="shared" ref="TBS62" si="6780">MIN(TBS60,TBQ63-TBQ62)</f>
        <v>0</v>
      </c>
      <c r="TBU62" s="963">
        <f t="shared" ref="TBU62" si="6781">MIN(TBU60,TBS63-TBS62)</f>
        <v>0</v>
      </c>
      <c r="TBW62" s="963">
        <f t="shared" ref="TBW62" si="6782">MIN(TBW60,TBU63-TBU62)</f>
        <v>0</v>
      </c>
      <c r="TBY62" s="963">
        <f t="shared" ref="TBY62" si="6783">MIN(TBY60,TBW63-TBW62)</f>
        <v>0</v>
      </c>
      <c r="TCA62" s="963">
        <f t="shared" ref="TCA62" si="6784">MIN(TCA60,TBY63-TBY62)</f>
        <v>0</v>
      </c>
      <c r="TCC62" s="963">
        <f t="shared" ref="TCC62" si="6785">MIN(TCC60,TCA63-TCA62)</f>
        <v>0</v>
      </c>
      <c r="TCE62" s="963">
        <f t="shared" ref="TCE62" si="6786">MIN(TCE60,TCC63-TCC62)</f>
        <v>0</v>
      </c>
      <c r="TCG62" s="963">
        <f t="shared" ref="TCG62" si="6787">MIN(TCG60,TCE63-TCE62)</f>
        <v>0</v>
      </c>
      <c r="TCI62" s="963">
        <f t="shared" ref="TCI62" si="6788">MIN(TCI60,TCG63-TCG62)</f>
        <v>0</v>
      </c>
      <c r="TCK62" s="963">
        <f t="shared" ref="TCK62" si="6789">MIN(TCK60,TCI63-TCI62)</f>
        <v>0</v>
      </c>
      <c r="TCM62" s="963">
        <f t="shared" ref="TCM62" si="6790">MIN(TCM60,TCK63-TCK62)</f>
        <v>0</v>
      </c>
      <c r="TCO62" s="963">
        <f t="shared" ref="TCO62" si="6791">MIN(TCO60,TCM63-TCM62)</f>
        <v>0</v>
      </c>
      <c r="TCQ62" s="963">
        <f t="shared" ref="TCQ62" si="6792">MIN(TCQ60,TCO63-TCO62)</f>
        <v>0</v>
      </c>
      <c r="TCS62" s="963">
        <f t="shared" ref="TCS62" si="6793">MIN(TCS60,TCQ63-TCQ62)</f>
        <v>0</v>
      </c>
      <c r="TCU62" s="963">
        <f t="shared" ref="TCU62" si="6794">MIN(TCU60,TCS63-TCS62)</f>
        <v>0</v>
      </c>
      <c r="TCW62" s="963">
        <f t="shared" ref="TCW62" si="6795">MIN(TCW60,TCU63-TCU62)</f>
        <v>0</v>
      </c>
      <c r="TCY62" s="963">
        <f t="shared" ref="TCY62" si="6796">MIN(TCY60,TCW63-TCW62)</f>
        <v>0</v>
      </c>
      <c r="TDA62" s="963">
        <f t="shared" ref="TDA62" si="6797">MIN(TDA60,TCY63-TCY62)</f>
        <v>0</v>
      </c>
      <c r="TDC62" s="963">
        <f t="shared" ref="TDC62" si="6798">MIN(TDC60,TDA63-TDA62)</f>
        <v>0</v>
      </c>
      <c r="TDE62" s="963">
        <f t="shared" ref="TDE62" si="6799">MIN(TDE60,TDC63-TDC62)</f>
        <v>0</v>
      </c>
      <c r="TDG62" s="963">
        <f t="shared" ref="TDG62" si="6800">MIN(TDG60,TDE63-TDE62)</f>
        <v>0</v>
      </c>
      <c r="TDI62" s="963">
        <f t="shared" ref="TDI62" si="6801">MIN(TDI60,TDG63-TDG62)</f>
        <v>0</v>
      </c>
      <c r="TDK62" s="963">
        <f t="shared" ref="TDK62" si="6802">MIN(TDK60,TDI63-TDI62)</f>
        <v>0</v>
      </c>
      <c r="TDM62" s="963">
        <f t="shared" ref="TDM62" si="6803">MIN(TDM60,TDK63-TDK62)</f>
        <v>0</v>
      </c>
      <c r="TDO62" s="963">
        <f t="shared" ref="TDO62" si="6804">MIN(TDO60,TDM63-TDM62)</f>
        <v>0</v>
      </c>
      <c r="TDQ62" s="963">
        <f t="shared" ref="TDQ62" si="6805">MIN(TDQ60,TDO63-TDO62)</f>
        <v>0</v>
      </c>
      <c r="TDS62" s="963">
        <f t="shared" ref="TDS62" si="6806">MIN(TDS60,TDQ63-TDQ62)</f>
        <v>0</v>
      </c>
      <c r="TDU62" s="963">
        <f t="shared" ref="TDU62" si="6807">MIN(TDU60,TDS63-TDS62)</f>
        <v>0</v>
      </c>
      <c r="TDW62" s="963">
        <f t="shared" ref="TDW62" si="6808">MIN(TDW60,TDU63-TDU62)</f>
        <v>0</v>
      </c>
      <c r="TDY62" s="963">
        <f t="shared" ref="TDY62" si="6809">MIN(TDY60,TDW63-TDW62)</f>
        <v>0</v>
      </c>
      <c r="TEA62" s="963">
        <f t="shared" ref="TEA62" si="6810">MIN(TEA60,TDY63-TDY62)</f>
        <v>0</v>
      </c>
      <c r="TEC62" s="963">
        <f t="shared" ref="TEC62" si="6811">MIN(TEC60,TEA63-TEA62)</f>
        <v>0</v>
      </c>
      <c r="TEE62" s="963">
        <f t="shared" ref="TEE62" si="6812">MIN(TEE60,TEC63-TEC62)</f>
        <v>0</v>
      </c>
      <c r="TEG62" s="963">
        <f t="shared" ref="TEG62" si="6813">MIN(TEG60,TEE63-TEE62)</f>
        <v>0</v>
      </c>
      <c r="TEI62" s="963">
        <f t="shared" ref="TEI62" si="6814">MIN(TEI60,TEG63-TEG62)</f>
        <v>0</v>
      </c>
      <c r="TEK62" s="963">
        <f t="shared" ref="TEK62" si="6815">MIN(TEK60,TEI63-TEI62)</f>
        <v>0</v>
      </c>
      <c r="TEM62" s="963">
        <f t="shared" ref="TEM62" si="6816">MIN(TEM60,TEK63-TEK62)</f>
        <v>0</v>
      </c>
      <c r="TEO62" s="963">
        <f t="shared" ref="TEO62" si="6817">MIN(TEO60,TEM63-TEM62)</f>
        <v>0</v>
      </c>
      <c r="TEQ62" s="963">
        <f t="shared" ref="TEQ62" si="6818">MIN(TEQ60,TEO63-TEO62)</f>
        <v>0</v>
      </c>
      <c r="TES62" s="963">
        <f t="shared" ref="TES62" si="6819">MIN(TES60,TEQ63-TEQ62)</f>
        <v>0</v>
      </c>
      <c r="TEU62" s="963">
        <f t="shared" ref="TEU62" si="6820">MIN(TEU60,TES63-TES62)</f>
        <v>0</v>
      </c>
      <c r="TEW62" s="963">
        <f t="shared" ref="TEW62" si="6821">MIN(TEW60,TEU63-TEU62)</f>
        <v>0</v>
      </c>
      <c r="TEY62" s="963">
        <f t="shared" ref="TEY62" si="6822">MIN(TEY60,TEW63-TEW62)</f>
        <v>0</v>
      </c>
      <c r="TFA62" s="963">
        <f t="shared" ref="TFA62" si="6823">MIN(TFA60,TEY63-TEY62)</f>
        <v>0</v>
      </c>
      <c r="TFC62" s="963">
        <f t="shared" ref="TFC62" si="6824">MIN(TFC60,TFA63-TFA62)</f>
        <v>0</v>
      </c>
      <c r="TFE62" s="963">
        <f t="shared" ref="TFE62" si="6825">MIN(TFE60,TFC63-TFC62)</f>
        <v>0</v>
      </c>
      <c r="TFG62" s="963">
        <f t="shared" ref="TFG62" si="6826">MIN(TFG60,TFE63-TFE62)</f>
        <v>0</v>
      </c>
      <c r="TFI62" s="963">
        <f t="shared" ref="TFI62" si="6827">MIN(TFI60,TFG63-TFG62)</f>
        <v>0</v>
      </c>
      <c r="TFK62" s="963">
        <f t="shared" ref="TFK62" si="6828">MIN(TFK60,TFI63-TFI62)</f>
        <v>0</v>
      </c>
      <c r="TFM62" s="963">
        <f t="shared" ref="TFM62" si="6829">MIN(TFM60,TFK63-TFK62)</f>
        <v>0</v>
      </c>
      <c r="TFO62" s="963">
        <f t="shared" ref="TFO62" si="6830">MIN(TFO60,TFM63-TFM62)</f>
        <v>0</v>
      </c>
      <c r="TFQ62" s="963">
        <f t="shared" ref="TFQ62" si="6831">MIN(TFQ60,TFO63-TFO62)</f>
        <v>0</v>
      </c>
      <c r="TFS62" s="963">
        <f t="shared" ref="TFS62" si="6832">MIN(TFS60,TFQ63-TFQ62)</f>
        <v>0</v>
      </c>
      <c r="TFU62" s="963">
        <f t="shared" ref="TFU62" si="6833">MIN(TFU60,TFS63-TFS62)</f>
        <v>0</v>
      </c>
      <c r="TFW62" s="963">
        <f t="shared" ref="TFW62" si="6834">MIN(TFW60,TFU63-TFU62)</f>
        <v>0</v>
      </c>
      <c r="TFY62" s="963">
        <f t="shared" ref="TFY62" si="6835">MIN(TFY60,TFW63-TFW62)</f>
        <v>0</v>
      </c>
      <c r="TGA62" s="963">
        <f t="shared" ref="TGA62" si="6836">MIN(TGA60,TFY63-TFY62)</f>
        <v>0</v>
      </c>
      <c r="TGC62" s="963">
        <f t="shared" ref="TGC62" si="6837">MIN(TGC60,TGA63-TGA62)</f>
        <v>0</v>
      </c>
      <c r="TGE62" s="963">
        <f t="shared" ref="TGE62" si="6838">MIN(TGE60,TGC63-TGC62)</f>
        <v>0</v>
      </c>
      <c r="TGG62" s="963">
        <f t="shared" ref="TGG62" si="6839">MIN(TGG60,TGE63-TGE62)</f>
        <v>0</v>
      </c>
      <c r="TGI62" s="963">
        <f t="shared" ref="TGI62" si="6840">MIN(TGI60,TGG63-TGG62)</f>
        <v>0</v>
      </c>
      <c r="TGK62" s="963">
        <f t="shared" ref="TGK62" si="6841">MIN(TGK60,TGI63-TGI62)</f>
        <v>0</v>
      </c>
      <c r="TGM62" s="963">
        <f t="shared" ref="TGM62" si="6842">MIN(TGM60,TGK63-TGK62)</f>
        <v>0</v>
      </c>
      <c r="TGO62" s="963">
        <f t="shared" ref="TGO62" si="6843">MIN(TGO60,TGM63-TGM62)</f>
        <v>0</v>
      </c>
      <c r="TGQ62" s="963">
        <f t="shared" ref="TGQ62" si="6844">MIN(TGQ60,TGO63-TGO62)</f>
        <v>0</v>
      </c>
      <c r="TGS62" s="963">
        <f t="shared" ref="TGS62" si="6845">MIN(TGS60,TGQ63-TGQ62)</f>
        <v>0</v>
      </c>
      <c r="TGU62" s="963">
        <f t="shared" ref="TGU62" si="6846">MIN(TGU60,TGS63-TGS62)</f>
        <v>0</v>
      </c>
      <c r="TGW62" s="963">
        <f t="shared" ref="TGW62" si="6847">MIN(TGW60,TGU63-TGU62)</f>
        <v>0</v>
      </c>
      <c r="TGY62" s="963">
        <f t="shared" ref="TGY62" si="6848">MIN(TGY60,TGW63-TGW62)</f>
        <v>0</v>
      </c>
      <c r="THA62" s="963">
        <f t="shared" ref="THA62" si="6849">MIN(THA60,TGY63-TGY62)</f>
        <v>0</v>
      </c>
      <c r="THC62" s="963">
        <f t="shared" ref="THC62" si="6850">MIN(THC60,THA63-THA62)</f>
        <v>0</v>
      </c>
      <c r="THE62" s="963">
        <f t="shared" ref="THE62" si="6851">MIN(THE60,THC63-THC62)</f>
        <v>0</v>
      </c>
      <c r="THG62" s="963">
        <f t="shared" ref="THG62" si="6852">MIN(THG60,THE63-THE62)</f>
        <v>0</v>
      </c>
      <c r="THI62" s="963">
        <f t="shared" ref="THI62" si="6853">MIN(THI60,THG63-THG62)</f>
        <v>0</v>
      </c>
      <c r="THK62" s="963">
        <f t="shared" ref="THK62" si="6854">MIN(THK60,THI63-THI62)</f>
        <v>0</v>
      </c>
      <c r="THM62" s="963">
        <f t="shared" ref="THM62" si="6855">MIN(THM60,THK63-THK62)</f>
        <v>0</v>
      </c>
      <c r="THO62" s="963">
        <f t="shared" ref="THO62" si="6856">MIN(THO60,THM63-THM62)</f>
        <v>0</v>
      </c>
      <c r="THQ62" s="963">
        <f t="shared" ref="THQ62" si="6857">MIN(THQ60,THO63-THO62)</f>
        <v>0</v>
      </c>
      <c r="THS62" s="963">
        <f t="shared" ref="THS62" si="6858">MIN(THS60,THQ63-THQ62)</f>
        <v>0</v>
      </c>
      <c r="THU62" s="963">
        <f t="shared" ref="THU62" si="6859">MIN(THU60,THS63-THS62)</f>
        <v>0</v>
      </c>
      <c r="THW62" s="963">
        <f t="shared" ref="THW62" si="6860">MIN(THW60,THU63-THU62)</f>
        <v>0</v>
      </c>
      <c r="THY62" s="963">
        <f t="shared" ref="THY62" si="6861">MIN(THY60,THW63-THW62)</f>
        <v>0</v>
      </c>
      <c r="TIA62" s="963">
        <f t="shared" ref="TIA62" si="6862">MIN(TIA60,THY63-THY62)</f>
        <v>0</v>
      </c>
      <c r="TIC62" s="963">
        <f t="shared" ref="TIC62" si="6863">MIN(TIC60,TIA63-TIA62)</f>
        <v>0</v>
      </c>
      <c r="TIE62" s="963">
        <f t="shared" ref="TIE62" si="6864">MIN(TIE60,TIC63-TIC62)</f>
        <v>0</v>
      </c>
      <c r="TIG62" s="963">
        <f t="shared" ref="TIG62" si="6865">MIN(TIG60,TIE63-TIE62)</f>
        <v>0</v>
      </c>
      <c r="TII62" s="963">
        <f t="shared" ref="TII62" si="6866">MIN(TII60,TIG63-TIG62)</f>
        <v>0</v>
      </c>
      <c r="TIK62" s="963">
        <f t="shared" ref="TIK62" si="6867">MIN(TIK60,TII63-TII62)</f>
        <v>0</v>
      </c>
      <c r="TIM62" s="963">
        <f t="shared" ref="TIM62" si="6868">MIN(TIM60,TIK63-TIK62)</f>
        <v>0</v>
      </c>
      <c r="TIO62" s="963">
        <f t="shared" ref="TIO62" si="6869">MIN(TIO60,TIM63-TIM62)</f>
        <v>0</v>
      </c>
      <c r="TIQ62" s="963">
        <f t="shared" ref="TIQ62" si="6870">MIN(TIQ60,TIO63-TIO62)</f>
        <v>0</v>
      </c>
      <c r="TIS62" s="963">
        <f t="shared" ref="TIS62" si="6871">MIN(TIS60,TIQ63-TIQ62)</f>
        <v>0</v>
      </c>
      <c r="TIU62" s="963">
        <f t="shared" ref="TIU62" si="6872">MIN(TIU60,TIS63-TIS62)</f>
        <v>0</v>
      </c>
      <c r="TIW62" s="963">
        <f t="shared" ref="TIW62" si="6873">MIN(TIW60,TIU63-TIU62)</f>
        <v>0</v>
      </c>
      <c r="TIY62" s="963">
        <f t="shared" ref="TIY62" si="6874">MIN(TIY60,TIW63-TIW62)</f>
        <v>0</v>
      </c>
      <c r="TJA62" s="963">
        <f t="shared" ref="TJA62" si="6875">MIN(TJA60,TIY63-TIY62)</f>
        <v>0</v>
      </c>
      <c r="TJC62" s="963">
        <f t="shared" ref="TJC62" si="6876">MIN(TJC60,TJA63-TJA62)</f>
        <v>0</v>
      </c>
      <c r="TJE62" s="963">
        <f t="shared" ref="TJE62" si="6877">MIN(TJE60,TJC63-TJC62)</f>
        <v>0</v>
      </c>
      <c r="TJG62" s="963">
        <f t="shared" ref="TJG62" si="6878">MIN(TJG60,TJE63-TJE62)</f>
        <v>0</v>
      </c>
      <c r="TJI62" s="963">
        <f t="shared" ref="TJI62" si="6879">MIN(TJI60,TJG63-TJG62)</f>
        <v>0</v>
      </c>
      <c r="TJK62" s="963">
        <f t="shared" ref="TJK62" si="6880">MIN(TJK60,TJI63-TJI62)</f>
        <v>0</v>
      </c>
      <c r="TJM62" s="963">
        <f t="shared" ref="TJM62" si="6881">MIN(TJM60,TJK63-TJK62)</f>
        <v>0</v>
      </c>
      <c r="TJO62" s="963">
        <f t="shared" ref="TJO62" si="6882">MIN(TJO60,TJM63-TJM62)</f>
        <v>0</v>
      </c>
      <c r="TJQ62" s="963">
        <f t="shared" ref="TJQ62" si="6883">MIN(TJQ60,TJO63-TJO62)</f>
        <v>0</v>
      </c>
      <c r="TJS62" s="963">
        <f t="shared" ref="TJS62" si="6884">MIN(TJS60,TJQ63-TJQ62)</f>
        <v>0</v>
      </c>
      <c r="TJU62" s="963">
        <f t="shared" ref="TJU62" si="6885">MIN(TJU60,TJS63-TJS62)</f>
        <v>0</v>
      </c>
      <c r="TJW62" s="963">
        <f t="shared" ref="TJW62" si="6886">MIN(TJW60,TJU63-TJU62)</f>
        <v>0</v>
      </c>
      <c r="TJY62" s="963">
        <f t="shared" ref="TJY62" si="6887">MIN(TJY60,TJW63-TJW62)</f>
        <v>0</v>
      </c>
      <c r="TKA62" s="963">
        <f t="shared" ref="TKA62" si="6888">MIN(TKA60,TJY63-TJY62)</f>
        <v>0</v>
      </c>
      <c r="TKC62" s="963">
        <f t="shared" ref="TKC62" si="6889">MIN(TKC60,TKA63-TKA62)</f>
        <v>0</v>
      </c>
      <c r="TKE62" s="963">
        <f t="shared" ref="TKE62" si="6890">MIN(TKE60,TKC63-TKC62)</f>
        <v>0</v>
      </c>
      <c r="TKG62" s="963">
        <f t="shared" ref="TKG62" si="6891">MIN(TKG60,TKE63-TKE62)</f>
        <v>0</v>
      </c>
      <c r="TKI62" s="963">
        <f t="shared" ref="TKI62" si="6892">MIN(TKI60,TKG63-TKG62)</f>
        <v>0</v>
      </c>
      <c r="TKK62" s="963">
        <f t="shared" ref="TKK62" si="6893">MIN(TKK60,TKI63-TKI62)</f>
        <v>0</v>
      </c>
      <c r="TKM62" s="963">
        <f t="shared" ref="TKM62" si="6894">MIN(TKM60,TKK63-TKK62)</f>
        <v>0</v>
      </c>
      <c r="TKO62" s="963">
        <f t="shared" ref="TKO62" si="6895">MIN(TKO60,TKM63-TKM62)</f>
        <v>0</v>
      </c>
      <c r="TKQ62" s="963">
        <f t="shared" ref="TKQ62" si="6896">MIN(TKQ60,TKO63-TKO62)</f>
        <v>0</v>
      </c>
      <c r="TKS62" s="963">
        <f t="shared" ref="TKS62" si="6897">MIN(TKS60,TKQ63-TKQ62)</f>
        <v>0</v>
      </c>
      <c r="TKU62" s="963">
        <f t="shared" ref="TKU62" si="6898">MIN(TKU60,TKS63-TKS62)</f>
        <v>0</v>
      </c>
      <c r="TKW62" s="963">
        <f t="shared" ref="TKW62" si="6899">MIN(TKW60,TKU63-TKU62)</f>
        <v>0</v>
      </c>
      <c r="TKY62" s="963">
        <f t="shared" ref="TKY62" si="6900">MIN(TKY60,TKW63-TKW62)</f>
        <v>0</v>
      </c>
      <c r="TLA62" s="963">
        <f t="shared" ref="TLA62" si="6901">MIN(TLA60,TKY63-TKY62)</f>
        <v>0</v>
      </c>
      <c r="TLC62" s="963">
        <f t="shared" ref="TLC62" si="6902">MIN(TLC60,TLA63-TLA62)</f>
        <v>0</v>
      </c>
      <c r="TLE62" s="963">
        <f t="shared" ref="TLE62" si="6903">MIN(TLE60,TLC63-TLC62)</f>
        <v>0</v>
      </c>
      <c r="TLG62" s="963">
        <f t="shared" ref="TLG62" si="6904">MIN(TLG60,TLE63-TLE62)</f>
        <v>0</v>
      </c>
      <c r="TLI62" s="963">
        <f t="shared" ref="TLI62" si="6905">MIN(TLI60,TLG63-TLG62)</f>
        <v>0</v>
      </c>
      <c r="TLK62" s="963">
        <f t="shared" ref="TLK62" si="6906">MIN(TLK60,TLI63-TLI62)</f>
        <v>0</v>
      </c>
      <c r="TLM62" s="963">
        <f t="shared" ref="TLM62" si="6907">MIN(TLM60,TLK63-TLK62)</f>
        <v>0</v>
      </c>
      <c r="TLO62" s="963">
        <f t="shared" ref="TLO62" si="6908">MIN(TLO60,TLM63-TLM62)</f>
        <v>0</v>
      </c>
      <c r="TLQ62" s="963">
        <f t="shared" ref="TLQ62" si="6909">MIN(TLQ60,TLO63-TLO62)</f>
        <v>0</v>
      </c>
      <c r="TLS62" s="963">
        <f t="shared" ref="TLS62" si="6910">MIN(TLS60,TLQ63-TLQ62)</f>
        <v>0</v>
      </c>
      <c r="TLU62" s="963">
        <f t="shared" ref="TLU62" si="6911">MIN(TLU60,TLS63-TLS62)</f>
        <v>0</v>
      </c>
      <c r="TLW62" s="963">
        <f t="shared" ref="TLW62" si="6912">MIN(TLW60,TLU63-TLU62)</f>
        <v>0</v>
      </c>
      <c r="TLY62" s="963">
        <f t="shared" ref="TLY62" si="6913">MIN(TLY60,TLW63-TLW62)</f>
        <v>0</v>
      </c>
      <c r="TMA62" s="963">
        <f t="shared" ref="TMA62" si="6914">MIN(TMA60,TLY63-TLY62)</f>
        <v>0</v>
      </c>
      <c r="TMC62" s="963">
        <f t="shared" ref="TMC62" si="6915">MIN(TMC60,TMA63-TMA62)</f>
        <v>0</v>
      </c>
      <c r="TME62" s="963">
        <f t="shared" ref="TME62" si="6916">MIN(TME60,TMC63-TMC62)</f>
        <v>0</v>
      </c>
      <c r="TMG62" s="963">
        <f t="shared" ref="TMG62" si="6917">MIN(TMG60,TME63-TME62)</f>
        <v>0</v>
      </c>
      <c r="TMI62" s="963">
        <f t="shared" ref="TMI62" si="6918">MIN(TMI60,TMG63-TMG62)</f>
        <v>0</v>
      </c>
      <c r="TMK62" s="963">
        <f t="shared" ref="TMK62" si="6919">MIN(TMK60,TMI63-TMI62)</f>
        <v>0</v>
      </c>
      <c r="TMM62" s="963">
        <f t="shared" ref="TMM62" si="6920">MIN(TMM60,TMK63-TMK62)</f>
        <v>0</v>
      </c>
      <c r="TMO62" s="963">
        <f t="shared" ref="TMO62" si="6921">MIN(TMO60,TMM63-TMM62)</f>
        <v>0</v>
      </c>
      <c r="TMQ62" s="963">
        <f t="shared" ref="TMQ62" si="6922">MIN(TMQ60,TMO63-TMO62)</f>
        <v>0</v>
      </c>
      <c r="TMS62" s="963">
        <f t="shared" ref="TMS62" si="6923">MIN(TMS60,TMQ63-TMQ62)</f>
        <v>0</v>
      </c>
      <c r="TMU62" s="963">
        <f t="shared" ref="TMU62" si="6924">MIN(TMU60,TMS63-TMS62)</f>
        <v>0</v>
      </c>
      <c r="TMW62" s="963">
        <f t="shared" ref="TMW62" si="6925">MIN(TMW60,TMU63-TMU62)</f>
        <v>0</v>
      </c>
      <c r="TMY62" s="963">
        <f t="shared" ref="TMY62" si="6926">MIN(TMY60,TMW63-TMW62)</f>
        <v>0</v>
      </c>
      <c r="TNA62" s="963">
        <f t="shared" ref="TNA62" si="6927">MIN(TNA60,TMY63-TMY62)</f>
        <v>0</v>
      </c>
      <c r="TNC62" s="963">
        <f t="shared" ref="TNC62" si="6928">MIN(TNC60,TNA63-TNA62)</f>
        <v>0</v>
      </c>
      <c r="TNE62" s="963">
        <f t="shared" ref="TNE62" si="6929">MIN(TNE60,TNC63-TNC62)</f>
        <v>0</v>
      </c>
      <c r="TNG62" s="963">
        <f t="shared" ref="TNG62" si="6930">MIN(TNG60,TNE63-TNE62)</f>
        <v>0</v>
      </c>
      <c r="TNI62" s="963">
        <f t="shared" ref="TNI62" si="6931">MIN(TNI60,TNG63-TNG62)</f>
        <v>0</v>
      </c>
      <c r="TNK62" s="963">
        <f t="shared" ref="TNK62" si="6932">MIN(TNK60,TNI63-TNI62)</f>
        <v>0</v>
      </c>
      <c r="TNM62" s="963">
        <f t="shared" ref="TNM62" si="6933">MIN(TNM60,TNK63-TNK62)</f>
        <v>0</v>
      </c>
      <c r="TNO62" s="963">
        <f t="shared" ref="TNO62" si="6934">MIN(TNO60,TNM63-TNM62)</f>
        <v>0</v>
      </c>
      <c r="TNQ62" s="963">
        <f t="shared" ref="TNQ62" si="6935">MIN(TNQ60,TNO63-TNO62)</f>
        <v>0</v>
      </c>
      <c r="TNS62" s="963">
        <f t="shared" ref="TNS62" si="6936">MIN(TNS60,TNQ63-TNQ62)</f>
        <v>0</v>
      </c>
      <c r="TNU62" s="963">
        <f t="shared" ref="TNU62" si="6937">MIN(TNU60,TNS63-TNS62)</f>
        <v>0</v>
      </c>
      <c r="TNW62" s="963">
        <f t="shared" ref="TNW62" si="6938">MIN(TNW60,TNU63-TNU62)</f>
        <v>0</v>
      </c>
      <c r="TNY62" s="963">
        <f t="shared" ref="TNY62" si="6939">MIN(TNY60,TNW63-TNW62)</f>
        <v>0</v>
      </c>
      <c r="TOA62" s="963">
        <f t="shared" ref="TOA62" si="6940">MIN(TOA60,TNY63-TNY62)</f>
        <v>0</v>
      </c>
      <c r="TOC62" s="963">
        <f t="shared" ref="TOC62" si="6941">MIN(TOC60,TOA63-TOA62)</f>
        <v>0</v>
      </c>
      <c r="TOE62" s="963">
        <f t="shared" ref="TOE62" si="6942">MIN(TOE60,TOC63-TOC62)</f>
        <v>0</v>
      </c>
      <c r="TOG62" s="963">
        <f t="shared" ref="TOG62" si="6943">MIN(TOG60,TOE63-TOE62)</f>
        <v>0</v>
      </c>
      <c r="TOI62" s="963">
        <f t="shared" ref="TOI62" si="6944">MIN(TOI60,TOG63-TOG62)</f>
        <v>0</v>
      </c>
      <c r="TOK62" s="963">
        <f t="shared" ref="TOK62" si="6945">MIN(TOK60,TOI63-TOI62)</f>
        <v>0</v>
      </c>
      <c r="TOM62" s="963">
        <f t="shared" ref="TOM62" si="6946">MIN(TOM60,TOK63-TOK62)</f>
        <v>0</v>
      </c>
      <c r="TOO62" s="963">
        <f t="shared" ref="TOO62" si="6947">MIN(TOO60,TOM63-TOM62)</f>
        <v>0</v>
      </c>
      <c r="TOQ62" s="963">
        <f t="shared" ref="TOQ62" si="6948">MIN(TOQ60,TOO63-TOO62)</f>
        <v>0</v>
      </c>
      <c r="TOS62" s="963">
        <f t="shared" ref="TOS62" si="6949">MIN(TOS60,TOQ63-TOQ62)</f>
        <v>0</v>
      </c>
      <c r="TOU62" s="963">
        <f t="shared" ref="TOU62" si="6950">MIN(TOU60,TOS63-TOS62)</f>
        <v>0</v>
      </c>
      <c r="TOW62" s="963">
        <f t="shared" ref="TOW62" si="6951">MIN(TOW60,TOU63-TOU62)</f>
        <v>0</v>
      </c>
      <c r="TOY62" s="963">
        <f t="shared" ref="TOY62" si="6952">MIN(TOY60,TOW63-TOW62)</f>
        <v>0</v>
      </c>
      <c r="TPA62" s="963">
        <f t="shared" ref="TPA62" si="6953">MIN(TPA60,TOY63-TOY62)</f>
        <v>0</v>
      </c>
      <c r="TPC62" s="963">
        <f t="shared" ref="TPC62" si="6954">MIN(TPC60,TPA63-TPA62)</f>
        <v>0</v>
      </c>
      <c r="TPE62" s="963">
        <f t="shared" ref="TPE62" si="6955">MIN(TPE60,TPC63-TPC62)</f>
        <v>0</v>
      </c>
      <c r="TPG62" s="963">
        <f t="shared" ref="TPG62" si="6956">MIN(TPG60,TPE63-TPE62)</f>
        <v>0</v>
      </c>
      <c r="TPI62" s="963">
        <f t="shared" ref="TPI62" si="6957">MIN(TPI60,TPG63-TPG62)</f>
        <v>0</v>
      </c>
      <c r="TPK62" s="963">
        <f t="shared" ref="TPK62" si="6958">MIN(TPK60,TPI63-TPI62)</f>
        <v>0</v>
      </c>
      <c r="TPM62" s="963">
        <f t="shared" ref="TPM62" si="6959">MIN(TPM60,TPK63-TPK62)</f>
        <v>0</v>
      </c>
      <c r="TPO62" s="963">
        <f t="shared" ref="TPO62" si="6960">MIN(TPO60,TPM63-TPM62)</f>
        <v>0</v>
      </c>
      <c r="TPQ62" s="963">
        <f t="shared" ref="TPQ62" si="6961">MIN(TPQ60,TPO63-TPO62)</f>
        <v>0</v>
      </c>
      <c r="TPS62" s="963">
        <f t="shared" ref="TPS62" si="6962">MIN(TPS60,TPQ63-TPQ62)</f>
        <v>0</v>
      </c>
      <c r="TPU62" s="963">
        <f t="shared" ref="TPU62" si="6963">MIN(TPU60,TPS63-TPS62)</f>
        <v>0</v>
      </c>
      <c r="TPW62" s="963">
        <f t="shared" ref="TPW62" si="6964">MIN(TPW60,TPU63-TPU62)</f>
        <v>0</v>
      </c>
      <c r="TPY62" s="963">
        <f t="shared" ref="TPY62" si="6965">MIN(TPY60,TPW63-TPW62)</f>
        <v>0</v>
      </c>
      <c r="TQA62" s="963">
        <f t="shared" ref="TQA62" si="6966">MIN(TQA60,TPY63-TPY62)</f>
        <v>0</v>
      </c>
      <c r="TQC62" s="963">
        <f t="shared" ref="TQC62" si="6967">MIN(TQC60,TQA63-TQA62)</f>
        <v>0</v>
      </c>
      <c r="TQE62" s="963">
        <f t="shared" ref="TQE62" si="6968">MIN(TQE60,TQC63-TQC62)</f>
        <v>0</v>
      </c>
      <c r="TQG62" s="963">
        <f t="shared" ref="TQG62" si="6969">MIN(TQG60,TQE63-TQE62)</f>
        <v>0</v>
      </c>
      <c r="TQI62" s="963">
        <f t="shared" ref="TQI62" si="6970">MIN(TQI60,TQG63-TQG62)</f>
        <v>0</v>
      </c>
      <c r="TQK62" s="963">
        <f t="shared" ref="TQK62" si="6971">MIN(TQK60,TQI63-TQI62)</f>
        <v>0</v>
      </c>
      <c r="TQM62" s="963">
        <f t="shared" ref="TQM62" si="6972">MIN(TQM60,TQK63-TQK62)</f>
        <v>0</v>
      </c>
      <c r="TQO62" s="963">
        <f t="shared" ref="TQO62" si="6973">MIN(TQO60,TQM63-TQM62)</f>
        <v>0</v>
      </c>
      <c r="TQQ62" s="963">
        <f t="shared" ref="TQQ62" si="6974">MIN(TQQ60,TQO63-TQO62)</f>
        <v>0</v>
      </c>
      <c r="TQS62" s="963">
        <f t="shared" ref="TQS62" si="6975">MIN(TQS60,TQQ63-TQQ62)</f>
        <v>0</v>
      </c>
      <c r="TQU62" s="963">
        <f t="shared" ref="TQU62" si="6976">MIN(TQU60,TQS63-TQS62)</f>
        <v>0</v>
      </c>
      <c r="TQW62" s="963">
        <f t="shared" ref="TQW62" si="6977">MIN(TQW60,TQU63-TQU62)</f>
        <v>0</v>
      </c>
      <c r="TQY62" s="963">
        <f t="shared" ref="TQY62" si="6978">MIN(TQY60,TQW63-TQW62)</f>
        <v>0</v>
      </c>
      <c r="TRA62" s="963">
        <f t="shared" ref="TRA62" si="6979">MIN(TRA60,TQY63-TQY62)</f>
        <v>0</v>
      </c>
      <c r="TRC62" s="963">
        <f t="shared" ref="TRC62" si="6980">MIN(TRC60,TRA63-TRA62)</f>
        <v>0</v>
      </c>
      <c r="TRE62" s="963">
        <f t="shared" ref="TRE62" si="6981">MIN(TRE60,TRC63-TRC62)</f>
        <v>0</v>
      </c>
      <c r="TRG62" s="963">
        <f t="shared" ref="TRG62" si="6982">MIN(TRG60,TRE63-TRE62)</f>
        <v>0</v>
      </c>
      <c r="TRI62" s="963">
        <f t="shared" ref="TRI62" si="6983">MIN(TRI60,TRG63-TRG62)</f>
        <v>0</v>
      </c>
      <c r="TRK62" s="963">
        <f t="shared" ref="TRK62" si="6984">MIN(TRK60,TRI63-TRI62)</f>
        <v>0</v>
      </c>
      <c r="TRM62" s="963">
        <f t="shared" ref="TRM62" si="6985">MIN(TRM60,TRK63-TRK62)</f>
        <v>0</v>
      </c>
      <c r="TRO62" s="963">
        <f t="shared" ref="TRO62" si="6986">MIN(TRO60,TRM63-TRM62)</f>
        <v>0</v>
      </c>
      <c r="TRQ62" s="963">
        <f t="shared" ref="TRQ62" si="6987">MIN(TRQ60,TRO63-TRO62)</f>
        <v>0</v>
      </c>
      <c r="TRS62" s="963">
        <f t="shared" ref="TRS62" si="6988">MIN(TRS60,TRQ63-TRQ62)</f>
        <v>0</v>
      </c>
      <c r="TRU62" s="963">
        <f t="shared" ref="TRU62" si="6989">MIN(TRU60,TRS63-TRS62)</f>
        <v>0</v>
      </c>
      <c r="TRW62" s="963">
        <f t="shared" ref="TRW62" si="6990">MIN(TRW60,TRU63-TRU62)</f>
        <v>0</v>
      </c>
      <c r="TRY62" s="963">
        <f t="shared" ref="TRY62" si="6991">MIN(TRY60,TRW63-TRW62)</f>
        <v>0</v>
      </c>
      <c r="TSA62" s="963">
        <f t="shared" ref="TSA62" si="6992">MIN(TSA60,TRY63-TRY62)</f>
        <v>0</v>
      </c>
      <c r="TSC62" s="963">
        <f t="shared" ref="TSC62" si="6993">MIN(TSC60,TSA63-TSA62)</f>
        <v>0</v>
      </c>
      <c r="TSE62" s="963">
        <f t="shared" ref="TSE62" si="6994">MIN(TSE60,TSC63-TSC62)</f>
        <v>0</v>
      </c>
      <c r="TSG62" s="963">
        <f t="shared" ref="TSG62" si="6995">MIN(TSG60,TSE63-TSE62)</f>
        <v>0</v>
      </c>
      <c r="TSI62" s="963">
        <f t="shared" ref="TSI62" si="6996">MIN(TSI60,TSG63-TSG62)</f>
        <v>0</v>
      </c>
      <c r="TSK62" s="963">
        <f t="shared" ref="TSK62" si="6997">MIN(TSK60,TSI63-TSI62)</f>
        <v>0</v>
      </c>
      <c r="TSM62" s="963">
        <f t="shared" ref="TSM62" si="6998">MIN(TSM60,TSK63-TSK62)</f>
        <v>0</v>
      </c>
      <c r="TSO62" s="963">
        <f t="shared" ref="TSO62" si="6999">MIN(TSO60,TSM63-TSM62)</f>
        <v>0</v>
      </c>
      <c r="TSQ62" s="963">
        <f t="shared" ref="TSQ62" si="7000">MIN(TSQ60,TSO63-TSO62)</f>
        <v>0</v>
      </c>
      <c r="TSS62" s="963">
        <f t="shared" ref="TSS62" si="7001">MIN(TSS60,TSQ63-TSQ62)</f>
        <v>0</v>
      </c>
      <c r="TSU62" s="963">
        <f t="shared" ref="TSU62" si="7002">MIN(TSU60,TSS63-TSS62)</f>
        <v>0</v>
      </c>
      <c r="TSW62" s="963">
        <f t="shared" ref="TSW62" si="7003">MIN(TSW60,TSU63-TSU62)</f>
        <v>0</v>
      </c>
      <c r="TSY62" s="963">
        <f t="shared" ref="TSY62" si="7004">MIN(TSY60,TSW63-TSW62)</f>
        <v>0</v>
      </c>
      <c r="TTA62" s="963">
        <f t="shared" ref="TTA62" si="7005">MIN(TTA60,TSY63-TSY62)</f>
        <v>0</v>
      </c>
      <c r="TTC62" s="963">
        <f t="shared" ref="TTC62" si="7006">MIN(TTC60,TTA63-TTA62)</f>
        <v>0</v>
      </c>
      <c r="TTE62" s="963">
        <f t="shared" ref="TTE62" si="7007">MIN(TTE60,TTC63-TTC62)</f>
        <v>0</v>
      </c>
      <c r="TTG62" s="963">
        <f t="shared" ref="TTG62" si="7008">MIN(TTG60,TTE63-TTE62)</f>
        <v>0</v>
      </c>
      <c r="TTI62" s="963">
        <f t="shared" ref="TTI62" si="7009">MIN(TTI60,TTG63-TTG62)</f>
        <v>0</v>
      </c>
      <c r="TTK62" s="963">
        <f t="shared" ref="TTK62" si="7010">MIN(TTK60,TTI63-TTI62)</f>
        <v>0</v>
      </c>
      <c r="TTM62" s="963">
        <f t="shared" ref="TTM62" si="7011">MIN(TTM60,TTK63-TTK62)</f>
        <v>0</v>
      </c>
      <c r="TTO62" s="963">
        <f t="shared" ref="TTO62" si="7012">MIN(TTO60,TTM63-TTM62)</f>
        <v>0</v>
      </c>
      <c r="TTQ62" s="963">
        <f t="shared" ref="TTQ62" si="7013">MIN(TTQ60,TTO63-TTO62)</f>
        <v>0</v>
      </c>
      <c r="TTS62" s="963">
        <f t="shared" ref="TTS62" si="7014">MIN(TTS60,TTQ63-TTQ62)</f>
        <v>0</v>
      </c>
      <c r="TTU62" s="963">
        <f t="shared" ref="TTU62" si="7015">MIN(TTU60,TTS63-TTS62)</f>
        <v>0</v>
      </c>
      <c r="TTW62" s="963">
        <f t="shared" ref="TTW62" si="7016">MIN(TTW60,TTU63-TTU62)</f>
        <v>0</v>
      </c>
      <c r="TTY62" s="963">
        <f t="shared" ref="TTY62" si="7017">MIN(TTY60,TTW63-TTW62)</f>
        <v>0</v>
      </c>
      <c r="TUA62" s="963">
        <f t="shared" ref="TUA62" si="7018">MIN(TUA60,TTY63-TTY62)</f>
        <v>0</v>
      </c>
      <c r="TUC62" s="963">
        <f t="shared" ref="TUC62" si="7019">MIN(TUC60,TUA63-TUA62)</f>
        <v>0</v>
      </c>
      <c r="TUE62" s="963">
        <f t="shared" ref="TUE62" si="7020">MIN(TUE60,TUC63-TUC62)</f>
        <v>0</v>
      </c>
      <c r="TUG62" s="963">
        <f t="shared" ref="TUG62" si="7021">MIN(TUG60,TUE63-TUE62)</f>
        <v>0</v>
      </c>
      <c r="TUI62" s="963">
        <f t="shared" ref="TUI62" si="7022">MIN(TUI60,TUG63-TUG62)</f>
        <v>0</v>
      </c>
      <c r="TUK62" s="963">
        <f t="shared" ref="TUK62" si="7023">MIN(TUK60,TUI63-TUI62)</f>
        <v>0</v>
      </c>
      <c r="TUM62" s="963">
        <f t="shared" ref="TUM62" si="7024">MIN(TUM60,TUK63-TUK62)</f>
        <v>0</v>
      </c>
      <c r="TUO62" s="963">
        <f t="shared" ref="TUO62" si="7025">MIN(TUO60,TUM63-TUM62)</f>
        <v>0</v>
      </c>
      <c r="TUQ62" s="963">
        <f t="shared" ref="TUQ62" si="7026">MIN(TUQ60,TUO63-TUO62)</f>
        <v>0</v>
      </c>
      <c r="TUS62" s="963">
        <f t="shared" ref="TUS62" si="7027">MIN(TUS60,TUQ63-TUQ62)</f>
        <v>0</v>
      </c>
      <c r="TUU62" s="963">
        <f t="shared" ref="TUU62" si="7028">MIN(TUU60,TUS63-TUS62)</f>
        <v>0</v>
      </c>
      <c r="TUW62" s="963">
        <f t="shared" ref="TUW62" si="7029">MIN(TUW60,TUU63-TUU62)</f>
        <v>0</v>
      </c>
      <c r="TUY62" s="963">
        <f t="shared" ref="TUY62" si="7030">MIN(TUY60,TUW63-TUW62)</f>
        <v>0</v>
      </c>
      <c r="TVA62" s="963">
        <f t="shared" ref="TVA62" si="7031">MIN(TVA60,TUY63-TUY62)</f>
        <v>0</v>
      </c>
      <c r="TVC62" s="963">
        <f t="shared" ref="TVC62" si="7032">MIN(TVC60,TVA63-TVA62)</f>
        <v>0</v>
      </c>
      <c r="TVE62" s="963">
        <f t="shared" ref="TVE62" si="7033">MIN(TVE60,TVC63-TVC62)</f>
        <v>0</v>
      </c>
      <c r="TVG62" s="963">
        <f t="shared" ref="TVG62" si="7034">MIN(TVG60,TVE63-TVE62)</f>
        <v>0</v>
      </c>
      <c r="TVI62" s="963">
        <f t="shared" ref="TVI62" si="7035">MIN(TVI60,TVG63-TVG62)</f>
        <v>0</v>
      </c>
      <c r="TVK62" s="963">
        <f t="shared" ref="TVK62" si="7036">MIN(TVK60,TVI63-TVI62)</f>
        <v>0</v>
      </c>
      <c r="TVM62" s="963">
        <f t="shared" ref="TVM62" si="7037">MIN(TVM60,TVK63-TVK62)</f>
        <v>0</v>
      </c>
      <c r="TVO62" s="963">
        <f t="shared" ref="TVO62" si="7038">MIN(TVO60,TVM63-TVM62)</f>
        <v>0</v>
      </c>
      <c r="TVQ62" s="963">
        <f t="shared" ref="TVQ62" si="7039">MIN(TVQ60,TVO63-TVO62)</f>
        <v>0</v>
      </c>
      <c r="TVS62" s="963">
        <f t="shared" ref="TVS62" si="7040">MIN(TVS60,TVQ63-TVQ62)</f>
        <v>0</v>
      </c>
      <c r="TVU62" s="963">
        <f t="shared" ref="TVU62" si="7041">MIN(TVU60,TVS63-TVS62)</f>
        <v>0</v>
      </c>
      <c r="TVW62" s="963">
        <f t="shared" ref="TVW62" si="7042">MIN(TVW60,TVU63-TVU62)</f>
        <v>0</v>
      </c>
      <c r="TVY62" s="963">
        <f t="shared" ref="TVY62" si="7043">MIN(TVY60,TVW63-TVW62)</f>
        <v>0</v>
      </c>
      <c r="TWA62" s="963">
        <f t="shared" ref="TWA62" si="7044">MIN(TWA60,TVY63-TVY62)</f>
        <v>0</v>
      </c>
      <c r="TWC62" s="963">
        <f t="shared" ref="TWC62" si="7045">MIN(TWC60,TWA63-TWA62)</f>
        <v>0</v>
      </c>
      <c r="TWE62" s="963">
        <f t="shared" ref="TWE62" si="7046">MIN(TWE60,TWC63-TWC62)</f>
        <v>0</v>
      </c>
      <c r="TWG62" s="963">
        <f t="shared" ref="TWG62" si="7047">MIN(TWG60,TWE63-TWE62)</f>
        <v>0</v>
      </c>
      <c r="TWI62" s="963">
        <f t="shared" ref="TWI62" si="7048">MIN(TWI60,TWG63-TWG62)</f>
        <v>0</v>
      </c>
      <c r="TWK62" s="963">
        <f t="shared" ref="TWK62" si="7049">MIN(TWK60,TWI63-TWI62)</f>
        <v>0</v>
      </c>
      <c r="TWM62" s="963">
        <f t="shared" ref="TWM62" si="7050">MIN(TWM60,TWK63-TWK62)</f>
        <v>0</v>
      </c>
      <c r="TWO62" s="963">
        <f t="shared" ref="TWO62" si="7051">MIN(TWO60,TWM63-TWM62)</f>
        <v>0</v>
      </c>
      <c r="TWQ62" s="963">
        <f t="shared" ref="TWQ62" si="7052">MIN(TWQ60,TWO63-TWO62)</f>
        <v>0</v>
      </c>
      <c r="TWS62" s="963">
        <f t="shared" ref="TWS62" si="7053">MIN(TWS60,TWQ63-TWQ62)</f>
        <v>0</v>
      </c>
      <c r="TWU62" s="963">
        <f t="shared" ref="TWU62" si="7054">MIN(TWU60,TWS63-TWS62)</f>
        <v>0</v>
      </c>
      <c r="TWW62" s="963">
        <f t="shared" ref="TWW62" si="7055">MIN(TWW60,TWU63-TWU62)</f>
        <v>0</v>
      </c>
      <c r="TWY62" s="963">
        <f t="shared" ref="TWY62" si="7056">MIN(TWY60,TWW63-TWW62)</f>
        <v>0</v>
      </c>
      <c r="TXA62" s="963">
        <f t="shared" ref="TXA62" si="7057">MIN(TXA60,TWY63-TWY62)</f>
        <v>0</v>
      </c>
      <c r="TXC62" s="963">
        <f t="shared" ref="TXC62" si="7058">MIN(TXC60,TXA63-TXA62)</f>
        <v>0</v>
      </c>
      <c r="TXE62" s="963">
        <f t="shared" ref="TXE62" si="7059">MIN(TXE60,TXC63-TXC62)</f>
        <v>0</v>
      </c>
      <c r="TXG62" s="963">
        <f t="shared" ref="TXG62" si="7060">MIN(TXG60,TXE63-TXE62)</f>
        <v>0</v>
      </c>
      <c r="TXI62" s="963">
        <f t="shared" ref="TXI62" si="7061">MIN(TXI60,TXG63-TXG62)</f>
        <v>0</v>
      </c>
      <c r="TXK62" s="963">
        <f t="shared" ref="TXK62" si="7062">MIN(TXK60,TXI63-TXI62)</f>
        <v>0</v>
      </c>
      <c r="TXM62" s="963">
        <f t="shared" ref="TXM62" si="7063">MIN(TXM60,TXK63-TXK62)</f>
        <v>0</v>
      </c>
      <c r="TXO62" s="963">
        <f t="shared" ref="TXO62" si="7064">MIN(TXO60,TXM63-TXM62)</f>
        <v>0</v>
      </c>
      <c r="TXQ62" s="963">
        <f t="shared" ref="TXQ62" si="7065">MIN(TXQ60,TXO63-TXO62)</f>
        <v>0</v>
      </c>
      <c r="TXS62" s="963">
        <f t="shared" ref="TXS62" si="7066">MIN(TXS60,TXQ63-TXQ62)</f>
        <v>0</v>
      </c>
      <c r="TXU62" s="963">
        <f t="shared" ref="TXU62" si="7067">MIN(TXU60,TXS63-TXS62)</f>
        <v>0</v>
      </c>
      <c r="TXW62" s="963">
        <f t="shared" ref="TXW62" si="7068">MIN(TXW60,TXU63-TXU62)</f>
        <v>0</v>
      </c>
      <c r="TXY62" s="963">
        <f t="shared" ref="TXY62" si="7069">MIN(TXY60,TXW63-TXW62)</f>
        <v>0</v>
      </c>
      <c r="TYA62" s="963">
        <f t="shared" ref="TYA62" si="7070">MIN(TYA60,TXY63-TXY62)</f>
        <v>0</v>
      </c>
      <c r="TYC62" s="963">
        <f t="shared" ref="TYC62" si="7071">MIN(TYC60,TYA63-TYA62)</f>
        <v>0</v>
      </c>
      <c r="TYE62" s="963">
        <f t="shared" ref="TYE62" si="7072">MIN(TYE60,TYC63-TYC62)</f>
        <v>0</v>
      </c>
      <c r="TYG62" s="963">
        <f t="shared" ref="TYG62" si="7073">MIN(TYG60,TYE63-TYE62)</f>
        <v>0</v>
      </c>
      <c r="TYI62" s="963">
        <f t="shared" ref="TYI62" si="7074">MIN(TYI60,TYG63-TYG62)</f>
        <v>0</v>
      </c>
      <c r="TYK62" s="963">
        <f t="shared" ref="TYK62" si="7075">MIN(TYK60,TYI63-TYI62)</f>
        <v>0</v>
      </c>
      <c r="TYM62" s="963">
        <f t="shared" ref="TYM62" si="7076">MIN(TYM60,TYK63-TYK62)</f>
        <v>0</v>
      </c>
      <c r="TYO62" s="963">
        <f t="shared" ref="TYO62" si="7077">MIN(TYO60,TYM63-TYM62)</f>
        <v>0</v>
      </c>
      <c r="TYQ62" s="963">
        <f t="shared" ref="TYQ62" si="7078">MIN(TYQ60,TYO63-TYO62)</f>
        <v>0</v>
      </c>
      <c r="TYS62" s="963">
        <f t="shared" ref="TYS62" si="7079">MIN(TYS60,TYQ63-TYQ62)</f>
        <v>0</v>
      </c>
      <c r="TYU62" s="963">
        <f t="shared" ref="TYU62" si="7080">MIN(TYU60,TYS63-TYS62)</f>
        <v>0</v>
      </c>
      <c r="TYW62" s="963">
        <f t="shared" ref="TYW62" si="7081">MIN(TYW60,TYU63-TYU62)</f>
        <v>0</v>
      </c>
      <c r="TYY62" s="963">
        <f t="shared" ref="TYY62" si="7082">MIN(TYY60,TYW63-TYW62)</f>
        <v>0</v>
      </c>
      <c r="TZA62" s="963">
        <f t="shared" ref="TZA62" si="7083">MIN(TZA60,TYY63-TYY62)</f>
        <v>0</v>
      </c>
      <c r="TZC62" s="963">
        <f t="shared" ref="TZC62" si="7084">MIN(TZC60,TZA63-TZA62)</f>
        <v>0</v>
      </c>
      <c r="TZE62" s="963">
        <f t="shared" ref="TZE62" si="7085">MIN(TZE60,TZC63-TZC62)</f>
        <v>0</v>
      </c>
      <c r="TZG62" s="963">
        <f t="shared" ref="TZG62" si="7086">MIN(TZG60,TZE63-TZE62)</f>
        <v>0</v>
      </c>
      <c r="TZI62" s="963">
        <f t="shared" ref="TZI62" si="7087">MIN(TZI60,TZG63-TZG62)</f>
        <v>0</v>
      </c>
      <c r="TZK62" s="963">
        <f t="shared" ref="TZK62" si="7088">MIN(TZK60,TZI63-TZI62)</f>
        <v>0</v>
      </c>
      <c r="TZM62" s="963">
        <f t="shared" ref="TZM62" si="7089">MIN(TZM60,TZK63-TZK62)</f>
        <v>0</v>
      </c>
      <c r="TZO62" s="963">
        <f t="shared" ref="TZO62" si="7090">MIN(TZO60,TZM63-TZM62)</f>
        <v>0</v>
      </c>
      <c r="TZQ62" s="963">
        <f t="shared" ref="TZQ62" si="7091">MIN(TZQ60,TZO63-TZO62)</f>
        <v>0</v>
      </c>
      <c r="TZS62" s="963">
        <f t="shared" ref="TZS62" si="7092">MIN(TZS60,TZQ63-TZQ62)</f>
        <v>0</v>
      </c>
      <c r="TZU62" s="963">
        <f t="shared" ref="TZU62" si="7093">MIN(TZU60,TZS63-TZS62)</f>
        <v>0</v>
      </c>
      <c r="TZW62" s="963">
        <f t="shared" ref="TZW62" si="7094">MIN(TZW60,TZU63-TZU62)</f>
        <v>0</v>
      </c>
      <c r="TZY62" s="963">
        <f t="shared" ref="TZY62" si="7095">MIN(TZY60,TZW63-TZW62)</f>
        <v>0</v>
      </c>
      <c r="UAA62" s="963">
        <f t="shared" ref="UAA62" si="7096">MIN(UAA60,TZY63-TZY62)</f>
        <v>0</v>
      </c>
      <c r="UAC62" s="963">
        <f t="shared" ref="UAC62" si="7097">MIN(UAC60,UAA63-UAA62)</f>
        <v>0</v>
      </c>
      <c r="UAE62" s="963">
        <f t="shared" ref="UAE62" si="7098">MIN(UAE60,UAC63-UAC62)</f>
        <v>0</v>
      </c>
      <c r="UAG62" s="963">
        <f t="shared" ref="UAG62" si="7099">MIN(UAG60,UAE63-UAE62)</f>
        <v>0</v>
      </c>
      <c r="UAI62" s="963">
        <f t="shared" ref="UAI62" si="7100">MIN(UAI60,UAG63-UAG62)</f>
        <v>0</v>
      </c>
      <c r="UAK62" s="963">
        <f t="shared" ref="UAK62" si="7101">MIN(UAK60,UAI63-UAI62)</f>
        <v>0</v>
      </c>
      <c r="UAM62" s="963">
        <f t="shared" ref="UAM62" si="7102">MIN(UAM60,UAK63-UAK62)</f>
        <v>0</v>
      </c>
      <c r="UAO62" s="963">
        <f t="shared" ref="UAO62" si="7103">MIN(UAO60,UAM63-UAM62)</f>
        <v>0</v>
      </c>
      <c r="UAQ62" s="963">
        <f t="shared" ref="UAQ62" si="7104">MIN(UAQ60,UAO63-UAO62)</f>
        <v>0</v>
      </c>
      <c r="UAS62" s="963">
        <f t="shared" ref="UAS62" si="7105">MIN(UAS60,UAQ63-UAQ62)</f>
        <v>0</v>
      </c>
      <c r="UAU62" s="963">
        <f t="shared" ref="UAU62" si="7106">MIN(UAU60,UAS63-UAS62)</f>
        <v>0</v>
      </c>
      <c r="UAW62" s="963">
        <f t="shared" ref="UAW62" si="7107">MIN(UAW60,UAU63-UAU62)</f>
        <v>0</v>
      </c>
      <c r="UAY62" s="963">
        <f t="shared" ref="UAY62" si="7108">MIN(UAY60,UAW63-UAW62)</f>
        <v>0</v>
      </c>
      <c r="UBA62" s="963">
        <f t="shared" ref="UBA62" si="7109">MIN(UBA60,UAY63-UAY62)</f>
        <v>0</v>
      </c>
      <c r="UBC62" s="963">
        <f t="shared" ref="UBC62" si="7110">MIN(UBC60,UBA63-UBA62)</f>
        <v>0</v>
      </c>
      <c r="UBE62" s="963">
        <f t="shared" ref="UBE62" si="7111">MIN(UBE60,UBC63-UBC62)</f>
        <v>0</v>
      </c>
      <c r="UBG62" s="963">
        <f t="shared" ref="UBG62" si="7112">MIN(UBG60,UBE63-UBE62)</f>
        <v>0</v>
      </c>
      <c r="UBI62" s="963">
        <f t="shared" ref="UBI62" si="7113">MIN(UBI60,UBG63-UBG62)</f>
        <v>0</v>
      </c>
      <c r="UBK62" s="963">
        <f t="shared" ref="UBK62" si="7114">MIN(UBK60,UBI63-UBI62)</f>
        <v>0</v>
      </c>
      <c r="UBM62" s="963">
        <f t="shared" ref="UBM62" si="7115">MIN(UBM60,UBK63-UBK62)</f>
        <v>0</v>
      </c>
      <c r="UBO62" s="963">
        <f t="shared" ref="UBO62" si="7116">MIN(UBO60,UBM63-UBM62)</f>
        <v>0</v>
      </c>
      <c r="UBQ62" s="963">
        <f t="shared" ref="UBQ62" si="7117">MIN(UBQ60,UBO63-UBO62)</f>
        <v>0</v>
      </c>
      <c r="UBS62" s="963">
        <f t="shared" ref="UBS62" si="7118">MIN(UBS60,UBQ63-UBQ62)</f>
        <v>0</v>
      </c>
      <c r="UBU62" s="963">
        <f t="shared" ref="UBU62" si="7119">MIN(UBU60,UBS63-UBS62)</f>
        <v>0</v>
      </c>
      <c r="UBW62" s="963">
        <f t="shared" ref="UBW62" si="7120">MIN(UBW60,UBU63-UBU62)</f>
        <v>0</v>
      </c>
      <c r="UBY62" s="963">
        <f t="shared" ref="UBY62" si="7121">MIN(UBY60,UBW63-UBW62)</f>
        <v>0</v>
      </c>
      <c r="UCA62" s="963">
        <f t="shared" ref="UCA62" si="7122">MIN(UCA60,UBY63-UBY62)</f>
        <v>0</v>
      </c>
      <c r="UCC62" s="963">
        <f t="shared" ref="UCC62" si="7123">MIN(UCC60,UCA63-UCA62)</f>
        <v>0</v>
      </c>
      <c r="UCE62" s="963">
        <f t="shared" ref="UCE62" si="7124">MIN(UCE60,UCC63-UCC62)</f>
        <v>0</v>
      </c>
      <c r="UCG62" s="963">
        <f t="shared" ref="UCG62" si="7125">MIN(UCG60,UCE63-UCE62)</f>
        <v>0</v>
      </c>
      <c r="UCI62" s="963">
        <f t="shared" ref="UCI62" si="7126">MIN(UCI60,UCG63-UCG62)</f>
        <v>0</v>
      </c>
      <c r="UCK62" s="963">
        <f t="shared" ref="UCK62" si="7127">MIN(UCK60,UCI63-UCI62)</f>
        <v>0</v>
      </c>
      <c r="UCM62" s="963">
        <f t="shared" ref="UCM62" si="7128">MIN(UCM60,UCK63-UCK62)</f>
        <v>0</v>
      </c>
      <c r="UCO62" s="963">
        <f t="shared" ref="UCO62" si="7129">MIN(UCO60,UCM63-UCM62)</f>
        <v>0</v>
      </c>
      <c r="UCQ62" s="963">
        <f t="shared" ref="UCQ62" si="7130">MIN(UCQ60,UCO63-UCO62)</f>
        <v>0</v>
      </c>
      <c r="UCS62" s="963">
        <f t="shared" ref="UCS62" si="7131">MIN(UCS60,UCQ63-UCQ62)</f>
        <v>0</v>
      </c>
      <c r="UCU62" s="963">
        <f t="shared" ref="UCU62" si="7132">MIN(UCU60,UCS63-UCS62)</f>
        <v>0</v>
      </c>
      <c r="UCW62" s="963">
        <f t="shared" ref="UCW62" si="7133">MIN(UCW60,UCU63-UCU62)</f>
        <v>0</v>
      </c>
      <c r="UCY62" s="963">
        <f t="shared" ref="UCY62" si="7134">MIN(UCY60,UCW63-UCW62)</f>
        <v>0</v>
      </c>
      <c r="UDA62" s="963">
        <f t="shared" ref="UDA62" si="7135">MIN(UDA60,UCY63-UCY62)</f>
        <v>0</v>
      </c>
      <c r="UDC62" s="963">
        <f t="shared" ref="UDC62" si="7136">MIN(UDC60,UDA63-UDA62)</f>
        <v>0</v>
      </c>
      <c r="UDE62" s="963">
        <f t="shared" ref="UDE62" si="7137">MIN(UDE60,UDC63-UDC62)</f>
        <v>0</v>
      </c>
      <c r="UDG62" s="963">
        <f t="shared" ref="UDG62" si="7138">MIN(UDG60,UDE63-UDE62)</f>
        <v>0</v>
      </c>
      <c r="UDI62" s="963">
        <f t="shared" ref="UDI62" si="7139">MIN(UDI60,UDG63-UDG62)</f>
        <v>0</v>
      </c>
      <c r="UDK62" s="963">
        <f t="shared" ref="UDK62" si="7140">MIN(UDK60,UDI63-UDI62)</f>
        <v>0</v>
      </c>
      <c r="UDM62" s="963">
        <f t="shared" ref="UDM62" si="7141">MIN(UDM60,UDK63-UDK62)</f>
        <v>0</v>
      </c>
      <c r="UDO62" s="963">
        <f t="shared" ref="UDO62" si="7142">MIN(UDO60,UDM63-UDM62)</f>
        <v>0</v>
      </c>
      <c r="UDQ62" s="963">
        <f t="shared" ref="UDQ62" si="7143">MIN(UDQ60,UDO63-UDO62)</f>
        <v>0</v>
      </c>
      <c r="UDS62" s="963">
        <f t="shared" ref="UDS62" si="7144">MIN(UDS60,UDQ63-UDQ62)</f>
        <v>0</v>
      </c>
      <c r="UDU62" s="963">
        <f t="shared" ref="UDU62" si="7145">MIN(UDU60,UDS63-UDS62)</f>
        <v>0</v>
      </c>
      <c r="UDW62" s="963">
        <f t="shared" ref="UDW62" si="7146">MIN(UDW60,UDU63-UDU62)</f>
        <v>0</v>
      </c>
      <c r="UDY62" s="963">
        <f t="shared" ref="UDY62" si="7147">MIN(UDY60,UDW63-UDW62)</f>
        <v>0</v>
      </c>
      <c r="UEA62" s="963">
        <f t="shared" ref="UEA62" si="7148">MIN(UEA60,UDY63-UDY62)</f>
        <v>0</v>
      </c>
      <c r="UEC62" s="963">
        <f t="shared" ref="UEC62" si="7149">MIN(UEC60,UEA63-UEA62)</f>
        <v>0</v>
      </c>
      <c r="UEE62" s="963">
        <f t="shared" ref="UEE62" si="7150">MIN(UEE60,UEC63-UEC62)</f>
        <v>0</v>
      </c>
      <c r="UEG62" s="963">
        <f t="shared" ref="UEG62" si="7151">MIN(UEG60,UEE63-UEE62)</f>
        <v>0</v>
      </c>
      <c r="UEI62" s="963">
        <f t="shared" ref="UEI62" si="7152">MIN(UEI60,UEG63-UEG62)</f>
        <v>0</v>
      </c>
      <c r="UEK62" s="963">
        <f t="shared" ref="UEK62" si="7153">MIN(UEK60,UEI63-UEI62)</f>
        <v>0</v>
      </c>
      <c r="UEM62" s="963">
        <f t="shared" ref="UEM62" si="7154">MIN(UEM60,UEK63-UEK62)</f>
        <v>0</v>
      </c>
      <c r="UEO62" s="963">
        <f t="shared" ref="UEO62" si="7155">MIN(UEO60,UEM63-UEM62)</f>
        <v>0</v>
      </c>
      <c r="UEQ62" s="963">
        <f t="shared" ref="UEQ62" si="7156">MIN(UEQ60,UEO63-UEO62)</f>
        <v>0</v>
      </c>
      <c r="UES62" s="963">
        <f t="shared" ref="UES62" si="7157">MIN(UES60,UEQ63-UEQ62)</f>
        <v>0</v>
      </c>
      <c r="UEU62" s="963">
        <f t="shared" ref="UEU62" si="7158">MIN(UEU60,UES63-UES62)</f>
        <v>0</v>
      </c>
      <c r="UEW62" s="963">
        <f t="shared" ref="UEW62" si="7159">MIN(UEW60,UEU63-UEU62)</f>
        <v>0</v>
      </c>
      <c r="UEY62" s="963">
        <f t="shared" ref="UEY62" si="7160">MIN(UEY60,UEW63-UEW62)</f>
        <v>0</v>
      </c>
      <c r="UFA62" s="963">
        <f t="shared" ref="UFA62" si="7161">MIN(UFA60,UEY63-UEY62)</f>
        <v>0</v>
      </c>
      <c r="UFC62" s="963">
        <f t="shared" ref="UFC62" si="7162">MIN(UFC60,UFA63-UFA62)</f>
        <v>0</v>
      </c>
      <c r="UFE62" s="963">
        <f t="shared" ref="UFE62" si="7163">MIN(UFE60,UFC63-UFC62)</f>
        <v>0</v>
      </c>
      <c r="UFG62" s="963">
        <f t="shared" ref="UFG62" si="7164">MIN(UFG60,UFE63-UFE62)</f>
        <v>0</v>
      </c>
      <c r="UFI62" s="963">
        <f t="shared" ref="UFI62" si="7165">MIN(UFI60,UFG63-UFG62)</f>
        <v>0</v>
      </c>
      <c r="UFK62" s="963">
        <f t="shared" ref="UFK62" si="7166">MIN(UFK60,UFI63-UFI62)</f>
        <v>0</v>
      </c>
      <c r="UFM62" s="963">
        <f t="shared" ref="UFM62" si="7167">MIN(UFM60,UFK63-UFK62)</f>
        <v>0</v>
      </c>
      <c r="UFO62" s="963">
        <f t="shared" ref="UFO62" si="7168">MIN(UFO60,UFM63-UFM62)</f>
        <v>0</v>
      </c>
      <c r="UFQ62" s="963">
        <f t="shared" ref="UFQ62" si="7169">MIN(UFQ60,UFO63-UFO62)</f>
        <v>0</v>
      </c>
      <c r="UFS62" s="963">
        <f t="shared" ref="UFS62" si="7170">MIN(UFS60,UFQ63-UFQ62)</f>
        <v>0</v>
      </c>
      <c r="UFU62" s="963">
        <f t="shared" ref="UFU62" si="7171">MIN(UFU60,UFS63-UFS62)</f>
        <v>0</v>
      </c>
      <c r="UFW62" s="963">
        <f t="shared" ref="UFW62" si="7172">MIN(UFW60,UFU63-UFU62)</f>
        <v>0</v>
      </c>
      <c r="UFY62" s="963">
        <f t="shared" ref="UFY62" si="7173">MIN(UFY60,UFW63-UFW62)</f>
        <v>0</v>
      </c>
      <c r="UGA62" s="963">
        <f t="shared" ref="UGA62" si="7174">MIN(UGA60,UFY63-UFY62)</f>
        <v>0</v>
      </c>
      <c r="UGC62" s="963">
        <f t="shared" ref="UGC62" si="7175">MIN(UGC60,UGA63-UGA62)</f>
        <v>0</v>
      </c>
      <c r="UGE62" s="963">
        <f t="shared" ref="UGE62" si="7176">MIN(UGE60,UGC63-UGC62)</f>
        <v>0</v>
      </c>
      <c r="UGG62" s="963">
        <f t="shared" ref="UGG62" si="7177">MIN(UGG60,UGE63-UGE62)</f>
        <v>0</v>
      </c>
      <c r="UGI62" s="963">
        <f t="shared" ref="UGI62" si="7178">MIN(UGI60,UGG63-UGG62)</f>
        <v>0</v>
      </c>
      <c r="UGK62" s="963">
        <f t="shared" ref="UGK62" si="7179">MIN(UGK60,UGI63-UGI62)</f>
        <v>0</v>
      </c>
      <c r="UGM62" s="963">
        <f t="shared" ref="UGM62" si="7180">MIN(UGM60,UGK63-UGK62)</f>
        <v>0</v>
      </c>
      <c r="UGO62" s="963">
        <f t="shared" ref="UGO62" si="7181">MIN(UGO60,UGM63-UGM62)</f>
        <v>0</v>
      </c>
      <c r="UGQ62" s="963">
        <f t="shared" ref="UGQ62" si="7182">MIN(UGQ60,UGO63-UGO62)</f>
        <v>0</v>
      </c>
      <c r="UGS62" s="963">
        <f t="shared" ref="UGS62" si="7183">MIN(UGS60,UGQ63-UGQ62)</f>
        <v>0</v>
      </c>
      <c r="UGU62" s="963">
        <f t="shared" ref="UGU62" si="7184">MIN(UGU60,UGS63-UGS62)</f>
        <v>0</v>
      </c>
      <c r="UGW62" s="963">
        <f t="shared" ref="UGW62" si="7185">MIN(UGW60,UGU63-UGU62)</f>
        <v>0</v>
      </c>
      <c r="UGY62" s="963">
        <f t="shared" ref="UGY62" si="7186">MIN(UGY60,UGW63-UGW62)</f>
        <v>0</v>
      </c>
      <c r="UHA62" s="963">
        <f t="shared" ref="UHA62" si="7187">MIN(UHA60,UGY63-UGY62)</f>
        <v>0</v>
      </c>
      <c r="UHC62" s="963">
        <f t="shared" ref="UHC62" si="7188">MIN(UHC60,UHA63-UHA62)</f>
        <v>0</v>
      </c>
      <c r="UHE62" s="963">
        <f t="shared" ref="UHE62" si="7189">MIN(UHE60,UHC63-UHC62)</f>
        <v>0</v>
      </c>
      <c r="UHG62" s="963">
        <f t="shared" ref="UHG62" si="7190">MIN(UHG60,UHE63-UHE62)</f>
        <v>0</v>
      </c>
      <c r="UHI62" s="963">
        <f t="shared" ref="UHI62" si="7191">MIN(UHI60,UHG63-UHG62)</f>
        <v>0</v>
      </c>
      <c r="UHK62" s="963">
        <f t="shared" ref="UHK62" si="7192">MIN(UHK60,UHI63-UHI62)</f>
        <v>0</v>
      </c>
      <c r="UHM62" s="963">
        <f t="shared" ref="UHM62" si="7193">MIN(UHM60,UHK63-UHK62)</f>
        <v>0</v>
      </c>
      <c r="UHO62" s="963">
        <f t="shared" ref="UHO62" si="7194">MIN(UHO60,UHM63-UHM62)</f>
        <v>0</v>
      </c>
      <c r="UHQ62" s="963">
        <f t="shared" ref="UHQ62" si="7195">MIN(UHQ60,UHO63-UHO62)</f>
        <v>0</v>
      </c>
      <c r="UHS62" s="963">
        <f t="shared" ref="UHS62" si="7196">MIN(UHS60,UHQ63-UHQ62)</f>
        <v>0</v>
      </c>
      <c r="UHU62" s="963">
        <f t="shared" ref="UHU62" si="7197">MIN(UHU60,UHS63-UHS62)</f>
        <v>0</v>
      </c>
      <c r="UHW62" s="963">
        <f t="shared" ref="UHW62" si="7198">MIN(UHW60,UHU63-UHU62)</f>
        <v>0</v>
      </c>
      <c r="UHY62" s="963">
        <f t="shared" ref="UHY62" si="7199">MIN(UHY60,UHW63-UHW62)</f>
        <v>0</v>
      </c>
      <c r="UIA62" s="963">
        <f t="shared" ref="UIA62" si="7200">MIN(UIA60,UHY63-UHY62)</f>
        <v>0</v>
      </c>
      <c r="UIC62" s="963">
        <f t="shared" ref="UIC62" si="7201">MIN(UIC60,UIA63-UIA62)</f>
        <v>0</v>
      </c>
      <c r="UIE62" s="963">
        <f t="shared" ref="UIE62" si="7202">MIN(UIE60,UIC63-UIC62)</f>
        <v>0</v>
      </c>
      <c r="UIG62" s="963">
        <f t="shared" ref="UIG62" si="7203">MIN(UIG60,UIE63-UIE62)</f>
        <v>0</v>
      </c>
      <c r="UII62" s="963">
        <f t="shared" ref="UII62" si="7204">MIN(UII60,UIG63-UIG62)</f>
        <v>0</v>
      </c>
      <c r="UIK62" s="963">
        <f t="shared" ref="UIK62" si="7205">MIN(UIK60,UII63-UII62)</f>
        <v>0</v>
      </c>
      <c r="UIM62" s="963">
        <f t="shared" ref="UIM62" si="7206">MIN(UIM60,UIK63-UIK62)</f>
        <v>0</v>
      </c>
      <c r="UIO62" s="963">
        <f t="shared" ref="UIO62" si="7207">MIN(UIO60,UIM63-UIM62)</f>
        <v>0</v>
      </c>
      <c r="UIQ62" s="963">
        <f t="shared" ref="UIQ62" si="7208">MIN(UIQ60,UIO63-UIO62)</f>
        <v>0</v>
      </c>
      <c r="UIS62" s="963">
        <f t="shared" ref="UIS62" si="7209">MIN(UIS60,UIQ63-UIQ62)</f>
        <v>0</v>
      </c>
      <c r="UIU62" s="963">
        <f t="shared" ref="UIU62" si="7210">MIN(UIU60,UIS63-UIS62)</f>
        <v>0</v>
      </c>
      <c r="UIW62" s="963">
        <f t="shared" ref="UIW62" si="7211">MIN(UIW60,UIU63-UIU62)</f>
        <v>0</v>
      </c>
      <c r="UIY62" s="963">
        <f t="shared" ref="UIY62" si="7212">MIN(UIY60,UIW63-UIW62)</f>
        <v>0</v>
      </c>
      <c r="UJA62" s="963">
        <f t="shared" ref="UJA62" si="7213">MIN(UJA60,UIY63-UIY62)</f>
        <v>0</v>
      </c>
      <c r="UJC62" s="963">
        <f t="shared" ref="UJC62" si="7214">MIN(UJC60,UJA63-UJA62)</f>
        <v>0</v>
      </c>
      <c r="UJE62" s="963">
        <f t="shared" ref="UJE62" si="7215">MIN(UJE60,UJC63-UJC62)</f>
        <v>0</v>
      </c>
      <c r="UJG62" s="963">
        <f t="shared" ref="UJG62" si="7216">MIN(UJG60,UJE63-UJE62)</f>
        <v>0</v>
      </c>
      <c r="UJI62" s="963">
        <f t="shared" ref="UJI62" si="7217">MIN(UJI60,UJG63-UJG62)</f>
        <v>0</v>
      </c>
      <c r="UJK62" s="963">
        <f t="shared" ref="UJK62" si="7218">MIN(UJK60,UJI63-UJI62)</f>
        <v>0</v>
      </c>
      <c r="UJM62" s="963">
        <f t="shared" ref="UJM62" si="7219">MIN(UJM60,UJK63-UJK62)</f>
        <v>0</v>
      </c>
      <c r="UJO62" s="963">
        <f t="shared" ref="UJO62" si="7220">MIN(UJO60,UJM63-UJM62)</f>
        <v>0</v>
      </c>
      <c r="UJQ62" s="963">
        <f t="shared" ref="UJQ62" si="7221">MIN(UJQ60,UJO63-UJO62)</f>
        <v>0</v>
      </c>
      <c r="UJS62" s="963">
        <f t="shared" ref="UJS62" si="7222">MIN(UJS60,UJQ63-UJQ62)</f>
        <v>0</v>
      </c>
      <c r="UJU62" s="963">
        <f t="shared" ref="UJU62" si="7223">MIN(UJU60,UJS63-UJS62)</f>
        <v>0</v>
      </c>
      <c r="UJW62" s="963">
        <f t="shared" ref="UJW62" si="7224">MIN(UJW60,UJU63-UJU62)</f>
        <v>0</v>
      </c>
      <c r="UJY62" s="963">
        <f t="shared" ref="UJY62" si="7225">MIN(UJY60,UJW63-UJW62)</f>
        <v>0</v>
      </c>
      <c r="UKA62" s="963">
        <f t="shared" ref="UKA62" si="7226">MIN(UKA60,UJY63-UJY62)</f>
        <v>0</v>
      </c>
      <c r="UKC62" s="963">
        <f t="shared" ref="UKC62" si="7227">MIN(UKC60,UKA63-UKA62)</f>
        <v>0</v>
      </c>
      <c r="UKE62" s="963">
        <f t="shared" ref="UKE62" si="7228">MIN(UKE60,UKC63-UKC62)</f>
        <v>0</v>
      </c>
      <c r="UKG62" s="963">
        <f t="shared" ref="UKG62" si="7229">MIN(UKG60,UKE63-UKE62)</f>
        <v>0</v>
      </c>
      <c r="UKI62" s="963">
        <f t="shared" ref="UKI62" si="7230">MIN(UKI60,UKG63-UKG62)</f>
        <v>0</v>
      </c>
      <c r="UKK62" s="963">
        <f t="shared" ref="UKK62" si="7231">MIN(UKK60,UKI63-UKI62)</f>
        <v>0</v>
      </c>
      <c r="UKM62" s="963">
        <f t="shared" ref="UKM62" si="7232">MIN(UKM60,UKK63-UKK62)</f>
        <v>0</v>
      </c>
      <c r="UKO62" s="963">
        <f t="shared" ref="UKO62" si="7233">MIN(UKO60,UKM63-UKM62)</f>
        <v>0</v>
      </c>
      <c r="UKQ62" s="963">
        <f t="shared" ref="UKQ62" si="7234">MIN(UKQ60,UKO63-UKO62)</f>
        <v>0</v>
      </c>
      <c r="UKS62" s="963">
        <f t="shared" ref="UKS62" si="7235">MIN(UKS60,UKQ63-UKQ62)</f>
        <v>0</v>
      </c>
      <c r="UKU62" s="963">
        <f t="shared" ref="UKU62" si="7236">MIN(UKU60,UKS63-UKS62)</f>
        <v>0</v>
      </c>
      <c r="UKW62" s="963">
        <f t="shared" ref="UKW62" si="7237">MIN(UKW60,UKU63-UKU62)</f>
        <v>0</v>
      </c>
      <c r="UKY62" s="963">
        <f t="shared" ref="UKY62" si="7238">MIN(UKY60,UKW63-UKW62)</f>
        <v>0</v>
      </c>
      <c r="ULA62" s="963">
        <f t="shared" ref="ULA62" si="7239">MIN(ULA60,UKY63-UKY62)</f>
        <v>0</v>
      </c>
      <c r="ULC62" s="963">
        <f t="shared" ref="ULC62" si="7240">MIN(ULC60,ULA63-ULA62)</f>
        <v>0</v>
      </c>
      <c r="ULE62" s="963">
        <f t="shared" ref="ULE62" si="7241">MIN(ULE60,ULC63-ULC62)</f>
        <v>0</v>
      </c>
      <c r="ULG62" s="963">
        <f t="shared" ref="ULG62" si="7242">MIN(ULG60,ULE63-ULE62)</f>
        <v>0</v>
      </c>
      <c r="ULI62" s="963">
        <f t="shared" ref="ULI62" si="7243">MIN(ULI60,ULG63-ULG62)</f>
        <v>0</v>
      </c>
      <c r="ULK62" s="963">
        <f t="shared" ref="ULK62" si="7244">MIN(ULK60,ULI63-ULI62)</f>
        <v>0</v>
      </c>
      <c r="ULM62" s="963">
        <f t="shared" ref="ULM62" si="7245">MIN(ULM60,ULK63-ULK62)</f>
        <v>0</v>
      </c>
      <c r="ULO62" s="963">
        <f t="shared" ref="ULO62" si="7246">MIN(ULO60,ULM63-ULM62)</f>
        <v>0</v>
      </c>
      <c r="ULQ62" s="963">
        <f t="shared" ref="ULQ62" si="7247">MIN(ULQ60,ULO63-ULO62)</f>
        <v>0</v>
      </c>
      <c r="ULS62" s="963">
        <f t="shared" ref="ULS62" si="7248">MIN(ULS60,ULQ63-ULQ62)</f>
        <v>0</v>
      </c>
      <c r="ULU62" s="963">
        <f t="shared" ref="ULU62" si="7249">MIN(ULU60,ULS63-ULS62)</f>
        <v>0</v>
      </c>
      <c r="ULW62" s="963">
        <f t="shared" ref="ULW62" si="7250">MIN(ULW60,ULU63-ULU62)</f>
        <v>0</v>
      </c>
      <c r="ULY62" s="963">
        <f t="shared" ref="ULY62" si="7251">MIN(ULY60,ULW63-ULW62)</f>
        <v>0</v>
      </c>
      <c r="UMA62" s="963">
        <f t="shared" ref="UMA62" si="7252">MIN(UMA60,ULY63-ULY62)</f>
        <v>0</v>
      </c>
      <c r="UMC62" s="963">
        <f t="shared" ref="UMC62" si="7253">MIN(UMC60,UMA63-UMA62)</f>
        <v>0</v>
      </c>
      <c r="UME62" s="963">
        <f t="shared" ref="UME62" si="7254">MIN(UME60,UMC63-UMC62)</f>
        <v>0</v>
      </c>
      <c r="UMG62" s="963">
        <f t="shared" ref="UMG62" si="7255">MIN(UMG60,UME63-UME62)</f>
        <v>0</v>
      </c>
      <c r="UMI62" s="963">
        <f t="shared" ref="UMI62" si="7256">MIN(UMI60,UMG63-UMG62)</f>
        <v>0</v>
      </c>
      <c r="UMK62" s="963">
        <f t="shared" ref="UMK62" si="7257">MIN(UMK60,UMI63-UMI62)</f>
        <v>0</v>
      </c>
      <c r="UMM62" s="963">
        <f t="shared" ref="UMM62" si="7258">MIN(UMM60,UMK63-UMK62)</f>
        <v>0</v>
      </c>
      <c r="UMO62" s="963">
        <f t="shared" ref="UMO62" si="7259">MIN(UMO60,UMM63-UMM62)</f>
        <v>0</v>
      </c>
      <c r="UMQ62" s="963">
        <f t="shared" ref="UMQ62" si="7260">MIN(UMQ60,UMO63-UMO62)</f>
        <v>0</v>
      </c>
      <c r="UMS62" s="963">
        <f t="shared" ref="UMS62" si="7261">MIN(UMS60,UMQ63-UMQ62)</f>
        <v>0</v>
      </c>
      <c r="UMU62" s="963">
        <f t="shared" ref="UMU62" si="7262">MIN(UMU60,UMS63-UMS62)</f>
        <v>0</v>
      </c>
      <c r="UMW62" s="963">
        <f t="shared" ref="UMW62" si="7263">MIN(UMW60,UMU63-UMU62)</f>
        <v>0</v>
      </c>
      <c r="UMY62" s="963">
        <f t="shared" ref="UMY62" si="7264">MIN(UMY60,UMW63-UMW62)</f>
        <v>0</v>
      </c>
      <c r="UNA62" s="963">
        <f t="shared" ref="UNA62" si="7265">MIN(UNA60,UMY63-UMY62)</f>
        <v>0</v>
      </c>
      <c r="UNC62" s="963">
        <f t="shared" ref="UNC62" si="7266">MIN(UNC60,UNA63-UNA62)</f>
        <v>0</v>
      </c>
      <c r="UNE62" s="963">
        <f t="shared" ref="UNE62" si="7267">MIN(UNE60,UNC63-UNC62)</f>
        <v>0</v>
      </c>
      <c r="UNG62" s="963">
        <f t="shared" ref="UNG62" si="7268">MIN(UNG60,UNE63-UNE62)</f>
        <v>0</v>
      </c>
      <c r="UNI62" s="963">
        <f t="shared" ref="UNI62" si="7269">MIN(UNI60,UNG63-UNG62)</f>
        <v>0</v>
      </c>
      <c r="UNK62" s="963">
        <f t="shared" ref="UNK62" si="7270">MIN(UNK60,UNI63-UNI62)</f>
        <v>0</v>
      </c>
      <c r="UNM62" s="963">
        <f t="shared" ref="UNM62" si="7271">MIN(UNM60,UNK63-UNK62)</f>
        <v>0</v>
      </c>
      <c r="UNO62" s="963">
        <f t="shared" ref="UNO62" si="7272">MIN(UNO60,UNM63-UNM62)</f>
        <v>0</v>
      </c>
      <c r="UNQ62" s="963">
        <f t="shared" ref="UNQ62" si="7273">MIN(UNQ60,UNO63-UNO62)</f>
        <v>0</v>
      </c>
      <c r="UNS62" s="963">
        <f t="shared" ref="UNS62" si="7274">MIN(UNS60,UNQ63-UNQ62)</f>
        <v>0</v>
      </c>
      <c r="UNU62" s="963">
        <f t="shared" ref="UNU62" si="7275">MIN(UNU60,UNS63-UNS62)</f>
        <v>0</v>
      </c>
      <c r="UNW62" s="963">
        <f t="shared" ref="UNW62" si="7276">MIN(UNW60,UNU63-UNU62)</f>
        <v>0</v>
      </c>
      <c r="UNY62" s="963">
        <f t="shared" ref="UNY62" si="7277">MIN(UNY60,UNW63-UNW62)</f>
        <v>0</v>
      </c>
      <c r="UOA62" s="963">
        <f t="shared" ref="UOA62" si="7278">MIN(UOA60,UNY63-UNY62)</f>
        <v>0</v>
      </c>
      <c r="UOC62" s="963">
        <f t="shared" ref="UOC62" si="7279">MIN(UOC60,UOA63-UOA62)</f>
        <v>0</v>
      </c>
      <c r="UOE62" s="963">
        <f t="shared" ref="UOE62" si="7280">MIN(UOE60,UOC63-UOC62)</f>
        <v>0</v>
      </c>
      <c r="UOG62" s="963">
        <f t="shared" ref="UOG62" si="7281">MIN(UOG60,UOE63-UOE62)</f>
        <v>0</v>
      </c>
      <c r="UOI62" s="963">
        <f t="shared" ref="UOI62" si="7282">MIN(UOI60,UOG63-UOG62)</f>
        <v>0</v>
      </c>
      <c r="UOK62" s="963">
        <f t="shared" ref="UOK62" si="7283">MIN(UOK60,UOI63-UOI62)</f>
        <v>0</v>
      </c>
      <c r="UOM62" s="963">
        <f t="shared" ref="UOM62" si="7284">MIN(UOM60,UOK63-UOK62)</f>
        <v>0</v>
      </c>
      <c r="UOO62" s="963">
        <f t="shared" ref="UOO62" si="7285">MIN(UOO60,UOM63-UOM62)</f>
        <v>0</v>
      </c>
      <c r="UOQ62" s="963">
        <f t="shared" ref="UOQ62" si="7286">MIN(UOQ60,UOO63-UOO62)</f>
        <v>0</v>
      </c>
      <c r="UOS62" s="963">
        <f t="shared" ref="UOS62" si="7287">MIN(UOS60,UOQ63-UOQ62)</f>
        <v>0</v>
      </c>
      <c r="UOU62" s="963">
        <f t="shared" ref="UOU62" si="7288">MIN(UOU60,UOS63-UOS62)</f>
        <v>0</v>
      </c>
      <c r="UOW62" s="963">
        <f t="shared" ref="UOW62" si="7289">MIN(UOW60,UOU63-UOU62)</f>
        <v>0</v>
      </c>
      <c r="UOY62" s="963">
        <f t="shared" ref="UOY62" si="7290">MIN(UOY60,UOW63-UOW62)</f>
        <v>0</v>
      </c>
      <c r="UPA62" s="963">
        <f t="shared" ref="UPA62" si="7291">MIN(UPA60,UOY63-UOY62)</f>
        <v>0</v>
      </c>
      <c r="UPC62" s="963">
        <f t="shared" ref="UPC62" si="7292">MIN(UPC60,UPA63-UPA62)</f>
        <v>0</v>
      </c>
      <c r="UPE62" s="963">
        <f t="shared" ref="UPE62" si="7293">MIN(UPE60,UPC63-UPC62)</f>
        <v>0</v>
      </c>
      <c r="UPG62" s="963">
        <f t="shared" ref="UPG62" si="7294">MIN(UPG60,UPE63-UPE62)</f>
        <v>0</v>
      </c>
      <c r="UPI62" s="963">
        <f t="shared" ref="UPI62" si="7295">MIN(UPI60,UPG63-UPG62)</f>
        <v>0</v>
      </c>
      <c r="UPK62" s="963">
        <f t="shared" ref="UPK62" si="7296">MIN(UPK60,UPI63-UPI62)</f>
        <v>0</v>
      </c>
      <c r="UPM62" s="963">
        <f t="shared" ref="UPM62" si="7297">MIN(UPM60,UPK63-UPK62)</f>
        <v>0</v>
      </c>
      <c r="UPO62" s="963">
        <f t="shared" ref="UPO62" si="7298">MIN(UPO60,UPM63-UPM62)</f>
        <v>0</v>
      </c>
      <c r="UPQ62" s="963">
        <f t="shared" ref="UPQ62" si="7299">MIN(UPQ60,UPO63-UPO62)</f>
        <v>0</v>
      </c>
      <c r="UPS62" s="963">
        <f t="shared" ref="UPS62" si="7300">MIN(UPS60,UPQ63-UPQ62)</f>
        <v>0</v>
      </c>
      <c r="UPU62" s="963">
        <f t="shared" ref="UPU62" si="7301">MIN(UPU60,UPS63-UPS62)</f>
        <v>0</v>
      </c>
      <c r="UPW62" s="963">
        <f t="shared" ref="UPW62" si="7302">MIN(UPW60,UPU63-UPU62)</f>
        <v>0</v>
      </c>
      <c r="UPY62" s="963">
        <f t="shared" ref="UPY62" si="7303">MIN(UPY60,UPW63-UPW62)</f>
        <v>0</v>
      </c>
      <c r="UQA62" s="963">
        <f t="shared" ref="UQA62" si="7304">MIN(UQA60,UPY63-UPY62)</f>
        <v>0</v>
      </c>
      <c r="UQC62" s="963">
        <f t="shared" ref="UQC62" si="7305">MIN(UQC60,UQA63-UQA62)</f>
        <v>0</v>
      </c>
      <c r="UQE62" s="963">
        <f t="shared" ref="UQE62" si="7306">MIN(UQE60,UQC63-UQC62)</f>
        <v>0</v>
      </c>
      <c r="UQG62" s="963">
        <f t="shared" ref="UQG62" si="7307">MIN(UQG60,UQE63-UQE62)</f>
        <v>0</v>
      </c>
      <c r="UQI62" s="963">
        <f t="shared" ref="UQI62" si="7308">MIN(UQI60,UQG63-UQG62)</f>
        <v>0</v>
      </c>
      <c r="UQK62" s="963">
        <f t="shared" ref="UQK62" si="7309">MIN(UQK60,UQI63-UQI62)</f>
        <v>0</v>
      </c>
      <c r="UQM62" s="963">
        <f t="shared" ref="UQM62" si="7310">MIN(UQM60,UQK63-UQK62)</f>
        <v>0</v>
      </c>
      <c r="UQO62" s="963">
        <f t="shared" ref="UQO62" si="7311">MIN(UQO60,UQM63-UQM62)</f>
        <v>0</v>
      </c>
      <c r="UQQ62" s="963">
        <f t="shared" ref="UQQ62" si="7312">MIN(UQQ60,UQO63-UQO62)</f>
        <v>0</v>
      </c>
      <c r="UQS62" s="963">
        <f t="shared" ref="UQS62" si="7313">MIN(UQS60,UQQ63-UQQ62)</f>
        <v>0</v>
      </c>
      <c r="UQU62" s="963">
        <f t="shared" ref="UQU62" si="7314">MIN(UQU60,UQS63-UQS62)</f>
        <v>0</v>
      </c>
      <c r="UQW62" s="963">
        <f t="shared" ref="UQW62" si="7315">MIN(UQW60,UQU63-UQU62)</f>
        <v>0</v>
      </c>
      <c r="UQY62" s="963">
        <f t="shared" ref="UQY62" si="7316">MIN(UQY60,UQW63-UQW62)</f>
        <v>0</v>
      </c>
      <c r="URA62" s="963">
        <f t="shared" ref="URA62" si="7317">MIN(URA60,UQY63-UQY62)</f>
        <v>0</v>
      </c>
      <c r="URC62" s="963">
        <f t="shared" ref="URC62" si="7318">MIN(URC60,URA63-URA62)</f>
        <v>0</v>
      </c>
      <c r="URE62" s="963">
        <f t="shared" ref="URE62" si="7319">MIN(URE60,URC63-URC62)</f>
        <v>0</v>
      </c>
      <c r="URG62" s="963">
        <f t="shared" ref="URG62" si="7320">MIN(URG60,URE63-URE62)</f>
        <v>0</v>
      </c>
      <c r="URI62" s="963">
        <f t="shared" ref="URI62" si="7321">MIN(URI60,URG63-URG62)</f>
        <v>0</v>
      </c>
      <c r="URK62" s="963">
        <f t="shared" ref="URK62" si="7322">MIN(URK60,URI63-URI62)</f>
        <v>0</v>
      </c>
      <c r="URM62" s="963">
        <f t="shared" ref="URM62" si="7323">MIN(URM60,URK63-URK62)</f>
        <v>0</v>
      </c>
      <c r="URO62" s="963">
        <f t="shared" ref="URO62" si="7324">MIN(URO60,URM63-URM62)</f>
        <v>0</v>
      </c>
      <c r="URQ62" s="963">
        <f t="shared" ref="URQ62" si="7325">MIN(URQ60,URO63-URO62)</f>
        <v>0</v>
      </c>
      <c r="URS62" s="963">
        <f t="shared" ref="URS62" si="7326">MIN(URS60,URQ63-URQ62)</f>
        <v>0</v>
      </c>
      <c r="URU62" s="963">
        <f t="shared" ref="URU62" si="7327">MIN(URU60,URS63-URS62)</f>
        <v>0</v>
      </c>
      <c r="URW62" s="963">
        <f t="shared" ref="URW62" si="7328">MIN(URW60,URU63-URU62)</f>
        <v>0</v>
      </c>
      <c r="URY62" s="963">
        <f t="shared" ref="URY62" si="7329">MIN(URY60,URW63-URW62)</f>
        <v>0</v>
      </c>
      <c r="USA62" s="963">
        <f t="shared" ref="USA62" si="7330">MIN(USA60,URY63-URY62)</f>
        <v>0</v>
      </c>
      <c r="USC62" s="963">
        <f t="shared" ref="USC62" si="7331">MIN(USC60,USA63-USA62)</f>
        <v>0</v>
      </c>
      <c r="USE62" s="963">
        <f t="shared" ref="USE62" si="7332">MIN(USE60,USC63-USC62)</f>
        <v>0</v>
      </c>
      <c r="USG62" s="963">
        <f t="shared" ref="USG62" si="7333">MIN(USG60,USE63-USE62)</f>
        <v>0</v>
      </c>
      <c r="USI62" s="963">
        <f t="shared" ref="USI62" si="7334">MIN(USI60,USG63-USG62)</f>
        <v>0</v>
      </c>
      <c r="USK62" s="963">
        <f t="shared" ref="USK62" si="7335">MIN(USK60,USI63-USI62)</f>
        <v>0</v>
      </c>
      <c r="USM62" s="963">
        <f t="shared" ref="USM62" si="7336">MIN(USM60,USK63-USK62)</f>
        <v>0</v>
      </c>
      <c r="USO62" s="963">
        <f t="shared" ref="USO62" si="7337">MIN(USO60,USM63-USM62)</f>
        <v>0</v>
      </c>
      <c r="USQ62" s="963">
        <f t="shared" ref="USQ62" si="7338">MIN(USQ60,USO63-USO62)</f>
        <v>0</v>
      </c>
      <c r="USS62" s="963">
        <f t="shared" ref="USS62" si="7339">MIN(USS60,USQ63-USQ62)</f>
        <v>0</v>
      </c>
      <c r="USU62" s="963">
        <f t="shared" ref="USU62" si="7340">MIN(USU60,USS63-USS62)</f>
        <v>0</v>
      </c>
      <c r="USW62" s="963">
        <f t="shared" ref="USW62" si="7341">MIN(USW60,USU63-USU62)</f>
        <v>0</v>
      </c>
      <c r="USY62" s="963">
        <f t="shared" ref="USY62" si="7342">MIN(USY60,USW63-USW62)</f>
        <v>0</v>
      </c>
      <c r="UTA62" s="963">
        <f t="shared" ref="UTA62" si="7343">MIN(UTA60,USY63-USY62)</f>
        <v>0</v>
      </c>
      <c r="UTC62" s="963">
        <f t="shared" ref="UTC62" si="7344">MIN(UTC60,UTA63-UTA62)</f>
        <v>0</v>
      </c>
      <c r="UTE62" s="963">
        <f t="shared" ref="UTE62" si="7345">MIN(UTE60,UTC63-UTC62)</f>
        <v>0</v>
      </c>
      <c r="UTG62" s="963">
        <f t="shared" ref="UTG62" si="7346">MIN(UTG60,UTE63-UTE62)</f>
        <v>0</v>
      </c>
      <c r="UTI62" s="963">
        <f t="shared" ref="UTI62" si="7347">MIN(UTI60,UTG63-UTG62)</f>
        <v>0</v>
      </c>
      <c r="UTK62" s="963">
        <f t="shared" ref="UTK62" si="7348">MIN(UTK60,UTI63-UTI62)</f>
        <v>0</v>
      </c>
      <c r="UTM62" s="963">
        <f t="shared" ref="UTM62" si="7349">MIN(UTM60,UTK63-UTK62)</f>
        <v>0</v>
      </c>
      <c r="UTO62" s="963">
        <f t="shared" ref="UTO62" si="7350">MIN(UTO60,UTM63-UTM62)</f>
        <v>0</v>
      </c>
      <c r="UTQ62" s="963">
        <f t="shared" ref="UTQ62" si="7351">MIN(UTQ60,UTO63-UTO62)</f>
        <v>0</v>
      </c>
      <c r="UTS62" s="963">
        <f t="shared" ref="UTS62" si="7352">MIN(UTS60,UTQ63-UTQ62)</f>
        <v>0</v>
      </c>
      <c r="UTU62" s="963">
        <f t="shared" ref="UTU62" si="7353">MIN(UTU60,UTS63-UTS62)</f>
        <v>0</v>
      </c>
      <c r="UTW62" s="963">
        <f t="shared" ref="UTW62" si="7354">MIN(UTW60,UTU63-UTU62)</f>
        <v>0</v>
      </c>
      <c r="UTY62" s="963">
        <f t="shared" ref="UTY62" si="7355">MIN(UTY60,UTW63-UTW62)</f>
        <v>0</v>
      </c>
      <c r="UUA62" s="963">
        <f t="shared" ref="UUA62" si="7356">MIN(UUA60,UTY63-UTY62)</f>
        <v>0</v>
      </c>
      <c r="UUC62" s="963">
        <f t="shared" ref="UUC62" si="7357">MIN(UUC60,UUA63-UUA62)</f>
        <v>0</v>
      </c>
      <c r="UUE62" s="963">
        <f t="shared" ref="UUE62" si="7358">MIN(UUE60,UUC63-UUC62)</f>
        <v>0</v>
      </c>
      <c r="UUG62" s="963">
        <f t="shared" ref="UUG62" si="7359">MIN(UUG60,UUE63-UUE62)</f>
        <v>0</v>
      </c>
      <c r="UUI62" s="963">
        <f t="shared" ref="UUI62" si="7360">MIN(UUI60,UUG63-UUG62)</f>
        <v>0</v>
      </c>
      <c r="UUK62" s="963">
        <f t="shared" ref="UUK62" si="7361">MIN(UUK60,UUI63-UUI62)</f>
        <v>0</v>
      </c>
      <c r="UUM62" s="963">
        <f t="shared" ref="UUM62" si="7362">MIN(UUM60,UUK63-UUK62)</f>
        <v>0</v>
      </c>
      <c r="UUO62" s="963">
        <f t="shared" ref="UUO62" si="7363">MIN(UUO60,UUM63-UUM62)</f>
        <v>0</v>
      </c>
      <c r="UUQ62" s="963">
        <f t="shared" ref="UUQ62" si="7364">MIN(UUQ60,UUO63-UUO62)</f>
        <v>0</v>
      </c>
      <c r="UUS62" s="963">
        <f t="shared" ref="UUS62" si="7365">MIN(UUS60,UUQ63-UUQ62)</f>
        <v>0</v>
      </c>
      <c r="UUU62" s="963">
        <f t="shared" ref="UUU62" si="7366">MIN(UUU60,UUS63-UUS62)</f>
        <v>0</v>
      </c>
      <c r="UUW62" s="963">
        <f t="shared" ref="UUW62" si="7367">MIN(UUW60,UUU63-UUU62)</f>
        <v>0</v>
      </c>
      <c r="UUY62" s="963">
        <f t="shared" ref="UUY62" si="7368">MIN(UUY60,UUW63-UUW62)</f>
        <v>0</v>
      </c>
      <c r="UVA62" s="963">
        <f t="shared" ref="UVA62" si="7369">MIN(UVA60,UUY63-UUY62)</f>
        <v>0</v>
      </c>
      <c r="UVC62" s="963">
        <f t="shared" ref="UVC62" si="7370">MIN(UVC60,UVA63-UVA62)</f>
        <v>0</v>
      </c>
      <c r="UVE62" s="963">
        <f t="shared" ref="UVE62" si="7371">MIN(UVE60,UVC63-UVC62)</f>
        <v>0</v>
      </c>
      <c r="UVG62" s="963">
        <f t="shared" ref="UVG62" si="7372">MIN(UVG60,UVE63-UVE62)</f>
        <v>0</v>
      </c>
      <c r="UVI62" s="963">
        <f t="shared" ref="UVI62" si="7373">MIN(UVI60,UVG63-UVG62)</f>
        <v>0</v>
      </c>
      <c r="UVK62" s="963">
        <f t="shared" ref="UVK62" si="7374">MIN(UVK60,UVI63-UVI62)</f>
        <v>0</v>
      </c>
      <c r="UVM62" s="963">
        <f t="shared" ref="UVM62" si="7375">MIN(UVM60,UVK63-UVK62)</f>
        <v>0</v>
      </c>
      <c r="UVO62" s="963">
        <f t="shared" ref="UVO62" si="7376">MIN(UVO60,UVM63-UVM62)</f>
        <v>0</v>
      </c>
      <c r="UVQ62" s="963">
        <f t="shared" ref="UVQ62" si="7377">MIN(UVQ60,UVO63-UVO62)</f>
        <v>0</v>
      </c>
      <c r="UVS62" s="963">
        <f t="shared" ref="UVS62" si="7378">MIN(UVS60,UVQ63-UVQ62)</f>
        <v>0</v>
      </c>
      <c r="UVU62" s="963">
        <f t="shared" ref="UVU62" si="7379">MIN(UVU60,UVS63-UVS62)</f>
        <v>0</v>
      </c>
      <c r="UVW62" s="963">
        <f t="shared" ref="UVW62" si="7380">MIN(UVW60,UVU63-UVU62)</f>
        <v>0</v>
      </c>
      <c r="UVY62" s="963">
        <f t="shared" ref="UVY62" si="7381">MIN(UVY60,UVW63-UVW62)</f>
        <v>0</v>
      </c>
      <c r="UWA62" s="963">
        <f t="shared" ref="UWA62" si="7382">MIN(UWA60,UVY63-UVY62)</f>
        <v>0</v>
      </c>
      <c r="UWC62" s="963">
        <f t="shared" ref="UWC62" si="7383">MIN(UWC60,UWA63-UWA62)</f>
        <v>0</v>
      </c>
      <c r="UWE62" s="963">
        <f t="shared" ref="UWE62" si="7384">MIN(UWE60,UWC63-UWC62)</f>
        <v>0</v>
      </c>
      <c r="UWG62" s="963">
        <f t="shared" ref="UWG62" si="7385">MIN(UWG60,UWE63-UWE62)</f>
        <v>0</v>
      </c>
      <c r="UWI62" s="963">
        <f t="shared" ref="UWI62" si="7386">MIN(UWI60,UWG63-UWG62)</f>
        <v>0</v>
      </c>
      <c r="UWK62" s="963">
        <f t="shared" ref="UWK62" si="7387">MIN(UWK60,UWI63-UWI62)</f>
        <v>0</v>
      </c>
      <c r="UWM62" s="963">
        <f t="shared" ref="UWM62" si="7388">MIN(UWM60,UWK63-UWK62)</f>
        <v>0</v>
      </c>
      <c r="UWO62" s="963">
        <f t="shared" ref="UWO62" si="7389">MIN(UWO60,UWM63-UWM62)</f>
        <v>0</v>
      </c>
      <c r="UWQ62" s="963">
        <f t="shared" ref="UWQ62" si="7390">MIN(UWQ60,UWO63-UWO62)</f>
        <v>0</v>
      </c>
      <c r="UWS62" s="963">
        <f t="shared" ref="UWS62" si="7391">MIN(UWS60,UWQ63-UWQ62)</f>
        <v>0</v>
      </c>
      <c r="UWU62" s="963">
        <f t="shared" ref="UWU62" si="7392">MIN(UWU60,UWS63-UWS62)</f>
        <v>0</v>
      </c>
      <c r="UWW62" s="963">
        <f t="shared" ref="UWW62" si="7393">MIN(UWW60,UWU63-UWU62)</f>
        <v>0</v>
      </c>
      <c r="UWY62" s="963">
        <f t="shared" ref="UWY62" si="7394">MIN(UWY60,UWW63-UWW62)</f>
        <v>0</v>
      </c>
      <c r="UXA62" s="963">
        <f t="shared" ref="UXA62" si="7395">MIN(UXA60,UWY63-UWY62)</f>
        <v>0</v>
      </c>
      <c r="UXC62" s="963">
        <f t="shared" ref="UXC62" si="7396">MIN(UXC60,UXA63-UXA62)</f>
        <v>0</v>
      </c>
      <c r="UXE62" s="963">
        <f t="shared" ref="UXE62" si="7397">MIN(UXE60,UXC63-UXC62)</f>
        <v>0</v>
      </c>
      <c r="UXG62" s="963">
        <f t="shared" ref="UXG62" si="7398">MIN(UXG60,UXE63-UXE62)</f>
        <v>0</v>
      </c>
      <c r="UXI62" s="963">
        <f t="shared" ref="UXI62" si="7399">MIN(UXI60,UXG63-UXG62)</f>
        <v>0</v>
      </c>
      <c r="UXK62" s="963">
        <f t="shared" ref="UXK62" si="7400">MIN(UXK60,UXI63-UXI62)</f>
        <v>0</v>
      </c>
      <c r="UXM62" s="963">
        <f t="shared" ref="UXM62" si="7401">MIN(UXM60,UXK63-UXK62)</f>
        <v>0</v>
      </c>
      <c r="UXO62" s="963">
        <f t="shared" ref="UXO62" si="7402">MIN(UXO60,UXM63-UXM62)</f>
        <v>0</v>
      </c>
      <c r="UXQ62" s="963">
        <f t="shared" ref="UXQ62" si="7403">MIN(UXQ60,UXO63-UXO62)</f>
        <v>0</v>
      </c>
      <c r="UXS62" s="963">
        <f t="shared" ref="UXS62" si="7404">MIN(UXS60,UXQ63-UXQ62)</f>
        <v>0</v>
      </c>
      <c r="UXU62" s="963">
        <f t="shared" ref="UXU62" si="7405">MIN(UXU60,UXS63-UXS62)</f>
        <v>0</v>
      </c>
      <c r="UXW62" s="963">
        <f t="shared" ref="UXW62" si="7406">MIN(UXW60,UXU63-UXU62)</f>
        <v>0</v>
      </c>
      <c r="UXY62" s="963">
        <f t="shared" ref="UXY62" si="7407">MIN(UXY60,UXW63-UXW62)</f>
        <v>0</v>
      </c>
      <c r="UYA62" s="963">
        <f t="shared" ref="UYA62" si="7408">MIN(UYA60,UXY63-UXY62)</f>
        <v>0</v>
      </c>
      <c r="UYC62" s="963">
        <f t="shared" ref="UYC62" si="7409">MIN(UYC60,UYA63-UYA62)</f>
        <v>0</v>
      </c>
      <c r="UYE62" s="963">
        <f t="shared" ref="UYE62" si="7410">MIN(UYE60,UYC63-UYC62)</f>
        <v>0</v>
      </c>
      <c r="UYG62" s="963">
        <f t="shared" ref="UYG62" si="7411">MIN(UYG60,UYE63-UYE62)</f>
        <v>0</v>
      </c>
      <c r="UYI62" s="963">
        <f t="shared" ref="UYI62" si="7412">MIN(UYI60,UYG63-UYG62)</f>
        <v>0</v>
      </c>
      <c r="UYK62" s="963">
        <f t="shared" ref="UYK62" si="7413">MIN(UYK60,UYI63-UYI62)</f>
        <v>0</v>
      </c>
      <c r="UYM62" s="963">
        <f t="shared" ref="UYM62" si="7414">MIN(UYM60,UYK63-UYK62)</f>
        <v>0</v>
      </c>
      <c r="UYO62" s="963">
        <f t="shared" ref="UYO62" si="7415">MIN(UYO60,UYM63-UYM62)</f>
        <v>0</v>
      </c>
      <c r="UYQ62" s="963">
        <f t="shared" ref="UYQ62" si="7416">MIN(UYQ60,UYO63-UYO62)</f>
        <v>0</v>
      </c>
      <c r="UYS62" s="963">
        <f t="shared" ref="UYS62" si="7417">MIN(UYS60,UYQ63-UYQ62)</f>
        <v>0</v>
      </c>
      <c r="UYU62" s="963">
        <f t="shared" ref="UYU62" si="7418">MIN(UYU60,UYS63-UYS62)</f>
        <v>0</v>
      </c>
      <c r="UYW62" s="963">
        <f t="shared" ref="UYW62" si="7419">MIN(UYW60,UYU63-UYU62)</f>
        <v>0</v>
      </c>
      <c r="UYY62" s="963">
        <f t="shared" ref="UYY62" si="7420">MIN(UYY60,UYW63-UYW62)</f>
        <v>0</v>
      </c>
      <c r="UZA62" s="963">
        <f t="shared" ref="UZA62" si="7421">MIN(UZA60,UYY63-UYY62)</f>
        <v>0</v>
      </c>
      <c r="UZC62" s="963">
        <f t="shared" ref="UZC62" si="7422">MIN(UZC60,UZA63-UZA62)</f>
        <v>0</v>
      </c>
      <c r="UZE62" s="963">
        <f t="shared" ref="UZE62" si="7423">MIN(UZE60,UZC63-UZC62)</f>
        <v>0</v>
      </c>
      <c r="UZG62" s="963">
        <f t="shared" ref="UZG62" si="7424">MIN(UZG60,UZE63-UZE62)</f>
        <v>0</v>
      </c>
      <c r="UZI62" s="963">
        <f t="shared" ref="UZI62" si="7425">MIN(UZI60,UZG63-UZG62)</f>
        <v>0</v>
      </c>
      <c r="UZK62" s="963">
        <f t="shared" ref="UZK62" si="7426">MIN(UZK60,UZI63-UZI62)</f>
        <v>0</v>
      </c>
      <c r="UZM62" s="963">
        <f t="shared" ref="UZM62" si="7427">MIN(UZM60,UZK63-UZK62)</f>
        <v>0</v>
      </c>
      <c r="UZO62" s="963">
        <f t="shared" ref="UZO62" si="7428">MIN(UZO60,UZM63-UZM62)</f>
        <v>0</v>
      </c>
      <c r="UZQ62" s="963">
        <f t="shared" ref="UZQ62" si="7429">MIN(UZQ60,UZO63-UZO62)</f>
        <v>0</v>
      </c>
      <c r="UZS62" s="963">
        <f t="shared" ref="UZS62" si="7430">MIN(UZS60,UZQ63-UZQ62)</f>
        <v>0</v>
      </c>
      <c r="UZU62" s="963">
        <f t="shared" ref="UZU62" si="7431">MIN(UZU60,UZS63-UZS62)</f>
        <v>0</v>
      </c>
      <c r="UZW62" s="963">
        <f t="shared" ref="UZW62" si="7432">MIN(UZW60,UZU63-UZU62)</f>
        <v>0</v>
      </c>
      <c r="UZY62" s="963">
        <f t="shared" ref="UZY62" si="7433">MIN(UZY60,UZW63-UZW62)</f>
        <v>0</v>
      </c>
      <c r="VAA62" s="963">
        <f t="shared" ref="VAA62" si="7434">MIN(VAA60,UZY63-UZY62)</f>
        <v>0</v>
      </c>
      <c r="VAC62" s="963">
        <f t="shared" ref="VAC62" si="7435">MIN(VAC60,VAA63-VAA62)</f>
        <v>0</v>
      </c>
      <c r="VAE62" s="963">
        <f t="shared" ref="VAE62" si="7436">MIN(VAE60,VAC63-VAC62)</f>
        <v>0</v>
      </c>
      <c r="VAG62" s="963">
        <f t="shared" ref="VAG62" si="7437">MIN(VAG60,VAE63-VAE62)</f>
        <v>0</v>
      </c>
      <c r="VAI62" s="963">
        <f t="shared" ref="VAI62" si="7438">MIN(VAI60,VAG63-VAG62)</f>
        <v>0</v>
      </c>
      <c r="VAK62" s="963">
        <f t="shared" ref="VAK62" si="7439">MIN(VAK60,VAI63-VAI62)</f>
        <v>0</v>
      </c>
      <c r="VAM62" s="963">
        <f t="shared" ref="VAM62" si="7440">MIN(VAM60,VAK63-VAK62)</f>
        <v>0</v>
      </c>
      <c r="VAO62" s="963">
        <f t="shared" ref="VAO62" si="7441">MIN(VAO60,VAM63-VAM62)</f>
        <v>0</v>
      </c>
      <c r="VAQ62" s="963">
        <f t="shared" ref="VAQ62" si="7442">MIN(VAQ60,VAO63-VAO62)</f>
        <v>0</v>
      </c>
      <c r="VAS62" s="963">
        <f t="shared" ref="VAS62" si="7443">MIN(VAS60,VAQ63-VAQ62)</f>
        <v>0</v>
      </c>
      <c r="VAU62" s="963">
        <f t="shared" ref="VAU62" si="7444">MIN(VAU60,VAS63-VAS62)</f>
        <v>0</v>
      </c>
      <c r="VAW62" s="963">
        <f t="shared" ref="VAW62" si="7445">MIN(VAW60,VAU63-VAU62)</f>
        <v>0</v>
      </c>
      <c r="VAY62" s="963">
        <f t="shared" ref="VAY62" si="7446">MIN(VAY60,VAW63-VAW62)</f>
        <v>0</v>
      </c>
      <c r="VBA62" s="963">
        <f t="shared" ref="VBA62" si="7447">MIN(VBA60,VAY63-VAY62)</f>
        <v>0</v>
      </c>
      <c r="VBC62" s="963">
        <f t="shared" ref="VBC62" si="7448">MIN(VBC60,VBA63-VBA62)</f>
        <v>0</v>
      </c>
      <c r="VBE62" s="963">
        <f t="shared" ref="VBE62" si="7449">MIN(VBE60,VBC63-VBC62)</f>
        <v>0</v>
      </c>
      <c r="VBG62" s="963">
        <f t="shared" ref="VBG62" si="7450">MIN(VBG60,VBE63-VBE62)</f>
        <v>0</v>
      </c>
      <c r="VBI62" s="963">
        <f t="shared" ref="VBI62" si="7451">MIN(VBI60,VBG63-VBG62)</f>
        <v>0</v>
      </c>
      <c r="VBK62" s="963">
        <f t="shared" ref="VBK62" si="7452">MIN(VBK60,VBI63-VBI62)</f>
        <v>0</v>
      </c>
      <c r="VBM62" s="963">
        <f t="shared" ref="VBM62" si="7453">MIN(VBM60,VBK63-VBK62)</f>
        <v>0</v>
      </c>
      <c r="VBO62" s="963">
        <f t="shared" ref="VBO62" si="7454">MIN(VBO60,VBM63-VBM62)</f>
        <v>0</v>
      </c>
      <c r="VBQ62" s="963">
        <f t="shared" ref="VBQ62" si="7455">MIN(VBQ60,VBO63-VBO62)</f>
        <v>0</v>
      </c>
      <c r="VBS62" s="963">
        <f t="shared" ref="VBS62" si="7456">MIN(VBS60,VBQ63-VBQ62)</f>
        <v>0</v>
      </c>
      <c r="VBU62" s="963">
        <f t="shared" ref="VBU62" si="7457">MIN(VBU60,VBS63-VBS62)</f>
        <v>0</v>
      </c>
      <c r="VBW62" s="963">
        <f t="shared" ref="VBW62" si="7458">MIN(VBW60,VBU63-VBU62)</f>
        <v>0</v>
      </c>
      <c r="VBY62" s="963">
        <f t="shared" ref="VBY62" si="7459">MIN(VBY60,VBW63-VBW62)</f>
        <v>0</v>
      </c>
      <c r="VCA62" s="963">
        <f t="shared" ref="VCA62" si="7460">MIN(VCA60,VBY63-VBY62)</f>
        <v>0</v>
      </c>
      <c r="VCC62" s="963">
        <f t="shared" ref="VCC62" si="7461">MIN(VCC60,VCA63-VCA62)</f>
        <v>0</v>
      </c>
      <c r="VCE62" s="963">
        <f t="shared" ref="VCE62" si="7462">MIN(VCE60,VCC63-VCC62)</f>
        <v>0</v>
      </c>
      <c r="VCG62" s="963">
        <f t="shared" ref="VCG62" si="7463">MIN(VCG60,VCE63-VCE62)</f>
        <v>0</v>
      </c>
      <c r="VCI62" s="963">
        <f t="shared" ref="VCI62" si="7464">MIN(VCI60,VCG63-VCG62)</f>
        <v>0</v>
      </c>
      <c r="VCK62" s="963">
        <f t="shared" ref="VCK62" si="7465">MIN(VCK60,VCI63-VCI62)</f>
        <v>0</v>
      </c>
      <c r="VCM62" s="963">
        <f t="shared" ref="VCM62" si="7466">MIN(VCM60,VCK63-VCK62)</f>
        <v>0</v>
      </c>
      <c r="VCO62" s="963">
        <f t="shared" ref="VCO62" si="7467">MIN(VCO60,VCM63-VCM62)</f>
        <v>0</v>
      </c>
      <c r="VCQ62" s="963">
        <f t="shared" ref="VCQ62" si="7468">MIN(VCQ60,VCO63-VCO62)</f>
        <v>0</v>
      </c>
      <c r="VCS62" s="963">
        <f t="shared" ref="VCS62" si="7469">MIN(VCS60,VCQ63-VCQ62)</f>
        <v>0</v>
      </c>
      <c r="VCU62" s="963">
        <f t="shared" ref="VCU62" si="7470">MIN(VCU60,VCS63-VCS62)</f>
        <v>0</v>
      </c>
      <c r="VCW62" s="963">
        <f t="shared" ref="VCW62" si="7471">MIN(VCW60,VCU63-VCU62)</f>
        <v>0</v>
      </c>
      <c r="VCY62" s="963">
        <f t="shared" ref="VCY62" si="7472">MIN(VCY60,VCW63-VCW62)</f>
        <v>0</v>
      </c>
      <c r="VDA62" s="963">
        <f t="shared" ref="VDA62" si="7473">MIN(VDA60,VCY63-VCY62)</f>
        <v>0</v>
      </c>
      <c r="VDC62" s="963">
        <f t="shared" ref="VDC62" si="7474">MIN(VDC60,VDA63-VDA62)</f>
        <v>0</v>
      </c>
      <c r="VDE62" s="963">
        <f t="shared" ref="VDE62" si="7475">MIN(VDE60,VDC63-VDC62)</f>
        <v>0</v>
      </c>
      <c r="VDG62" s="963">
        <f t="shared" ref="VDG62" si="7476">MIN(VDG60,VDE63-VDE62)</f>
        <v>0</v>
      </c>
      <c r="VDI62" s="963">
        <f t="shared" ref="VDI62" si="7477">MIN(VDI60,VDG63-VDG62)</f>
        <v>0</v>
      </c>
      <c r="VDK62" s="963">
        <f t="shared" ref="VDK62" si="7478">MIN(VDK60,VDI63-VDI62)</f>
        <v>0</v>
      </c>
      <c r="VDM62" s="963">
        <f t="shared" ref="VDM62" si="7479">MIN(VDM60,VDK63-VDK62)</f>
        <v>0</v>
      </c>
      <c r="VDO62" s="963">
        <f t="shared" ref="VDO62" si="7480">MIN(VDO60,VDM63-VDM62)</f>
        <v>0</v>
      </c>
      <c r="VDQ62" s="963">
        <f t="shared" ref="VDQ62" si="7481">MIN(VDQ60,VDO63-VDO62)</f>
        <v>0</v>
      </c>
      <c r="VDS62" s="963">
        <f t="shared" ref="VDS62" si="7482">MIN(VDS60,VDQ63-VDQ62)</f>
        <v>0</v>
      </c>
      <c r="VDU62" s="963">
        <f t="shared" ref="VDU62" si="7483">MIN(VDU60,VDS63-VDS62)</f>
        <v>0</v>
      </c>
      <c r="VDW62" s="963">
        <f t="shared" ref="VDW62" si="7484">MIN(VDW60,VDU63-VDU62)</f>
        <v>0</v>
      </c>
      <c r="VDY62" s="963">
        <f t="shared" ref="VDY62" si="7485">MIN(VDY60,VDW63-VDW62)</f>
        <v>0</v>
      </c>
      <c r="VEA62" s="963">
        <f t="shared" ref="VEA62" si="7486">MIN(VEA60,VDY63-VDY62)</f>
        <v>0</v>
      </c>
      <c r="VEC62" s="963">
        <f t="shared" ref="VEC62" si="7487">MIN(VEC60,VEA63-VEA62)</f>
        <v>0</v>
      </c>
      <c r="VEE62" s="963">
        <f t="shared" ref="VEE62" si="7488">MIN(VEE60,VEC63-VEC62)</f>
        <v>0</v>
      </c>
      <c r="VEG62" s="963">
        <f t="shared" ref="VEG62" si="7489">MIN(VEG60,VEE63-VEE62)</f>
        <v>0</v>
      </c>
      <c r="VEI62" s="963">
        <f t="shared" ref="VEI62" si="7490">MIN(VEI60,VEG63-VEG62)</f>
        <v>0</v>
      </c>
      <c r="VEK62" s="963">
        <f t="shared" ref="VEK62" si="7491">MIN(VEK60,VEI63-VEI62)</f>
        <v>0</v>
      </c>
      <c r="VEM62" s="963">
        <f t="shared" ref="VEM62" si="7492">MIN(VEM60,VEK63-VEK62)</f>
        <v>0</v>
      </c>
      <c r="VEO62" s="963">
        <f t="shared" ref="VEO62" si="7493">MIN(VEO60,VEM63-VEM62)</f>
        <v>0</v>
      </c>
      <c r="VEQ62" s="963">
        <f t="shared" ref="VEQ62" si="7494">MIN(VEQ60,VEO63-VEO62)</f>
        <v>0</v>
      </c>
      <c r="VES62" s="963">
        <f t="shared" ref="VES62" si="7495">MIN(VES60,VEQ63-VEQ62)</f>
        <v>0</v>
      </c>
      <c r="VEU62" s="963">
        <f t="shared" ref="VEU62" si="7496">MIN(VEU60,VES63-VES62)</f>
        <v>0</v>
      </c>
      <c r="VEW62" s="963">
        <f t="shared" ref="VEW62" si="7497">MIN(VEW60,VEU63-VEU62)</f>
        <v>0</v>
      </c>
      <c r="VEY62" s="963">
        <f t="shared" ref="VEY62" si="7498">MIN(VEY60,VEW63-VEW62)</f>
        <v>0</v>
      </c>
      <c r="VFA62" s="963">
        <f t="shared" ref="VFA62" si="7499">MIN(VFA60,VEY63-VEY62)</f>
        <v>0</v>
      </c>
      <c r="VFC62" s="963">
        <f t="shared" ref="VFC62" si="7500">MIN(VFC60,VFA63-VFA62)</f>
        <v>0</v>
      </c>
      <c r="VFE62" s="963">
        <f t="shared" ref="VFE62" si="7501">MIN(VFE60,VFC63-VFC62)</f>
        <v>0</v>
      </c>
      <c r="VFG62" s="963">
        <f t="shared" ref="VFG62" si="7502">MIN(VFG60,VFE63-VFE62)</f>
        <v>0</v>
      </c>
      <c r="VFI62" s="963">
        <f t="shared" ref="VFI62" si="7503">MIN(VFI60,VFG63-VFG62)</f>
        <v>0</v>
      </c>
      <c r="VFK62" s="963">
        <f t="shared" ref="VFK62" si="7504">MIN(VFK60,VFI63-VFI62)</f>
        <v>0</v>
      </c>
      <c r="VFM62" s="963">
        <f t="shared" ref="VFM62" si="7505">MIN(VFM60,VFK63-VFK62)</f>
        <v>0</v>
      </c>
      <c r="VFO62" s="963">
        <f t="shared" ref="VFO62" si="7506">MIN(VFO60,VFM63-VFM62)</f>
        <v>0</v>
      </c>
      <c r="VFQ62" s="963">
        <f t="shared" ref="VFQ62" si="7507">MIN(VFQ60,VFO63-VFO62)</f>
        <v>0</v>
      </c>
      <c r="VFS62" s="963">
        <f t="shared" ref="VFS62" si="7508">MIN(VFS60,VFQ63-VFQ62)</f>
        <v>0</v>
      </c>
      <c r="VFU62" s="963">
        <f t="shared" ref="VFU62" si="7509">MIN(VFU60,VFS63-VFS62)</f>
        <v>0</v>
      </c>
      <c r="VFW62" s="963">
        <f t="shared" ref="VFW62" si="7510">MIN(VFW60,VFU63-VFU62)</f>
        <v>0</v>
      </c>
      <c r="VFY62" s="963">
        <f t="shared" ref="VFY62" si="7511">MIN(VFY60,VFW63-VFW62)</f>
        <v>0</v>
      </c>
      <c r="VGA62" s="963">
        <f t="shared" ref="VGA62" si="7512">MIN(VGA60,VFY63-VFY62)</f>
        <v>0</v>
      </c>
      <c r="VGC62" s="963">
        <f t="shared" ref="VGC62" si="7513">MIN(VGC60,VGA63-VGA62)</f>
        <v>0</v>
      </c>
      <c r="VGE62" s="963">
        <f t="shared" ref="VGE62" si="7514">MIN(VGE60,VGC63-VGC62)</f>
        <v>0</v>
      </c>
      <c r="VGG62" s="963">
        <f t="shared" ref="VGG62" si="7515">MIN(VGG60,VGE63-VGE62)</f>
        <v>0</v>
      </c>
      <c r="VGI62" s="963">
        <f t="shared" ref="VGI62" si="7516">MIN(VGI60,VGG63-VGG62)</f>
        <v>0</v>
      </c>
      <c r="VGK62" s="963">
        <f t="shared" ref="VGK62" si="7517">MIN(VGK60,VGI63-VGI62)</f>
        <v>0</v>
      </c>
      <c r="VGM62" s="963">
        <f t="shared" ref="VGM62" si="7518">MIN(VGM60,VGK63-VGK62)</f>
        <v>0</v>
      </c>
      <c r="VGO62" s="963">
        <f t="shared" ref="VGO62" si="7519">MIN(VGO60,VGM63-VGM62)</f>
        <v>0</v>
      </c>
      <c r="VGQ62" s="963">
        <f t="shared" ref="VGQ62" si="7520">MIN(VGQ60,VGO63-VGO62)</f>
        <v>0</v>
      </c>
      <c r="VGS62" s="963">
        <f t="shared" ref="VGS62" si="7521">MIN(VGS60,VGQ63-VGQ62)</f>
        <v>0</v>
      </c>
      <c r="VGU62" s="963">
        <f t="shared" ref="VGU62" si="7522">MIN(VGU60,VGS63-VGS62)</f>
        <v>0</v>
      </c>
      <c r="VGW62" s="963">
        <f t="shared" ref="VGW62" si="7523">MIN(VGW60,VGU63-VGU62)</f>
        <v>0</v>
      </c>
      <c r="VGY62" s="963">
        <f t="shared" ref="VGY62" si="7524">MIN(VGY60,VGW63-VGW62)</f>
        <v>0</v>
      </c>
      <c r="VHA62" s="963">
        <f t="shared" ref="VHA62" si="7525">MIN(VHA60,VGY63-VGY62)</f>
        <v>0</v>
      </c>
      <c r="VHC62" s="963">
        <f t="shared" ref="VHC62" si="7526">MIN(VHC60,VHA63-VHA62)</f>
        <v>0</v>
      </c>
      <c r="VHE62" s="963">
        <f t="shared" ref="VHE62" si="7527">MIN(VHE60,VHC63-VHC62)</f>
        <v>0</v>
      </c>
      <c r="VHG62" s="963">
        <f t="shared" ref="VHG62" si="7528">MIN(VHG60,VHE63-VHE62)</f>
        <v>0</v>
      </c>
      <c r="VHI62" s="963">
        <f t="shared" ref="VHI62" si="7529">MIN(VHI60,VHG63-VHG62)</f>
        <v>0</v>
      </c>
      <c r="VHK62" s="963">
        <f t="shared" ref="VHK62" si="7530">MIN(VHK60,VHI63-VHI62)</f>
        <v>0</v>
      </c>
      <c r="VHM62" s="963">
        <f t="shared" ref="VHM62" si="7531">MIN(VHM60,VHK63-VHK62)</f>
        <v>0</v>
      </c>
      <c r="VHO62" s="963">
        <f t="shared" ref="VHO62" si="7532">MIN(VHO60,VHM63-VHM62)</f>
        <v>0</v>
      </c>
      <c r="VHQ62" s="963">
        <f t="shared" ref="VHQ62" si="7533">MIN(VHQ60,VHO63-VHO62)</f>
        <v>0</v>
      </c>
      <c r="VHS62" s="963">
        <f t="shared" ref="VHS62" si="7534">MIN(VHS60,VHQ63-VHQ62)</f>
        <v>0</v>
      </c>
      <c r="VHU62" s="963">
        <f t="shared" ref="VHU62" si="7535">MIN(VHU60,VHS63-VHS62)</f>
        <v>0</v>
      </c>
      <c r="VHW62" s="963">
        <f t="shared" ref="VHW62" si="7536">MIN(VHW60,VHU63-VHU62)</f>
        <v>0</v>
      </c>
      <c r="VHY62" s="963">
        <f t="shared" ref="VHY62" si="7537">MIN(VHY60,VHW63-VHW62)</f>
        <v>0</v>
      </c>
      <c r="VIA62" s="963">
        <f t="shared" ref="VIA62" si="7538">MIN(VIA60,VHY63-VHY62)</f>
        <v>0</v>
      </c>
      <c r="VIC62" s="963">
        <f t="shared" ref="VIC62" si="7539">MIN(VIC60,VIA63-VIA62)</f>
        <v>0</v>
      </c>
      <c r="VIE62" s="963">
        <f t="shared" ref="VIE62" si="7540">MIN(VIE60,VIC63-VIC62)</f>
        <v>0</v>
      </c>
      <c r="VIG62" s="963">
        <f t="shared" ref="VIG62" si="7541">MIN(VIG60,VIE63-VIE62)</f>
        <v>0</v>
      </c>
      <c r="VII62" s="963">
        <f t="shared" ref="VII62" si="7542">MIN(VII60,VIG63-VIG62)</f>
        <v>0</v>
      </c>
      <c r="VIK62" s="963">
        <f t="shared" ref="VIK62" si="7543">MIN(VIK60,VII63-VII62)</f>
        <v>0</v>
      </c>
      <c r="VIM62" s="963">
        <f t="shared" ref="VIM62" si="7544">MIN(VIM60,VIK63-VIK62)</f>
        <v>0</v>
      </c>
      <c r="VIO62" s="963">
        <f t="shared" ref="VIO62" si="7545">MIN(VIO60,VIM63-VIM62)</f>
        <v>0</v>
      </c>
      <c r="VIQ62" s="963">
        <f t="shared" ref="VIQ62" si="7546">MIN(VIQ60,VIO63-VIO62)</f>
        <v>0</v>
      </c>
      <c r="VIS62" s="963">
        <f t="shared" ref="VIS62" si="7547">MIN(VIS60,VIQ63-VIQ62)</f>
        <v>0</v>
      </c>
      <c r="VIU62" s="963">
        <f t="shared" ref="VIU62" si="7548">MIN(VIU60,VIS63-VIS62)</f>
        <v>0</v>
      </c>
      <c r="VIW62" s="963">
        <f t="shared" ref="VIW62" si="7549">MIN(VIW60,VIU63-VIU62)</f>
        <v>0</v>
      </c>
      <c r="VIY62" s="963">
        <f t="shared" ref="VIY62" si="7550">MIN(VIY60,VIW63-VIW62)</f>
        <v>0</v>
      </c>
      <c r="VJA62" s="963">
        <f t="shared" ref="VJA62" si="7551">MIN(VJA60,VIY63-VIY62)</f>
        <v>0</v>
      </c>
      <c r="VJC62" s="963">
        <f t="shared" ref="VJC62" si="7552">MIN(VJC60,VJA63-VJA62)</f>
        <v>0</v>
      </c>
      <c r="VJE62" s="963">
        <f t="shared" ref="VJE62" si="7553">MIN(VJE60,VJC63-VJC62)</f>
        <v>0</v>
      </c>
      <c r="VJG62" s="963">
        <f t="shared" ref="VJG62" si="7554">MIN(VJG60,VJE63-VJE62)</f>
        <v>0</v>
      </c>
      <c r="VJI62" s="963">
        <f t="shared" ref="VJI62" si="7555">MIN(VJI60,VJG63-VJG62)</f>
        <v>0</v>
      </c>
      <c r="VJK62" s="963">
        <f t="shared" ref="VJK62" si="7556">MIN(VJK60,VJI63-VJI62)</f>
        <v>0</v>
      </c>
      <c r="VJM62" s="963">
        <f t="shared" ref="VJM62" si="7557">MIN(VJM60,VJK63-VJK62)</f>
        <v>0</v>
      </c>
      <c r="VJO62" s="963">
        <f t="shared" ref="VJO62" si="7558">MIN(VJO60,VJM63-VJM62)</f>
        <v>0</v>
      </c>
      <c r="VJQ62" s="963">
        <f t="shared" ref="VJQ62" si="7559">MIN(VJQ60,VJO63-VJO62)</f>
        <v>0</v>
      </c>
      <c r="VJS62" s="963">
        <f t="shared" ref="VJS62" si="7560">MIN(VJS60,VJQ63-VJQ62)</f>
        <v>0</v>
      </c>
      <c r="VJU62" s="963">
        <f t="shared" ref="VJU62" si="7561">MIN(VJU60,VJS63-VJS62)</f>
        <v>0</v>
      </c>
      <c r="VJW62" s="963">
        <f t="shared" ref="VJW62" si="7562">MIN(VJW60,VJU63-VJU62)</f>
        <v>0</v>
      </c>
      <c r="VJY62" s="963">
        <f t="shared" ref="VJY62" si="7563">MIN(VJY60,VJW63-VJW62)</f>
        <v>0</v>
      </c>
      <c r="VKA62" s="963">
        <f t="shared" ref="VKA62" si="7564">MIN(VKA60,VJY63-VJY62)</f>
        <v>0</v>
      </c>
      <c r="VKC62" s="963">
        <f t="shared" ref="VKC62" si="7565">MIN(VKC60,VKA63-VKA62)</f>
        <v>0</v>
      </c>
      <c r="VKE62" s="963">
        <f t="shared" ref="VKE62" si="7566">MIN(VKE60,VKC63-VKC62)</f>
        <v>0</v>
      </c>
      <c r="VKG62" s="963">
        <f t="shared" ref="VKG62" si="7567">MIN(VKG60,VKE63-VKE62)</f>
        <v>0</v>
      </c>
      <c r="VKI62" s="963">
        <f t="shared" ref="VKI62" si="7568">MIN(VKI60,VKG63-VKG62)</f>
        <v>0</v>
      </c>
      <c r="VKK62" s="963">
        <f t="shared" ref="VKK62" si="7569">MIN(VKK60,VKI63-VKI62)</f>
        <v>0</v>
      </c>
      <c r="VKM62" s="963">
        <f t="shared" ref="VKM62" si="7570">MIN(VKM60,VKK63-VKK62)</f>
        <v>0</v>
      </c>
      <c r="VKO62" s="963">
        <f t="shared" ref="VKO62" si="7571">MIN(VKO60,VKM63-VKM62)</f>
        <v>0</v>
      </c>
      <c r="VKQ62" s="963">
        <f t="shared" ref="VKQ62" si="7572">MIN(VKQ60,VKO63-VKO62)</f>
        <v>0</v>
      </c>
      <c r="VKS62" s="963">
        <f t="shared" ref="VKS62" si="7573">MIN(VKS60,VKQ63-VKQ62)</f>
        <v>0</v>
      </c>
      <c r="VKU62" s="963">
        <f t="shared" ref="VKU62" si="7574">MIN(VKU60,VKS63-VKS62)</f>
        <v>0</v>
      </c>
      <c r="VKW62" s="963">
        <f t="shared" ref="VKW62" si="7575">MIN(VKW60,VKU63-VKU62)</f>
        <v>0</v>
      </c>
      <c r="VKY62" s="963">
        <f t="shared" ref="VKY62" si="7576">MIN(VKY60,VKW63-VKW62)</f>
        <v>0</v>
      </c>
      <c r="VLA62" s="963">
        <f t="shared" ref="VLA62" si="7577">MIN(VLA60,VKY63-VKY62)</f>
        <v>0</v>
      </c>
      <c r="VLC62" s="963">
        <f t="shared" ref="VLC62" si="7578">MIN(VLC60,VLA63-VLA62)</f>
        <v>0</v>
      </c>
      <c r="VLE62" s="963">
        <f t="shared" ref="VLE62" si="7579">MIN(VLE60,VLC63-VLC62)</f>
        <v>0</v>
      </c>
      <c r="VLG62" s="963">
        <f t="shared" ref="VLG62" si="7580">MIN(VLG60,VLE63-VLE62)</f>
        <v>0</v>
      </c>
      <c r="VLI62" s="963">
        <f t="shared" ref="VLI62" si="7581">MIN(VLI60,VLG63-VLG62)</f>
        <v>0</v>
      </c>
      <c r="VLK62" s="963">
        <f t="shared" ref="VLK62" si="7582">MIN(VLK60,VLI63-VLI62)</f>
        <v>0</v>
      </c>
      <c r="VLM62" s="963">
        <f t="shared" ref="VLM62" si="7583">MIN(VLM60,VLK63-VLK62)</f>
        <v>0</v>
      </c>
      <c r="VLO62" s="963">
        <f t="shared" ref="VLO62" si="7584">MIN(VLO60,VLM63-VLM62)</f>
        <v>0</v>
      </c>
      <c r="VLQ62" s="963">
        <f t="shared" ref="VLQ62" si="7585">MIN(VLQ60,VLO63-VLO62)</f>
        <v>0</v>
      </c>
      <c r="VLS62" s="963">
        <f t="shared" ref="VLS62" si="7586">MIN(VLS60,VLQ63-VLQ62)</f>
        <v>0</v>
      </c>
      <c r="VLU62" s="963">
        <f t="shared" ref="VLU62" si="7587">MIN(VLU60,VLS63-VLS62)</f>
        <v>0</v>
      </c>
      <c r="VLW62" s="963">
        <f t="shared" ref="VLW62" si="7588">MIN(VLW60,VLU63-VLU62)</f>
        <v>0</v>
      </c>
      <c r="VLY62" s="963">
        <f t="shared" ref="VLY62" si="7589">MIN(VLY60,VLW63-VLW62)</f>
        <v>0</v>
      </c>
      <c r="VMA62" s="963">
        <f t="shared" ref="VMA62" si="7590">MIN(VMA60,VLY63-VLY62)</f>
        <v>0</v>
      </c>
      <c r="VMC62" s="963">
        <f t="shared" ref="VMC62" si="7591">MIN(VMC60,VMA63-VMA62)</f>
        <v>0</v>
      </c>
      <c r="VME62" s="963">
        <f t="shared" ref="VME62" si="7592">MIN(VME60,VMC63-VMC62)</f>
        <v>0</v>
      </c>
      <c r="VMG62" s="963">
        <f t="shared" ref="VMG62" si="7593">MIN(VMG60,VME63-VME62)</f>
        <v>0</v>
      </c>
      <c r="VMI62" s="963">
        <f t="shared" ref="VMI62" si="7594">MIN(VMI60,VMG63-VMG62)</f>
        <v>0</v>
      </c>
      <c r="VMK62" s="963">
        <f t="shared" ref="VMK62" si="7595">MIN(VMK60,VMI63-VMI62)</f>
        <v>0</v>
      </c>
      <c r="VMM62" s="963">
        <f t="shared" ref="VMM62" si="7596">MIN(VMM60,VMK63-VMK62)</f>
        <v>0</v>
      </c>
      <c r="VMO62" s="963">
        <f t="shared" ref="VMO62" si="7597">MIN(VMO60,VMM63-VMM62)</f>
        <v>0</v>
      </c>
      <c r="VMQ62" s="963">
        <f t="shared" ref="VMQ62" si="7598">MIN(VMQ60,VMO63-VMO62)</f>
        <v>0</v>
      </c>
      <c r="VMS62" s="963">
        <f t="shared" ref="VMS62" si="7599">MIN(VMS60,VMQ63-VMQ62)</f>
        <v>0</v>
      </c>
      <c r="VMU62" s="963">
        <f t="shared" ref="VMU62" si="7600">MIN(VMU60,VMS63-VMS62)</f>
        <v>0</v>
      </c>
      <c r="VMW62" s="963">
        <f t="shared" ref="VMW62" si="7601">MIN(VMW60,VMU63-VMU62)</f>
        <v>0</v>
      </c>
      <c r="VMY62" s="963">
        <f t="shared" ref="VMY62" si="7602">MIN(VMY60,VMW63-VMW62)</f>
        <v>0</v>
      </c>
      <c r="VNA62" s="963">
        <f t="shared" ref="VNA62" si="7603">MIN(VNA60,VMY63-VMY62)</f>
        <v>0</v>
      </c>
      <c r="VNC62" s="963">
        <f t="shared" ref="VNC62" si="7604">MIN(VNC60,VNA63-VNA62)</f>
        <v>0</v>
      </c>
      <c r="VNE62" s="963">
        <f t="shared" ref="VNE62" si="7605">MIN(VNE60,VNC63-VNC62)</f>
        <v>0</v>
      </c>
      <c r="VNG62" s="963">
        <f t="shared" ref="VNG62" si="7606">MIN(VNG60,VNE63-VNE62)</f>
        <v>0</v>
      </c>
      <c r="VNI62" s="963">
        <f t="shared" ref="VNI62" si="7607">MIN(VNI60,VNG63-VNG62)</f>
        <v>0</v>
      </c>
      <c r="VNK62" s="963">
        <f t="shared" ref="VNK62" si="7608">MIN(VNK60,VNI63-VNI62)</f>
        <v>0</v>
      </c>
      <c r="VNM62" s="963">
        <f t="shared" ref="VNM62" si="7609">MIN(VNM60,VNK63-VNK62)</f>
        <v>0</v>
      </c>
      <c r="VNO62" s="963">
        <f t="shared" ref="VNO62" si="7610">MIN(VNO60,VNM63-VNM62)</f>
        <v>0</v>
      </c>
      <c r="VNQ62" s="963">
        <f t="shared" ref="VNQ62" si="7611">MIN(VNQ60,VNO63-VNO62)</f>
        <v>0</v>
      </c>
      <c r="VNS62" s="963">
        <f t="shared" ref="VNS62" si="7612">MIN(VNS60,VNQ63-VNQ62)</f>
        <v>0</v>
      </c>
      <c r="VNU62" s="963">
        <f t="shared" ref="VNU62" si="7613">MIN(VNU60,VNS63-VNS62)</f>
        <v>0</v>
      </c>
      <c r="VNW62" s="963">
        <f t="shared" ref="VNW62" si="7614">MIN(VNW60,VNU63-VNU62)</f>
        <v>0</v>
      </c>
      <c r="VNY62" s="963">
        <f t="shared" ref="VNY62" si="7615">MIN(VNY60,VNW63-VNW62)</f>
        <v>0</v>
      </c>
      <c r="VOA62" s="963">
        <f t="shared" ref="VOA62" si="7616">MIN(VOA60,VNY63-VNY62)</f>
        <v>0</v>
      </c>
      <c r="VOC62" s="963">
        <f t="shared" ref="VOC62" si="7617">MIN(VOC60,VOA63-VOA62)</f>
        <v>0</v>
      </c>
      <c r="VOE62" s="963">
        <f t="shared" ref="VOE62" si="7618">MIN(VOE60,VOC63-VOC62)</f>
        <v>0</v>
      </c>
      <c r="VOG62" s="963">
        <f t="shared" ref="VOG62" si="7619">MIN(VOG60,VOE63-VOE62)</f>
        <v>0</v>
      </c>
      <c r="VOI62" s="963">
        <f t="shared" ref="VOI62" si="7620">MIN(VOI60,VOG63-VOG62)</f>
        <v>0</v>
      </c>
      <c r="VOK62" s="963">
        <f t="shared" ref="VOK62" si="7621">MIN(VOK60,VOI63-VOI62)</f>
        <v>0</v>
      </c>
      <c r="VOM62" s="963">
        <f t="shared" ref="VOM62" si="7622">MIN(VOM60,VOK63-VOK62)</f>
        <v>0</v>
      </c>
      <c r="VOO62" s="963">
        <f t="shared" ref="VOO62" si="7623">MIN(VOO60,VOM63-VOM62)</f>
        <v>0</v>
      </c>
      <c r="VOQ62" s="963">
        <f t="shared" ref="VOQ62" si="7624">MIN(VOQ60,VOO63-VOO62)</f>
        <v>0</v>
      </c>
      <c r="VOS62" s="963">
        <f t="shared" ref="VOS62" si="7625">MIN(VOS60,VOQ63-VOQ62)</f>
        <v>0</v>
      </c>
      <c r="VOU62" s="963">
        <f t="shared" ref="VOU62" si="7626">MIN(VOU60,VOS63-VOS62)</f>
        <v>0</v>
      </c>
      <c r="VOW62" s="963">
        <f t="shared" ref="VOW62" si="7627">MIN(VOW60,VOU63-VOU62)</f>
        <v>0</v>
      </c>
      <c r="VOY62" s="963">
        <f t="shared" ref="VOY62" si="7628">MIN(VOY60,VOW63-VOW62)</f>
        <v>0</v>
      </c>
      <c r="VPA62" s="963">
        <f t="shared" ref="VPA62" si="7629">MIN(VPA60,VOY63-VOY62)</f>
        <v>0</v>
      </c>
      <c r="VPC62" s="963">
        <f t="shared" ref="VPC62" si="7630">MIN(VPC60,VPA63-VPA62)</f>
        <v>0</v>
      </c>
      <c r="VPE62" s="963">
        <f t="shared" ref="VPE62" si="7631">MIN(VPE60,VPC63-VPC62)</f>
        <v>0</v>
      </c>
      <c r="VPG62" s="963">
        <f t="shared" ref="VPG62" si="7632">MIN(VPG60,VPE63-VPE62)</f>
        <v>0</v>
      </c>
      <c r="VPI62" s="963">
        <f t="shared" ref="VPI62" si="7633">MIN(VPI60,VPG63-VPG62)</f>
        <v>0</v>
      </c>
      <c r="VPK62" s="963">
        <f t="shared" ref="VPK62" si="7634">MIN(VPK60,VPI63-VPI62)</f>
        <v>0</v>
      </c>
      <c r="VPM62" s="963">
        <f t="shared" ref="VPM62" si="7635">MIN(VPM60,VPK63-VPK62)</f>
        <v>0</v>
      </c>
      <c r="VPO62" s="963">
        <f t="shared" ref="VPO62" si="7636">MIN(VPO60,VPM63-VPM62)</f>
        <v>0</v>
      </c>
      <c r="VPQ62" s="963">
        <f t="shared" ref="VPQ62" si="7637">MIN(VPQ60,VPO63-VPO62)</f>
        <v>0</v>
      </c>
      <c r="VPS62" s="963">
        <f t="shared" ref="VPS62" si="7638">MIN(VPS60,VPQ63-VPQ62)</f>
        <v>0</v>
      </c>
      <c r="VPU62" s="963">
        <f t="shared" ref="VPU62" si="7639">MIN(VPU60,VPS63-VPS62)</f>
        <v>0</v>
      </c>
      <c r="VPW62" s="963">
        <f t="shared" ref="VPW62" si="7640">MIN(VPW60,VPU63-VPU62)</f>
        <v>0</v>
      </c>
      <c r="VPY62" s="963">
        <f t="shared" ref="VPY62" si="7641">MIN(VPY60,VPW63-VPW62)</f>
        <v>0</v>
      </c>
      <c r="VQA62" s="963">
        <f t="shared" ref="VQA62" si="7642">MIN(VQA60,VPY63-VPY62)</f>
        <v>0</v>
      </c>
      <c r="VQC62" s="963">
        <f t="shared" ref="VQC62" si="7643">MIN(VQC60,VQA63-VQA62)</f>
        <v>0</v>
      </c>
      <c r="VQE62" s="963">
        <f t="shared" ref="VQE62" si="7644">MIN(VQE60,VQC63-VQC62)</f>
        <v>0</v>
      </c>
      <c r="VQG62" s="963">
        <f t="shared" ref="VQG62" si="7645">MIN(VQG60,VQE63-VQE62)</f>
        <v>0</v>
      </c>
      <c r="VQI62" s="963">
        <f t="shared" ref="VQI62" si="7646">MIN(VQI60,VQG63-VQG62)</f>
        <v>0</v>
      </c>
      <c r="VQK62" s="963">
        <f t="shared" ref="VQK62" si="7647">MIN(VQK60,VQI63-VQI62)</f>
        <v>0</v>
      </c>
      <c r="VQM62" s="963">
        <f t="shared" ref="VQM62" si="7648">MIN(VQM60,VQK63-VQK62)</f>
        <v>0</v>
      </c>
      <c r="VQO62" s="963">
        <f t="shared" ref="VQO62" si="7649">MIN(VQO60,VQM63-VQM62)</f>
        <v>0</v>
      </c>
      <c r="VQQ62" s="963">
        <f t="shared" ref="VQQ62" si="7650">MIN(VQQ60,VQO63-VQO62)</f>
        <v>0</v>
      </c>
      <c r="VQS62" s="963">
        <f t="shared" ref="VQS62" si="7651">MIN(VQS60,VQQ63-VQQ62)</f>
        <v>0</v>
      </c>
      <c r="VQU62" s="963">
        <f t="shared" ref="VQU62" si="7652">MIN(VQU60,VQS63-VQS62)</f>
        <v>0</v>
      </c>
      <c r="VQW62" s="963">
        <f t="shared" ref="VQW62" si="7653">MIN(VQW60,VQU63-VQU62)</f>
        <v>0</v>
      </c>
      <c r="VQY62" s="963">
        <f t="shared" ref="VQY62" si="7654">MIN(VQY60,VQW63-VQW62)</f>
        <v>0</v>
      </c>
      <c r="VRA62" s="963">
        <f t="shared" ref="VRA62" si="7655">MIN(VRA60,VQY63-VQY62)</f>
        <v>0</v>
      </c>
      <c r="VRC62" s="963">
        <f t="shared" ref="VRC62" si="7656">MIN(VRC60,VRA63-VRA62)</f>
        <v>0</v>
      </c>
      <c r="VRE62" s="963">
        <f t="shared" ref="VRE62" si="7657">MIN(VRE60,VRC63-VRC62)</f>
        <v>0</v>
      </c>
      <c r="VRG62" s="963">
        <f t="shared" ref="VRG62" si="7658">MIN(VRG60,VRE63-VRE62)</f>
        <v>0</v>
      </c>
      <c r="VRI62" s="963">
        <f t="shared" ref="VRI62" si="7659">MIN(VRI60,VRG63-VRG62)</f>
        <v>0</v>
      </c>
      <c r="VRK62" s="963">
        <f t="shared" ref="VRK62" si="7660">MIN(VRK60,VRI63-VRI62)</f>
        <v>0</v>
      </c>
      <c r="VRM62" s="963">
        <f t="shared" ref="VRM62" si="7661">MIN(VRM60,VRK63-VRK62)</f>
        <v>0</v>
      </c>
      <c r="VRO62" s="963">
        <f t="shared" ref="VRO62" si="7662">MIN(VRO60,VRM63-VRM62)</f>
        <v>0</v>
      </c>
      <c r="VRQ62" s="963">
        <f t="shared" ref="VRQ62" si="7663">MIN(VRQ60,VRO63-VRO62)</f>
        <v>0</v>
      </c>
      <c r="VRS62" s="963">
        <f t="shared" ref="VRS62" si="7664">MIN(VRS60,VRQ63-VRQ62)</f>
        <v>0</v>
      </c>
      <c r="VRU62" s="963">
        <f t="shared" ref="VRU62" si="7665">MIN(VRU60,VRS63-VRS62)</f>
        <v>0</v>
      </c>
      <c r="VRW62" s="963">
        <f t="shared" ref="VRW62" si="7666">MIN(VRW60,VRU63-VRU62)</f>
        <v>0</v>
      </c>
      <c r="VRY62" s="963">
        <f t="shared" ref="VRY62" si="7667">MIN(VRY60,VRW63-VRW62)</f>
        <v>0</v>
      </c>
      <c r="VSA62" s="963">
        <f t="shared" ref="VSA62" si="7668">MIN(VSA60,VRY63-VRY62)</f>
        <v>0</v>
      </c>
      <c r="VSC62" s="963">
        <f t="shared" ref="VSC62" si="7669">MIN(VSC60,VSA63-VSA62)</f>
        <v>0</v>
      </c>
      <c r="VSE62" s="963">
        <f t="shared" ref="VSE62" si="7670">MIN(VSE60,VSC63-VSC62)</f>
        <v>0</v>
      </c>
      <c r="VSG62" s="963">
        <f t="shared" ref="VSG62" si="7671">MIN(VSG60,VSE63-VSE62)</f>
        <v>0</v>
      </c>
      <c r="VSI62" s="963">
        <f t="shared" ref="VSI62" si="7672">MIN(VSI60,VSG63-VSG62)</f>
        <v>0</v>
      </c>
      <c r="VSK62" s="963">
        <f t="shared" ref="VSK62" si="7673">MIN(VSK60,VSI63-VSI62)</f>
        <v>0</v>
      </c>
      <c r="VSM62" s="963">
        <f t="shared" ref="VSM62" si="7674">MIN(VSM60,VSK63-VSK62)</f>
        <v>0</v>
      </c>
      <c r="VSO62" s="963">
        <f t="shared" ref="VSO62" si="7675">MIN(VSO60,VSM63-VSM62)</f>
        <v>0</v>
      </c>
      <c r="VSQ62" s="963">
        <f t="shared" ref="VSQ62" si="7676">MIN(VSQ60,VSO63-VSO62)</f>
        <v>0</v>
      </c>
      <c r="VSS62" s="963">
        <f t="shared" ref="VSS62" si="7677">MIN(VSS60,VSQ63-VSQ62)</f>
        <v>0</v>
      </c>
      <c r="VSU62" s="963">
        <f t="shared" ref="VSU62" si="7678">MIN(VSU60,VSS63-VSS62)</f>
        <v>0</v>
      </c>
      <c r="VSW62" s="963">
        <f t="shared" ref="VSW62" si="7679">MIN(VSW60,VSU63-VSU62)</f>
        <v>0</v>
      </c>
      <c r="VSY62" s="963">
        <f t="shared" ref="VSY62" si="7680">MIN(VSY60,VSW63-VSW62)</f>
        <v>0</v>
      </c>
      <c r="VTA62" s="963">
        <f t="shared" ref="VTA62" si="7681">MIN(VTA60,VSY63-VSY62)</f>
        <v>0</v>
      </c>
      <c r="VTC62" s="963">
        <f t="shared" ref="VTC62" si="7682">MIN(VTC60,VTA63-VTA62)</f>
        <v>0</v>
      </c>
      <c r="VTE62" s="963">
        <f t="shared" ref="VTE62" si="7683">MIN(VTE60,VTC63-VTC62)</f>
        <v>0</v>
      </c>
      <c r="VTG62" s="963">
        <f t="shared" ref="VTG62" si="7684">MIN(VTG60,VTE63-VTE62)</f>
        <v>0</v>
      </c>
      <c r="VTI62" s="963">
        <f t="shared" ref="VTI62" si="7685">MIN(VTI60,VTG63-VTG62)</f>
        <v>0</v>
      </c>
      <c r="VTK62" s="963">
        <f t="shared" ref="VTK62" si="7686">MIN(VTK60,VTI63-VTI62)</f>
        <v>0</v>
      </c>
      <c r="VTM62" s="963">
        <f t="shared" ref="VTM62" si="7687">MIN(VTM60,VTK63-VTK62)</f>
        <v>0</v>
      </c>
      <c r="VTO62" s="963">
        <f t="shared" ref="VTO62" si="7688">MIN(VTO60,VTM63-VTM62)</f>
        <v>0</v>
      </c>
      <c r="VTQ62" s="963">
        <f t="shared" ref="VTQ62" si="7689">MIN(VTQ60,VTO63-VTO62)</f>
        <v>0</v>
      </c>
      <c r="VTS62" s="963">
        <f t="shared" ref="VTS62" si="7690">MIN(VTS60,VTQ63-VTQ62)</f>
        <v>0</v>
      </c>
      <c r="VTU62" s="963">
        <f t="shared" ref="VTU62" si="7691">MIN(VTU60,VTS63-VTS62)</f>
        <v>0</v>
      </c>
      <c r="VTW62" s="963">
        <f t="shared" ref="VTW62" si="7692">MIN(VTW60,VTU63-VTU62)</f>
        <v>0</v>
      </c>
      <c r="VTY62" s="963">
        <f t="shared" ref="VTY62" si="7693">MIN(VTY60,VTW63-VTW62)</f>
        <v>0</v>
      </c>
      <c r="VUA62" s="963">
        <f t="shared" ref="VUA62" si="7694">MIN(VUA60,VTY63-VTY62)</f>
        <v>0</v>
      </c>
      <c r="VUC62" s="963">
        <f t="shared" ref="VUC62" si="7695">MIN(VUC60,VUA63-VUA62)</f>
        <v>0</v>
      </c>
      <c r="VUE62" s="963">
        <f t="shared" ref="VUE62" si="7696">MIN(VUE60,VUC63-VUC62)</f>
        <v>0</v>
      </c>
      <c r="VUG62" s="963">
        <f t="shared" ref="VUG62" si="7697">MIN(VUG60,VUE63-VUE62)</f>
        <v>0</v>
      </c>
      <c r="VUI62" s="963">
        <f t="shared" ref="VUI62" si="7698">MIN(VUI60,VUG63-VUG62)</f>
        <v>0</v>
      </c>
      <c r="VUK62" s="963">
        <f t="shared" ref="VUK62" si="7699">MIN(VUK60,VUI63-VUI62)</f>
        <v>0</v>
      </c>
      <c r="VUM62" s="963">
        <f t="shared" ref="VUM62" si="7700">MIN(VUM60,VUK63-VUK62)</f>
        <v>0</v>
      </c>
      <c r="VUO62" s="963">
        <f t="shared" ref="VUO62" si="7701">MIN(VUO60,VUM63-VUM62)</f>
        <v>0</v>
      </c>
      <c r="VUQ62" s="963">
        <f t="shared" ref="VUQ62" si="7702">MIN(VUQ60,VUO63-VUO62)</f>
        <v>0</v>
      </c>
      <c r="VUS62" s="963">
        <f t="shared" ref="VUS62" si="7703">MIN(VUS60,VUQ63-VUQ62)</f>
        <v>0</v>
      </c>
      <c r="VUU62" s="963">
        <f t="shared" ref="VUU62" si="7704">MIN(VUU60,VUS63-VUS62)</f>
        <v>0</v>
      </c>
      <c r="VUW62" s="963">
        <f t="shared" ref="VUW62" si="7705">MIN(VUW60,VUU63-VUU62)</f>
        <v>0</v>
      </c>
      <c r="VUY62" s="963">
        <f t="shared" ref="VUY62" si="7706">MIN(VUY60,VUW63-VUW62)</f>
        <v>0</v>
      </c>
      <c r="VVA62" s="963">
        <f t="shared" ref="VVA62" si="7707">MIN(VVA60,VUY63-VUY62)</f>
        <v>0</v>
      </c>
      <c r="VVC62" s="963">
        <f t="shared" ref="VVC62" si="7708">MIN(VVC60,VVA63-VVA62)</f>
        <v>0</v>
      </c>
      <c r="VVE62" s="963">
        <f t="shared" ref="VVE62" si="7709">MIN(VVE60,VVC63-VVC62)</f>
        <v>0</v>
      </c>
      <c r="VVG62" s="963">
        <f t="shared" ref="VVG62" si="7710">MIN(VVG60,VVE63-VVE62)</f>
        <v>0</v>
      </c>
      <c r="VVI62" s="963">
        <f t="shared" ref="VVI62" si="7711">MIN(VVI60,VVG63-VVG62)</f>
        <v>0</v>
      </c>
      <c r="VVK62" s="963">
        <f t="shared" ref="VVK62" si="7712">MIN(VVK60,VVI63-VVI62)</f>
        <v>0</v>
      </c>
      <c r="VVM62" s="963">
        <f t="shared" ref="VVM62" si="7713">MIN(VVM60,VVK63-VVK62)</f>
        <v>0</v>
      </c>
      <c r="VVO62" s="963">
        <f t="shared" ref="VVO62" si="7714">MIN(VVO60,VVM63-VVM62)</f>
        <v>0</v>
      </c>
      <c r="VVQ62" s="963">
        <f t="shared" ref="VVQ62" si="7715">MIN(VVQ60,VVO63-VVO62)</f>
        <v>0</v>
      </c>
      <c r="VVS62" s="963">
        <f t="shared" ref="VVS62" si="7716">MIN(VVS60,VVQ63-VVQ62)</f>
        <v>0</v>
      </c>
      <c r="VVU62" s="963">
        <f t="shared" ref="VVU62" si="7717">MIN(VVU60,VVS63-VVS62)</f>
        <v>0</v>
      </c>
      <c r="VVW62" s="963">
        <f t="shared" ref="VVW62" si="7718">MIN(VVW60,VVU63-VVU62)</f>
        <v>0</v>
      </c>
      <c r="VVY62" s="963">
        <f t="shared" ref="VVY62" si="7719">MIN(VVY60,VVW63-VVW62)</f>
        <v>0</v>
      </c>
      <c r="VWA62" s="963">
        <f t="shared" ref="VWA62" si="7720">MIN(VWA60,VVY63-VVY62)</f>
        <v>0</v>
      </c>
      <c r="VWC62" s="963">
        <f t="shared" ref="VWC62" si="7721">MIN(VWC60,VWA63-VWA62)</f>
        <v>0</v>
      </c>
      <c r="VWE62" s="963">
        <f t="shared" ref="VWE62" si="7722">MIN(VWE60,VWC63-VWC62)</f>
        <v>0</v>
      </c>
      <c r="VWG62" s="963">
        <f t="shared" ref="VWG62" si="7723">MIN(VWG60,VWE63-VWE62)</f>
        <v>0</v>
      </c>
      <c r="VWI62" s="963">
        <f t="shared" ref="VWI62" si="7724">MIN(VWI60,VWG63-VWG62)</f>
        <v>0</v>
      </c>
      <c r="VWK62" s="963">
        <f t="shared" ref="VWK62" si="7725">MIN(VWK60,VWI63-VWI62)</f>
        <v>0</v>
      </c>
      <c r="VWM62" s="963">
        <f t="shared" ref="VWM62" si="7726">MIN(VWM60,VWK63-VWK62)</f>
        <v>0</v>
      </c>
      <c r="VWO62" s="963">
        <f t="shared" ref="VWO62" si="7727">MIN(VWO60,VWM63-VWM62)</f>
        <v>0</v>
      </c>
      <c r="VWQ62" s="963">
        <f t="shared" ref="VWQ62" si="7728">MIN(VWQ60,VWO63-VWO62)</f>
        <v>0</v>
      </c>
      <c r="VWS62" s="963">
        <f t="shared" ref="VWS62" si="7729">MIN(VWS60,VWQ63-VWQ62)</f>
        <v>0</v>
      </c>
      <c r="VWU62" s="963">
        <f t="shared" ref="VWU62" si="7730">MIN(VWU60,VWS63-VWS62)</f>
        <v>0</v>
      </c>
      <c r="VWW62" s="963">
        <f t="shared" ref="VWW62" si="7731">MIN(VWW60,VWU63-VWU62)</f>
        <v>0</v>
      </c>
      <c r="VWY62" s="963">
        <f t="shared" ref="VWY62" si="7732">MIN(VWY60,VWW63-VWW62)</f>
        <v>0</v>
      </c>
      <c r="VXA62" s="963">
        <f t="shared" ref="VXA62" si="7733">MIN(VXA60,VWY63-VWY62)</f>
        <v>0</v>
      </c>
      <c r="VXC62" s="963">
        <f t="shared" ref="VXC62" si="7734">MIN(VXC60,VXA63-VXA62)</f>
        <v>0</v>
      </c>
      <c r="VXE62" s="963">
        <f t="shared" ref="VXE62" si="7735">MIN(VXE60,VXC63-VXC62)</f>
        <v>0</v>
      </c>
      <c r="VXG62" s="963">
        <f t="shared" ref="VXG62" si="7736">MIN(VXG60,VXE63-VXE62)</f>
        <v>0</v>
      </c>
      <c r="VXI62" s="963">
        <f t="shared" ref="VXI62" si="7737">MIN(VXI60,VXG63-VXG62)</f>
        <v>0</v>
      </c>
      <c r="VXK62" s="963">
        <f t="shared" ref="VXK62" si="7738">MIN(VXK60,VXI63-VXI62)</f>
        <v>0</v>
      </c>
      <c r="VXM62" s="963">
        <f t="shared" ref="VXM62" si="7739">MIN(VXM60,VXK63-VXK62)</f>
        <v>0</v>
      </c>
      <c r="VXO62" s="963">
        <f t="shared" ref="VXO62" si="7740">MIN(VXO60,VXM63-VXM62)</f>
        <v>0</v>
      </c>
      <c r="VXQ62" s="963">
        <f t="shared" ref="VXQ62" si="7741">MIN(VXQ60,VXO63-VXO62)</f>
        <v>0</v>
      </c>
      <c r="VXS62" s="963">
        <f t="shared" ref="VXS62" si="7742">MIN(VXS60,VXQ63-VXQ62)</f>
        <v>0</v>
      </c>
      <c r="VXU62" s="963">
        <f t="shared" ref="VXU62" si="7743">MIN(VXU60,VXS63-VXS62)</f>
        <v>0</v>
      </c>
      <c r="VXW62" s="963">
        <f t="shared" ref="VXW62" si="7744">MIN(VXW60,VXU63-VXU62)</f>
        <v>0</v>
      </c>
      <c r="VXY62" s="963">
        <f t="shared" ref="VXY62" si="7745">MIN(VXY60,VXW63-VXW62)</f>
        <v>0</v>
      </c>
      <c r="VYA62" s="963">
        <f t="shared" ref="VYA62" si="7746">MIN(VYA60,VXY63-VXY62)</f>
        <v>0</v>
      </c>
      <c r="VYC62" s="963">
        <f t="shared" ref="VYC62" si="7747">MIN(VYC60,VYA63-VYA62)</f>
        <v>0</v>
      </c>
      <c r="VYE62" s="963">
        <f t="shared" ref="VYE62" si="7748">MIN(VYE60,VYC63-VYC62)</f>
        <v>0</v>
      </c>
      <c r="VYG62" s="963">
        <f t="shared" ref="VYG62" si="7749">MIN(VYG60,VYE63-VYE62)</f>
        <v>0</v>
      </c>
      <c r="VYI62" s="963">
        <f t="shared" ref="VYI62" si="7750">MIN(VYI60,VYG63-VYG62)</f>
        <v>0</v>
      </c>
      <c r="VYK62" s="963">
        <f t="shared" ref="VYK62" si="7751">MIN(VYK60,VYI63-VYI62)</f>
        <v>0</v>
      </c>
      <c r="VYM62" s="963">
        <f t="shared" ref="VYM62" si="7752">MIN(VYM60,VYK63-VYK62)</f>
        <v>0</v>
      </c>
      <c r="VYO62" s="963">
        <f t="shared" ref="VYO62" si="7753">MIN(VYO60,VYM63-VYM62)</f>
        <v>0</v>
      </c>
      <c r="VYQ62" s="963">
        <f t="shared" ref="VYQ62" si="7754">MIN(VYQ60,VYO63-VYO62)</f>
        <v>0</v>
      </c>
      <c r="VYS62" s="963">
        <f t="shared" ref="VYS62" si="7755">MIN(VYS60,VYQ63-VYQ62)</f>
        <v>0</v>
      </c>
      <c r="VYU62" s="963">
        <f t="shared" ref="VYU62" si="7756">MIN(VYU60,VYS63-VYS62)</f>
        <v>0</v>
      </c>
      <c r="VYW62" s="963">
        <f t="shared" ref="VYW62" si="7757">MIN(VYW60,VYU63-VYU62)</f>
        <v>0</v>
      </c>
      <c r="VYY62" s="963">
        <f t="shared" ref="VYY62" si="7758">MIN(VYY60,VYW63-VYW62)</f>
        <v>0</v>
      </c>
      <c r="VZA62" s="963">
        <f t="shared" ref="VZA62" si="7759">MIN(VZA60,VYY63-VYY62)</f>
        <v>0</v>
      </c>
      <c r="VZC62" s="963">
        <f t="shared" ref="VZC62" si="7760">MIN(VZC60,VZA63-VZA62)</f>
        <v>0</v>
      </c>
      <c r="VZE62" s="963">
        <f t="shared" ref="VZE62" si="7761">MIN(VZE60,VZC63-VZC62)</f>
        <v>0</v>
      </c>
      <c r="VZG62" s="963">
        <f t="shared" ref="VZG62" si="7762">MIN(VZG60,VZE63-VZE62)</f>
        <v>0</v>
      </c>
      <c r="VZI62" s="963">
        <f t="shared" ref="VZI62" si="7763">MIN(VZI60,VZG63-VZG62)</f>
        <v>0</v>
      </c>
      <c r="VZK62" s="963">
        <f t="shared" ref="VZK62" si="7764">MIN(VZK60,VZI63-VZI62)</f>
        <v>0</v>
      </c>
      <c r="VZM62" s="963">
        <f t="shared" ref="VZM62" si="7765">MIN(VZM60,VZK63-VZK62)</f>
        <v>0</v>
      </c>
      <c r="VZO62" s="963">
        <f t="shared" ref="VZO62" si="7766">MIN(VZO60,VZM63-VZM62)</f>
        <v>0</v>
      </c>
      <c r="VZQ62" s="963">
        <f t="shared" ref="VZQ62" si="7767">MIN(VZQ60,VZO63-VZO62)</f>
        <v>0</v>
      </c>
      <c r="VZS62" s="963">
        <f t="shared" ref="VZS62" si="7768">MIN(VZS60,VZQ63-VZQ62)</f>
        <v>0</v>
      </c>
      <c r="VZU62" s="963">
        <f t="shared" ref="VZU62" si="7769">MIN(VZU60,VZS63-VZS62)</f>
        <v>0</v>
      </c>
      <c r="VZW62" s="963">
        <f t="shared" ref="VZW62" si="7770">MIN(VZW60,VZU63-VZU62)</f>
        <v>0</v>
      </c>
      <c r="VZY62" s="963">
        <f t="shared" ref="VZY62" si="7771">MIN(VZY60,VZW63-VZW62)</f>
        <v>0</v>
      </c>
      <c r="WAA62" s="963">
        <f t="shared" ref="WAA62" si="7772">MIN(WAA60,VZY63-VZY62)</f>
        <v>0</v>
      </c>
      <c r="WAC62" s="963">
        <f t="shared" ref="WAC62" si="7773">MIN(WAC60,WAA63-WAA62)</f>
        <v>0</v>
      </c>
      <c r="WAE62" s="963">
        <f t="shared" ref="WAE62" si="7774">MIN(WAE60,WAC63-WAC62)</f>
        <v>0</v>
      </c>
      <c r="WAG62" s="963">
        <f t="shared" ref="WAG62" si="7775">MIN(WAG60,WAE63-WAE62)</f>
        <v>0</v>
      </c>
      <c r="WAI62" s="963">
        <f t="shared" ref="WAI62" si="7776">MIN(WAI60,WAG63-WAG62)</f>
        <v>0</v>
      </c>
      <c r="WAK62" s="963">
        <f t="shared" ref="WAK62" si="7777">MIN(WAK60,WAI63-WAI62)</f>
        <v>0</v>
      </c>
      <c r="WAM62" s="963">
        <f t="shared" ref="WAM62" si="7778">MIN(WAM60,WAK63-WAK62)</f>
        <v>0</v>
      </c>
      <c r="WAO62" s="963">
        <f t="shared" ref="WAO62" si="7779">MIN(WAO60,WAM63-WAM62)</f>
        <v>0</v>
      </c>
      <c r="WAQ62" s="963">
        <f t="shared" ref="WAQ62" si="7780">MIN(WAQ60,WAO63-WAO62)</f>
        <v>0</v>
      </c>
      <c r="WAS62" s="963">
        <f t="shared" ref="WAS62" si="7781">MIN(WAS60,WAQ63-WAQ62)</f>
        <v>0</v>
      </c>
      <c r="WAU62" s="963">
        <f t="shared" ref="WAU62" si="7782">MIN(WAU60,WAS63-WAS62)</f>
        <v>0</v>
      </c>
      <c r="WAW62" s="963">
        <f t="shared" ref="WAW62" si="7783">MIN(WAW60,WAU63-WAU62)</f>
        <v>0</v>
      </c>
      <c r="WAY62" s="963">
        <f t="shared" ref="WAY62" si="7784">MIN(WAY60,WAW63-WAW62)</f>
        <v>0</v>
      </c>
      <c r="WBA62" s="963">
        <f t="shared" ref="WBA62" si="7785">MIN(WBA60,WAY63-WAY62)</f>
        <v>0</v>
      </c>
      <c r="WBC62" s="963">
        <f t="shared" ref="WBC62" si="7786">MIN(WBC60,WBA63-WBA62)</f>
        <v>0</v>
      </c>
      <c r="WBE62" s="963">
        <f t="shared" ref="WBE62" si="7787">MIN(WBE60,WBC63-WBC62)</f>
        <v>0</v>
      </c>
      <c r="WBG62" s="963">
        <f t="shared" ref="WBG62" si="7788">MIN(WBG60,WBE63-WBE62)</f>
        <v>0</v>
      </c>
      <c r="WBI62" s="963">
        <f t="shared" ref="WBI62" si="7789">MIN(WBI60,WBG63-WBG62)</f>
        <v>0</v>
      </c>
      <c r="WBK62" s="963">
        <f t="shared" ref="WBK62" si="7790">MIN(WBK60,WBI63-WBI62)</f>
        <v>0</v>
      </c>
      <c r="WBM62" s="963">
        <f t="shared" ref="WBM62" si="7791">MIN(WBM60,WBK63-WBK62)</f>
        <v>0</v>
      </c>
      <c r="WBO62" s="963">
        <f t="shared" ref="WBO62" si="7792">MIN(WBO60,WBM63-WBM62)</f>
        <v>0</v>
      </c>
      <c r="WBQ62" s="963">
        <f t="shared" ref="WBQ62" si="7793">MIN(WBQ60,WBO63-WBO62)</f>
        <v>0</v>
      </c>
      <c r="WBS62" s="963">
        <f t="shared" ref="WBS62" si="7794">MIN(WBS60,WBQ63-WBQ62)</f>
        <v>0</v>
      </c>
      <c r="WBU62" s="963">
        <f t="shared" ref="WBU62" si="7795">MIN(WBU60,WBS63-WBS62)</f>
        <v>0</v>
      </c>
      <c r="WBW62" s="963">
        <f t="shared" ref="WBW62" si="7796">MIN(WBW60,WBU63-WBU62)</f>
        <v>0</v>
      </c>
      <c r="WBY62" s="963">
        <f t="shared" ref="WBY62" si="7797">MIN(WBY60,WBW63-WBW62)</f>
        <v>0</v>
      </c>
      <c r="WCA62" s="963">
        <f t="shared" ref="WCA62" si="7798">MIN(WCA60,WBY63-WBY62)</f>
        <v>0</v>
      </c>
      <c r="WCC62" s="963">
        <f t="shared" ref="WCC62" si="7799">MIN(WCC60,WCA63-WCA62)</f>
        <v>0</v>
      </c>
      <c r="WCE62" s="963">
        <f t="shared" ref="WCE62" si="7800">MIN(WCE60,WCC63-WCC62)</f>
        <v>0</v>
      </c>
      <c r="WCG62" s="963">
        <f t="shared" ref="WCG62" si="7801">MIN(WCG60,WCE63-WCE62)</f>
        <v>0</v>
      </c>
      <c r="WCI62" s="963">
        <f t="shared" ref="WCI62" si="7802">MIN(WCI60,WCG63-WCG62)</f>
        <v>0</v>
      </c>
      <c r="WCK62" s="963">
        <f t="shared" ref="WCK62" si="7803">MIN(WCK60,WCI63-WCI62)</f>
        <v>0</v>
      </c>
      <c r="WCM62" s="963">
        <f t="shared" ref="WCM62" si="7804">MIN(WCM60,WCK63-WCK62)</f>
        <v>0</v>
      </c>
      <c r="WCO62" s="963">
        <f t="shared" ref="WCO62" si="7805">MIN(WCO60,WCM63-WCM62)</f>
        <v>0</v>
      </c>
      <c r="WCQ62" s="963">
        <f t="shared" ref="WCQ62" si="7806">MIN(WCQ60,WCO63-WCO62)</f>
        <v>0</v>
      </c>
      <c r="WCS62" s="963">
        <f t="shared" ref="WCS62" si="7807">MIN(WCS60,WCQ63-WCQ62)</f>
        <v>0</v>
      </c>
      <c r="WCU62" s="963">
        <f t="shared" ref="WCU62" si="7808">MIN(WCU60,WCS63-WCS62)</f>
        <v>0</v>
      </c>
      <c r="WCW62" s="963">
        <f t="shared" ref="WCW62" si="7809">MIN(WCW60,WCU63-WCU62)</f>
        <v>0</v>
      </c>
      <c r="WCY62" s="963">
        <f t="shared" ref="WCY62" si="7810">MIN(WCY60,WCW63-WCW62)</f>
        <v>0</v>
      </c>
      <c r="WDA62" s="963">
        <f t="shared" ref="WDA62" si="7811">MIN(WDA60,WCY63-WCY62)</f>
        <v>0</v>
      </c>
      <c r="WDC62" s="963">
        <f t="shared" ref="WDC62" si="7812">MIN(WDC60,WDA63-WDA62)</f>
        <v>0</v>
      </c>
      <c r="WDE62" s="963">
        <f t="shared" ref="WDE62" si="7813">MIN(WDE60,WDC63-WDC62)</f>
        <v>0</v>
      </c>
      <c r="WDG62" s="963">
        <f t="shared" ref="WDG62" si="7814">MIN(WDG60,WDE63-WDE62)</f>
        <v>0</v>
      </c>
      <c r="WDI62" s="963">
        <f t="shared" ref="WDI62" si="7815">MIN(WDI60,WDG63-WDG62)</f>
        <v>0</v>
      </c>
      <c r="WDK62" s="963">
        <f t="shared" ref="WDK62" si="7816">MIN(WDK60,WDI63-WDI62)</f>
        <v>0</v>
      </c>
      <c r="WDM62" s="963">
        <f t="shared" ref="WDM62" si="7817">MIN(WDM60,WDK63-WDK62)</f>
        <v>0</v>
      </c>
      <c r="WDO62" s="963">
        <f t="shared" ref="WDO62" si="7818">MIN(WDO60,WDM63-WDM62)</f>
        <v>0</v>
      </c>
      <c r="WDQ62" s="963">
        <f t="shared" ref="WDQ62" si="7819">MIN(WDQ60,WDO63-WDO62)</f>
        <v>0</v>
      </c>
      <c r="WDS62" s="963">
        <f t="shared" ref="WDS62" si="7820">MIN(WDS60,WDQ63-WDQ62)</f>
        <v>0</v>
      </c>
      <c r="WDU62" s="963">
        <f t="shared" ref="WDU62" si="7821">MIN(WDU60,WDS63-WDS62)</f>
        <v>0</v>
      </c>
      <c r="WDW62" s="963">
        <f t="shared" ref="WDW62" si="7822">MIN(WDW60,WDU63-WDU62)</f>
        <v>0</v>
      </c>
      <c r="WDY62" s="963">
        <f t="shared" ref="WDY62" si="7823">MIN(WDY60,WDW63-WDW62)</f>
        <v>0</v>
      </c>
      <c r="WEA62" s="963">
        <f t="shared" ref="WEA62" si="7824">MIN(WEA60,WDY63-WDY62)</f>
        <v>0</v>
      </c>
      <c r="WEC62" s="963">
        <f t="shared" ref="WEC62" si="7825">MIN(WEC60,WEA63-WEA62)</f>
        <v>0</v>
      </c>
      <c r="WEE62" s="963">
        <f t="shared" ref="WEE62" si="7826">MIN(WEE60,WEC63-WEC62)</f>
        <v>0</v>
      </c>
      <c r="WEG62" s="963">
        <f t="shared" ref="WEG62" si="7827">MIN(WEG60,WEE63-WEE62)</f>
        <v>0</v>
      </c>
      <c r="WEI62" s="963">
        <f t="shared" ref="WEI62" si="7828">MIN(WEI60,WEG63-WEG62)</f>
        <v>0</v>
      </c>
      <c r="WEK62" s="963">
        <f t="shared" ref="WEK62" si="7829">MIN(WEK60,WEI63-WEI62)</f>
        <v>0</v>
      </c>
      <c r="WEM62" s="963">
        <f t="shared" ref="WEM62" si="7830">MIN(WEM60,WEK63-WEK62)</f>
        <v>0</v>
      </c>
      <c r="WEO62" s="963">
        <f t="shared" ref="WEO62" si="7831">MIN(WEO60,WEM63-WEM62)</f>
        <v>0</v>
      </c>
      <c r="WEQ62" s="963">
        <f t="shared" ref="WEQ62" si="7832">MIN(WEQ60,WEO63-WEO62)</f>
        <v>0</v>
      </c>
      <c r="WES62" s="963">
        <f t="shared" ref="WES62" si="7833">MIN(WES60,WEQ63-WEQ62)</f>
        <v>0</v>
      </c>
      <c r="WEU62" s="963">
        <f t="shared" ref="WEU62" si="7834">MIN(WEU60,WES63-WES62)</f>
        <v>0</v>
      </c>
      <c r="WEW62" s="963">
        <f t="shared" ref="WEW62" si="7835">MIN(WEW60,WEU63-WEU62)</f>
        <v>0</v>
      </c>
      <c r="WEY62" s="963">
        <f t="shared" ref="WEY62" si="7836">MIN(WEY60,WEW63-WEW62)</f>
        <v>0</v>
      </c>
      <c r="WFA62" s="963">
        <f t="shared" ref="WFA62" si="7837">MIN(WFA60,WEY63-WEY62)</f>
        <v>0</v>
      </c>
      <c r="WFC62" s="963">
        <f t="shared" ref="WFC62" si="7838">MIN(WFC60,WFA63-WFA62)</f>
        <v>0</v>
      </c>
      <c r="WFE62" s="963">
        <f t="shared" ref="WFE62" si="7839">MIN(WFE60,WFC63-WFC62)</f>
        <v>0</v>
      </c>
      <c r="WFG62" s="963">
        <f t="shared" ref="WFG62" si="7840">MIN(WFG60,WFE63-WFE62)</f>
        <v>0</v>
      </c>
      <c r="WFI62" s="963">
        <f t="shared" ref="WFI62" si="7841">MIN(WFI60,WFG63-WFG62)</f>
        <v>0</v>
      </c>
      <c r="WFK62" s="963">
        <f t="shared" ref="WFK62" si="7842">MIN(WFK60,WFI63-WFI62)</f>
        <v>0</v>
      </c>
      <c r="WFM62" s="963">
        <f t="shared" ref="WFM62" si="7843">MIN(WFM60,WFK63-WFK62)</f>
        <v>0</v>
      </c>
      <c r="WFO62" s="963">
        <f t="shared" ref="WFO62" si="7844">MIN(WFO60,WFM63-WFM62)</f>
        <v>0</v>
      </c>
      <c r="WFQ62" s="963">
        <f t="shared" ref="WFQ62" si="7845">MIN(WFQ60,WFO63-WFO62)</f>
        <v>0</v>
      </c>
      <c r="WFS62" s="963">
        <f t="shared" ref="WFS62" si="7846">MIN(WFS60,WFQ63-WFQ62)</f>
        <v>0</v>
      </c>
      <c r="WFU62" s="963">
        <f t="shared" ref="WFU62" si="7847">MIN(WFU60,WFS63-WFS62)</f>
        <v>0</v>
      </c>
      <c r="WFW62" s="963">
        <f t="shared" ref="WFW62" si="7848">MIN(WFW60,WFU63-WFU62)</f>
        <v>0</v>
      </c>
      <c r="WFY62" s="963">
        <f t="shared" ref="WFY62" si="7849">MIN(WFY60,WFW63-WFW62)</f>
        <v>0</v>
      </c>
      <c r="WGA62" s="963">
        <f t="shared" ref="WGA62" si="7850">MIN(WGA60,WFY63-WFY62)</f>
        <v>0</v>
      </c>
      <c r="WGC62" s="963">
        <f t="shared" ref="WGC62" si="7851">MIN(WGC60,WGA63-WGA62)</f>
        <v>0</v>
      </c>
      <c r="WGE62" s="963">
        <f t="shared" ref="WGE62" si="7852">MIN(WGE60,WGC63-WGC62)</f>
        <v>0</v>
      </c>
      <c r="WGG62" s="963">
        <f t="shared" ref="WGG62" si="7853">MIN(WGG60,WGE63-WGE62)</f>
        <v>0</v>
      </c>
      <c r="WGI62" s="963">
        <f t="shared" ref="WGI62" si="7854">MIN(WGI60,WGG63-WGG62)</f>
        <v>0</v>
      </c>
      <c r="WGK62" s="963">
        <f t="shared" ref="WGK62" si="7855">MIN(WGK60,WGI63-WGI62)</f>
        <v>0</v>
      </c>
      <c r="WGM62" s="963">
        <f t="shared" ref="WGM62" si="7856">MIN(WGM60,WGK63-WGK62)</f>
        <v>0</v>
      </c>
      <c r="WGO62" s="963">
        <f t="shared" ref="WGO62" si="7857">MIN(WGO60,WGM63-WGM62)</f>
        <v>0</v>
      </c>
      <c r="WGQ62" s="963">
        <f t="shared" ref="WGQ62" si="7858">MIN(WGQ60,WGO63-WGO62)</f>
        <v>0</v>
      </c>
      <c r="WGS62" s="963">
        <f t="shared" ref="WGS62" si="7859">MIN(WGS60,WGQ63-WGQ62)</f>
        <v>0</v>
      </c>
      <c r="WGU62" s="963">
        <f t="shared" ref="WGU62" si="7860">MIN(WGU60,WGS63-WGS62)</f>
        <v>0</v>
      </c>
      <c r="WGW62" s="963">
        <f t="shared" ref="WGW62" si="7861">MIN(WGW60,WGU63-WGU62)</f>
        <v>0</v>
      </c>
      <c r="WGY62" s="963">
        <f t="shared" ref="WGY62" si="7862">MIN(WGY60,WGW63-WGW62)</f>
        <v>0</v>
      </c>
      <c r="WHA62" s="963">
        <f t="shared" ref="WHA62" si="7863">MIN(WHA60,WGY63-WGY62)</f>
        <v>0</v>
      </c>
      <c r="WHC62" s="963">
        <f t="shared" ref="WHC62" si="7864">MIN(WHC60,WHA63-WHA62)</f>
        <v>0</v>
      </c>
      <c r="WHE62" s="963">
        <f t="shared" ref="WHE62" si="7865">MIN(WHE60,WHC63-WHC62)</f>
        <v>0</v>
      </c>
      <c r="WHG62" s="963">
        <f t="shared" ref="WHG62" si="7866">MIN(WHG60,WHE63-WHE62)</f>
        <v>0</v>
      </c>
      <c r="WHI62" s="963">
        <f t="shared" ref="WHI62" si="7867">MIN(WHI60,WHG63-WHG62)</f>
        <v>0</v>
      </c>
      <c r="WHK62" s="963">
        <f t="shared" ref="WHK62" si="7868">MIN(WHK60,WHI63-WHI62)</f>
        <v>0</v>
      </c>
      <c r="WHM62" s="963">
        <f t="shared" ref="WHM62" si="7869">MIN(WHM60,WHK63-WHK62)</f>
        <v>0</v>
      </c>
      <c r="WHO62" s="963">
        <f t="shared" ref="WHO62" si="7870">MIN(WHO60,WHM63-WHM62)</f>
        <v>0</v>
      </c>
      <c r="WHQ62" s="963">
        <f t="shared" ref="WHQ62" si="7871">MIN(WHQ60,WHO63-WHO62)</f>
        <v>0</v>
      </c>
      <c r="WHS62" s="963">
        <f t="shared" ref="WHS62" si="7872">MIN(WHS60,WHQ63-WHQ62)</f>
        <v>0</v>
      </c>
      <c r="WHU62" s="963">
        <f t="shared" ref="WHU62" si="7873">MIN(WHU60,WHS63-WHS62)</f>
        <v>0</v>
      </c>
      <c r="WHW62" s="963">
        <f t="shared" ref="WHW62" si="7874">MIN(WHW60,WHU63-WHU62)</f>
        <v>0</v>
      </c>
      <c r="WHY62" s="963">
        <f t="shared" ref="WHY62" si="7875">MIN(WHY60,WHW63-WHW62)</f>
        <v>0</v>
      </c>
      <c r="WIA62" s="963">
        <f t="shared" ref="WIA62" si="7876">MIN(WIA60,WHY63-WHY62)</f>
        <v>0</v>
      </c>
      <c r="WIC62" s="963">
        <f t="shared" ref="WIC62" si="7877">MIN(WIC60,WIA63-WIA62)</f>
        <v>0</v>
      </c>
      <c r="WIE62" s="963">
        <f t="shared" ref="WIE62" si="7878">MIN(WIE60,WIC63-WIC62)</f>
        <v>0</v>
      </c>
      <c r="WIG62" s="963">
        <f t="shared" ref="WIG62" si="7879">MIN(WIG60,WIE63-WIE62)</f>
        <v>0</v>
      </c>
      <c r="WII62" s="963">
        <f t="shared" ref="WII62" si="7880">MIN(WII60,WIG63-WIG62)</f>
        <v>0</v>
      </c>
      <c r="WIK62" s="963">
        <f t="shared" ref="WIK62" si="7881">MIN(WIK60,WII63-WII62)</f>
        <v>0</v>
      </c>
      <c r="WIM62" s="963">
        <f t="shared" ref="WIM62" si="7882">MIN(WIM60,WIK63-WIK62)</f>
        <v>0</v>
      </c>
      <c r="WIO62" s="963">
        <f t="shared" ref="WIO62" si="7883">MIN(WIO60,WIM63-WIM62)</f>
        <v>0</v>
      </c>
      <c r="WIQ62" s="963">
        <f t="shared" ref="WIQ62" si="7884">MIN(WIQ60,WIO63-WIO62)</f>
        <v>0</v>
      </c>
      <c r="WIS62" s="963">
        <f t="shared" ref="WIS62" si="7885">MIN(WIS60,WIQ63-WIQ62)</f>
        <v>0</v>
      </c>
      <c r="WIU62" s="963">
        <f t="shared" ref="WIU62" si="7886">MIN(WIU60,WIS63-WIS62)</f>
        <v>0</v>
      </c>
      <c r="WIW62" s="963">
        <f t="shared" ref="WIW62" si="7887">MIN(WIW60,WIU63-WIU62)</f>
        <v>0</v>
      </c>
      <c r="WIY62" s="963">
        <f t="shared" ref="WIY62" si="7888">MIN(WIY60,WIW63-WIW62)</f>
        <v>0</v>
      </c>
      <c r="WJA62" s="963">
        <f t="shared" ref="WJA62" si="7889">MIN(WJA60,WIY63-WIY62)</f>
        <v>0</v>
      </c>
      <c r="WJC62" s="963">
        <f t="shared" ref="WJC62" si="7890">MIN(WJC60,WJA63-WJA62)</f>
        <v>0</v>
      </c>
      <c r="WJE62" s="963">
        <f t="shared" ref="WJE62" si="7891">MIN(WJE60,WJC63-WJC62)</f>
        <v>0</v>
      </c>
      <c r="WJG62" s="963">
        <f t="shared" ref="WJG62" si="7892">MIN(WJG60,WJE63-WJE62)</f>
        <v>0</v>
      </c>
      <c r="WJI62" s="963">
        <f t="shared" ref="WJI62" si="7893">MIN(WJI60,WJG63-WJG62)</f>
        <v>0</v>
      </c>
      <c r="WJK62" s="963">
        <f t="shared" ref="WJK62" si="7894">MIN(WJK60,WJI63-WJI62)</f>
        <v>0</v>
      </c>
      <c r="WJM62" s="963">
        <f t="shared" ref="WJM62" si="7895">MIN(WJM60,WJK63-WJK62)</f>
        <v>0</v>
      </c>
      <c r="WJO62" s="963">
        <f t="shared" ref="WJO62" si="7896">MIN(WJO60,WJM63-WJM62)</f>
        <v>0</v>
      </c>
      <c r="WJQ62" s="963">
        <f t="shared" ref="WJQ62" si="7897">MIN(WJQ60,WJO63-WJO62)</f>
        <v>0</v>
      </c>
      <c r="WJS62" s="963">
        <f t="shared" ref="WJS62" si="7898">MIN(WJS60,WJQ63-WJQ62)</f>
        <v>0</v>
      </c>
      <c r="WJU62" s="963">
        <f t="shared" ref="WJU62" si="7899">MIN(WJU60,WJS63-WJS62)</f>
        <v>0</v>
      </c>
      <c r="WJW62" s="963">
        <f t="shared" ref="WJW62" si="7900">MIN(WJW60,WJU63-WJU62)</f>
        <v>0</v>
      </c>
      <c r="WJY62" s="963">
        <f t="shared" ref="WJY62" si="7901">MIN(WJY60,WJW63-WJW62)</f>
        <v>0</v>
      </c>
      <c r="WKA62" s="963">
        <f t="shared" ref="WKA62" si="7902">MIN(WKA60,WJY63-WJY62)</f>
        <v>0</v>
      </c>
      <c r="WKC62" s="963">
        <f t="shared" ref="WKC62" si="7903">MIN(WKC60,WKA63-WKA62)</f>
        <v>0</v>
      </c>
      <c r="WKE62" s="963">
        <f t="shared" ref="WKE62" si="7904">MIN(WKE60,WKC63-WKC62)</f>
        <v>0</v>
      </c>
      <c r="WKG62" s="963">
        <f t="shared" ref="WKG62" si="7905">MIN(WKG60,WKE63-WKE62)</f>
        <v>0</v>
      </c>
      <c r="WKI62" s="963">
        <f t="shared" ref="WKI62" si="7906">MIN(WKI60,WKG63-WKG62)</f>
        <v>0</v>
      </c>
      <c r="WKK62" s="963">
        <f t="shared" ref="WKK62" si="7907">MIN(WKK60,WKI63-WKI62)</f>
        <v>0</v>
      </c>
      <c r="WKM62" s="963">
        <f t="shared" ref="WKM62" si="7908">MIN(WKM60,WKK63-WKK62)</f>
        <v>0</v>
      </c>
      <c r="WKO62" s="963">
        <f t="shared" ref="WKO62" si="7909">MIN(WKO60,WKM63-WKM62)</f>
        <v>0</v>
      </c>
      <c r="WKQ62" s="963">
        <f t="shared" ref="WKQ62" si="7910">MIN(WKQ60,WKO63-WKO62)</f>
        <v>0</v>
      </c>
      <c r="WKS62" s="963">
        <f t="shared" ref="WKS62" si="7911">MIN(WKS60,WKQ63-WKQ62)</f>
        <v>0</v>
      </c>
      <c r="WKU62" s="963">
        <f t="shared" ref="WKU62" si="7912">MIN(WKU60,WKS63-WKS62)</f>
        <v>0</v>
      </c>
      <c r="WKW62" s="963">
        <f t="shared" ref="WKW62" si="7913">MIN(WKW60,WKU63-WKU62)</f>
        <v>0</v>
      </c>
      <c r="WKY62" s="963">
        <f t="shared" ref="WKY62" si="7914">MIN(WKY60,WKW63-WKW62)</f>
        <v>0</v>
      </c>
      <c r="WLA62" s="963">
        <f t="shared" ref="WLA62" si="7915">MIN(WLA60,WKY63-WKY62)</f>
        <v>0</v>
      </c>
      <c r="WLC62" s="963">
        <f t="shared" ref="WLC62" si="7916">MIN(WLC60,WLA63-WLA62)</f>
        <v>0</v>
      </c>
      <c r="WLE62" s="963">
        <f t="shared" ref="WLE62" si="7917">MIN(WLE60,WLC63-WLC62)</f>
        <v>0</v>
      </c>
      <c r="WLG62" s="963">
        <f t="shared" ref="WLG62" si="7918">MIN(WLG60,WLE63-WLE62)</f>
        <v>0</v>
      </c>
      <c r="WLI62" s="963">
        <f t="shared" ref="WLI62" si="7919">MIN(WLI60,WLG63-WLG62)</f>
        <v>0</v>
      </c>
      <c r="WLK62" s="963">
        <f t="shared" ref="WLK62" si="7920">MIN(WLK60,WLI63-WLI62)</f>
        <v>0</v>
      </c>
      <c r="WLM62" s="963">
        <f t="shared" ref="WLM62" si="7921">MIN(WLM60,WLK63-WLK62)</f>
        <v>0</v>
      </c>
      <c r="WLO62" s="963">
        <f t="shared" ref="WLO62" si="7922">MIN(WLO60,WLM63-WLM62)</f>
        <v>0</v>
      </c>
      <c r="WLQ62" s="963">
        <f t="shared" ref="WLQ62" si="7923">MIN(WLQ60,WLO63-WLO62)</f>
        <v>0</v>
      </c>
      <c r="WLS62" s="963">
        <f t="shared" ref="WLS62" si="7924">MIN(WLS60,WLQ63-WLQ62)</f>
        <v>0</v>
      </c>
      <c r="WLU62" s="963">
        <f t="shared" ref="WLU62" si="7925">MIN(WLU60,WLS63-WLS62)</f>
        <v>0</v>
      </c>
      <c r="WLW62" s="963">
        <f t="shared" ref="WLW62" si="7926">MIN(WLW60,WLU63-WLU62)</f>
        <v>0</v>
      </c>
      <c r="WLY62" s="963">
        <f t="shared" ref="WLY62" si="7927">MIN(WLY60,WLW63-WLW62)</f>
        <v>0</v>
      </c>
      <c r="WMA62" s="963">
        <f t="shared" ref="WMA62" si="7928">MIN(WMA60,WLY63-WLY62)</f>
        <v>0</v>
      </c>
      <c r="WMC62" s="963">
        <f t="shared" ref="WMC62" si="7929">MIN(WMC60,WMA63-WMA62)</f>
        <v>0</v>
      </c>
      <c r="WME62" s="963">
        <f t="shared" ref="WME62" si="7930">MIN(WME60,WMC63-WMC62)</f>
        <v>0</v>
      </c>
      <c r="WMG62" s="963">
        <f t="shared" ref="WMG62" si="7931">MIN(WMG60,WME63-WME62)</f>
        <v>0</v>
      </c>
      <c r="WMI62" s="963">
        <f t="shared" ref="WMI62" si="7932">MIN(WMI60,WMG63-WMG62)</f>
        <v>0</v>
      </c>
      <c r="WMK62" s="963">
        <f t="shared" ref="WMK62" si="7933">MIN(WMK60,WMI63-WMI62)</f>
        <v>0</v>
      </c>
      <c r="WMM62" s="963">
        <f t="shared" ref="WMM62" si="7934">MIN(WMM60,WMK63-WMK62)</f>
        <v>0</v>
      </c>
      <c r="WMO62" s="963">
        <f t="shared" ref="WMO62" si="7935">MIN(WMO60,WMM63-WMM62)</f>
        <v>0</v>
      </c>
      <c r="WMQ62" s="963">
        <f t="shared" ref="WMQ62" si="7936">MIN(WMQ60,WMO63-WMO62)</f>
        <v>0</v>
      </c>
      <c r="WMS62" s="963">
        <f t="shared" ref="WMS62" si="7937">MIN(WMS60,WMQ63-WMQ62)</f>
        <v>0</v>
      </c>
      <c r="WMU62" s="963">
        <f t="shared" ref="WMU62" si="7938">MIN(WMU60,WMS63-WMS62)</f>
        <v>0</v>
      </c>
      <c r="WMW62" s="963">
        <f t="shared" ref="WMW62" si="7939">MIN(WMW60,WMU63-WMU62)</f>
        <v>0</v>
      </c>
      <c r="WMY62" s="963">
        <f t="shared" ref="WMY62" si="7940">MIN(WMY60,WMW63-WMW62)</f>
        <v>0</v>
      </c>
      <c r="WNA62" s="963">
        <f t="shared" ref="WNA62" si="7941">MIN(WNA60,WMY63-WMY62)</f>
        <v>0</v>
      </c>
      <c r="WNC62" s="963">
        <f t="shared" ref="WNC62" si="7942">MIN(WNC60,WNA63-WNA62)</f>
        <v>0</v>
      </c>
      <c r="WNE62" s="963">
        <f t="shared" ref="WNE62" si="7943">MIN(WNE60,WNC63-WNC62)</f>
        <v>0</v>
      </c>
      <c r="WNG62" s="963">
        <f t="shared" ref="WNG62" si="7944">MIN(WNG60,WNE63-WNE62)</f>
        <v>0</v>
      </c>
      <c r="WNI62" s="963">
        <f t="shared" ref="WNI62" si="7945">MIN(WNI60,WNG63-WNG62)</f>
        <v>0</v>
      </c>
      <c r="WNK62" s="963">
        <f t="shared" ref="WNK62" si="7946">MIN(WNK60,WNI63-WNI62)</f>
        <v>0</v>
      </c>
      <c r="WNM62" s="963">
        <f t="shared" ref="WNM62" si="7947">MIN(WNM60,WNK63-WNK62)</f>
        <v>0</v>
      </c>
      <c r="WNO62" s="963">
        <f t="shared" ref="WNO62" si="7948">MIN(WNO60,WNM63-WNM62)</f>
        <v>0</v>
      </c>
      <c r="WNQ62" s="963">
        <f t="shared" ref="WNQ62" si="7949">MIN(WNQ60,WNO63-WNO62)</f>
        <v>0</v>
      </c>
      <c r="WNS62" s="963">
        <f t="shared" ref="WNS62" si="7950">MIN(WNS60,WNQ63-WNQ62)</f>
        <v>0</v>
      </c>
      <c r="WNU62" s="963">
        <f t="shared" ref="WNU62" si="7951">MIN(WNU60,WNS63-WNS62)</f>
        <v>0</v>
      </c>
      <c r="WNW62" s="963">
        <f t="shared" ref="WNW62" si="7952">MIN(WNW60,WNU63-WNU62)</f>
        <v>0</v>
      </c>
      <c r="WNY62" s="963">
        <f t="shared" ref="WNY62" si="7953">MIN(WNY60,WNW63-WNW62)</f>
        <v>0</v>
      </c>
      <c r="WOA62" s="963">
        <f t="shared" ref="WOA62" si="7954">MIN(WOA60,WNY63-WNY62)</f>
        <v>0</v>
      </c>
      <c r="WOC62" s="963">
        <f t="shared" ref="WOC62" si="7955">MIN(WOC60,WOA63-WOA62)</f>
        <v>0</v>
      </c>
      <c r="WOE62" s="963">
        <f t="shared" ref="WOE62" si="7956">MIN(WOE60,WOC63-WOC62)</f>
        <v>0</v>
      </c>
      <c r="WOG62" s="963">
        <f t="shared" ref="WOG62" si="7957">MIN(WOG60,WOE63-WOE62)</f>
        <v>0</v>
      </c>
      <c r="WOI62" s="963">
        <f t="shared" ref="WOI62" si="7958">MIN(WOI60,WOG63-WOG62)</f>
        <v>0</v>
      </c>
      <c r="WOK62" s="963">
        <f t="shared" ref="WOK62" si="7959">MIN(WOK60,WOI63-WOI62)</f>
        <v>0</v>
      </c>
      <c r="WOM62" s="963">
        <f t="shared" ref="WOM62" si="7960">MIN(WOM60,WOK63-WOK62)</f>
        <v>0</v>
      </c>
      <c r="WOO62" s="963">
        <f t="shared" ref="WOO62" si="7961">MIN(WOO60,WOM63-WOM62)</f>
        <v>0</v>
      </c>
      <c r="WOQ62" s="963">
        <f t="shared" ref="WOQ62" si="7962">MIN(WOQ60,WOO63-WOO62)</f>
        <v>0</v>
      </c>
      <c r="WOS62" s="963">
        <f t="shared" ref="WOS62" si="7963">MIN(WOS60,WOQ63-WOQ62)</f>
        <v>0</v>
      </c>
      <c r="WOU62" s="963">
        <f t="shared" ref="WOU62" si="7964">MIN(WOU60,WOS63-WOS62)</f>
        <v>0</v>
      </c>
      <c r="WOW62" s="963">
        <f t="shared" ref="WOW62" si="7965">MIN(WOW60,WOU63-WOU62)</f>
        <v>0</v>
      </c>
      <c r="WOY62" s="963">
        <f t="shared" ref="WOY62" si="7966">MIN(WOY60,WOW63-WOW62)</f>
        <v>0</v>
      </c>
      <c r="WPA62" s="963">
        <f t="shared" ref="WPA62" si="7967">MIN(WPA60,WOY63-WOY62)</f>
        <v>0</v>
      </c>
      <c r="WPC62" s="963">
        <f t="shared" ref="WPC62" si="7968">MIN(WPC60,WPA63-WPA62)</f>
        <v>0</v>
      </c>
      <c r="WPE62" s="963">
        <f t="shared" ref="WPE62" si="7969">MIN(WPE60,WPC63-WPC62)</f>
        <v>0</v>
      </c>
      <c r="WPG62" s="963">
        <f t="shared" ref="WPG62" si="7970">MIN(WPG60,WPE63-WPE62)</f>
        <v>0</v>
      </c>
      <c r="WPI62" s="963">
        <f t="shared" ref="WPI62" si="7971">MIN(WPI60,WPG63-WPG62)</f>
        <v>0</v>
      </c>
      <c r="WPK62" s="963">
        <f t="shared" ref="WPK62" si="7972">MIN(WPK60,WPI63-WPI62)</f>
        <v>0</v>
      </c>
      <c r="WPM62" s="963">
        <f t="shared" ref="WPM62" si="7973">MIN(WPM60,WPK63-WPK62)</f>
        <v>0</v>
      </c>
      <c r="WPO62" s="963">
        <f t="shared" ref="WPO62" si="7974">MIN(WPO60,WPM63-WPM62)</f>
        <v>0</v>
      </c>
      <c r="WPQ62" s="963">
        <f t="shared" ref="WPQ62" si="7975">MIN(WPQ60,WPO63-WPO62)</f>
        <v>0</v>
      </c>
      <c r="WPS62" s="963">
        <f t="shared" ref="WPS62" si="7976">MIN(WPS60,WPQ63-WPQ62)</f>
        <v>0</v>
      </c>
      <c r="WPU62" s="963">
        <f t="shared" ref="WPU62" si="7977">MIN(WPU60,WPS63-WPS62)</f>
        <v>0</v>
      </c>
      <c r="WPW62" s="963">
        <f t="shared" ref="WPW62" si="7978">MIN(WPW60,WPU63-WPU62)</f>
        <v>0</v>
      </c>
      <c r="WPY62" s="963">
        <f t="shared" ref="WPY62" si="7979">MIN(WPY60,WPW63-WPW62)</f>
        <v>0</v>
      </c>
      <c r="WQA62" s="963">
        <f t="shared" ref="WQA62" si="7980">MIN(WQA60,WPY63-WPY62)</f>
        <v>0</v>
      </c>
      <c r="WQC62" s="963">
        <f t="shared" ref="WQC62" si="7981">MIN(WQC60,WQA63-WQA62)</f>
        <v>0</v>
      </c>
      <c r="WQE62" s="963">
        <f t="shared" ref="WQE62" si="7982">MIN(WQE60,WQC63-WQC62)</f>
        <v>0</v>
      </c>
      <c r="WQG62" s="963">
        <f t="shared" ref="WQG62" si="7983">MIN(WQG60,WQE63-WQE62)</f>
        <v>0</v>
      </c>
      <c r="WQI62" s="963">
        <f t="shared" ref="WQI62" si="7984">MIN(WQI60,WQG63-WQG62)</f>
        <v>0</v>
      </c>
      <c r="WQK62" s="963">
        <f t="shared" ref="WQK62" si="7985">MIN(WQK60,WQI63-WQI62)</f>
        <v>0</v>
      </c>
      <c r="WQM62" s="963">
        <f t="shared" ref="WQM62" si="7986">MIN(WQM60,WQK63-WQK62)</f>
        <v>0</v>
      </c>
      <c r="WQO62" s="963">
        <f t="shared" ref="WQO62" si="7987">MIN(WQO60,WQM63-WQM62)</f>
        <v>0</v>
      </c>
      <c r="WQQ62" s="963">
        <f t="shared" ref="WQQ62" si="7988">MIN(WQQ60,WQO63-WQO62)</f>
        <v>0</v>
      </c>
      <c r="WQS62" s="963">
        <f t="shared" ref="WQS62" si="7989">MIN(WQS60,WQQ63-WQQ62)</f>
        <v>0</v>
      </c>
      <c r="WQU62" s="963">
        <f t="shared" ref="WQU62" si="7990">MIN(WQU60,WQS63-WQS62)</f>
        <v>0</v>
      </c>
      <c r="WQW62" s="963">
        <f t="shared" ref="WQW62" si="7991">MIN(WQW60,WQU63-WQU62)</f>
        <v>0</v>
      </c>
      <c r="WQY62" s="963">
        <f t="shared" ref="WQY62" si="7992">MIN(WQY60,WQW63-WQW62)</f>
        <v>0</v>
      </c>
      <c r="WRA62" s="963">
        <f t="shared" ref="WRA62" si="7993">MIN(WRA60,WQY63-WQY62)</f>
        <v>0</v>
      </c>
      <c r="WRC62" s="963">
        <f t="shared" ref="WRC62" si="7994">MIN(WRC60,WRA63-WRA62)</f>
        <v>0</v>
      </c>
      <c r="WRE62" s="963">
        <f t="shared" ref="WRE62" si="7995">MIN(WRE60,WRC63-WRC62)</f>
        <v>0</v>
      </c>
      <c r="WRG62" s="963">
        <f t="shared" ref="WRG62" si="7996">MIN(WRG60,WRE63-WRE62)</f>
        <v>0</v>
      </c>
      <c r="WRI62" s="963">
        <f t="shared" ref="WRI62" si="7997">MIN(WRI60,WRG63-WRG62)</f>
        <v>0</v>
      </c>
      <c r="WRK62" s="963">
        <f t="shared" ref="WRK62" si="7998">MIN(WRK60,WRI63-WRI62)</f>
        <v>0</v>
      </c>
      <c r="WRM62" s="963">
        <f t="shared" ref="WRM62" si="7999">MIN(WRM60,WRK63-WRK62)</f>
        <v>0</v>
      </c>
      <c r="WRO62" s="963">
        <f t="shared" ref="WRO62" si="8000">MIN(WRO60,WRM63-WRM62)</f>
        <v>0</v>
      </c>
      <c r="WRQ62" s="963">
        <f t="shared" ref="WRQ62" si="8001">MIN(WRQ60,WRO63-WRO62)</f>
        <v>0</v>
      </c>
      <c r="WRS62" s="963">
        <f t="shared" ref="WRS62" si="8002">MIN(WRS60,WRQ63-WRQ62)</f>
        <v>0</v>
      </c>
      <c r="WRU62" s="963">
        <f t="shared" ref="WRU62" si="8003">MIN(WRU60,WRS63-WRS62)</f>
        <v>0</v>
      </c>
      <c r="WRW62" s="963">
        <f t="shared" ref="WRW62" si="8004">MIN(WRW60,WRU63-WRU62)</f>
        <v>0</v>
      </c>
      <c r="WRY62" s="963">
        <f t="shared" ref="WRY62" si="8005">MIN(WRY60,WRW63-WRW62)</f>
        <v>0</v>
      </c>
      <c r="WSA62" s="963">
        <f t="shared" ref="WSA62" si="8006">MIN(WSA60,WRY63-WRY62)</f>
        <v>0</v>
      </c>
      <c r="WSC62" s="963">
        <f t="shared" ref="WSC62" si="8007">MIN(WSC60,WSA63-WSA62)</f>
        <v>0</v>
      </c>
      <c r="WSE62" s="963">
        <f t="shared" ref="WSE62" si="8008">MIN(WSE60,WSC63-WSC62)</f>
        <v>0</v>
      </c>
      <c r="WSG62" s="963">
        <f t="shared" ref="WSG62" si="8009">MIN(WSG60,WSE63-WSE62)</f>
        <v>0</v>
      </c>
      <c r="WSI62" s="963">
        <f t="shared" ref="WSI62" si="8010">MIN(WSI60,WSG63-WSG62)</f>
        <v>0</v>
      </c>
      <c r="WSK62" s="963">
        <f t="shared" ref="WSK62" si="8011">MIN(WSK60,WSI63-WSI62)</f>
        <v>0</v>
      </c>
      <c r="WSM62" s="963">
        <f t="shared" ref="WSM62" si="8012">MIN(WSM60,WSK63-WSK62)</f>
        <v>0</v>
      </c>
      <c r="WSO62" s="963">
        <f t="shared" ref="WSO62" si="8013">MIN(WSO60,WSM63-WSM62)</f>
        <v>0</v>
      </c>
      <c r="WSQ62" s="963">
        <f t="shared" ref="WSQ62" si="8014">MIN(WSQ60,WSO63-WSO62)</f>
        <v>0</v>
      </c>
      <c r="WSS62" s="963">
        <f t="shared" ref="WSS62" si="8015">MIN(WSS60,WSQ63-WSQ62)</f>
        <v>0</v>
      </c>
      <c r="WSU62" s="963">
        <f t="shared" ref="WSU62" si="8016">MIN(WSU60,WSS63-WSS62)</f>
        <v>0</v>
      </c>
      <c r="WSW62" s="963">
        <f t="shared" ref="WSW62" si="8017">MIN(WSW60,WSU63-WSU62)</f>
        <v>0</v>
      </c>
      <c r="WSY62" s="963">
        <f t="shared" ref="WSY62" si="8018">MIN(WSY60,WSW63-WSW62)</f>
        <v>0</v>
      </c>
      <c r="WTA62" s="963">
        <f t="shared" ref="WTA62" si="8019">MIN(WTA60,WSY63-WSY62)</f>
        <v>0</v>
      </c>
      <c r="WTC62" s="963">
        <f t="shared" ref="WTC62" si="8020">MIN(WTC60,WTA63-WTA62)</f>
        <v>0</v>
      </c>
      <c r="WTE62" s="963">
        <f t="shared" ref="WTE62" si="8021">MIN(WTE60,WTC63-WTC62)</f>
        <v>0</v>
      </c>
      <c r="WTG62" s="963">
        <f t="shared" ref="WTG62" si="8022">MIN(WTG60,WTE63-WTE62)</f>
        <v>0</v>
      </c>
      <c r="WTI62" s="963">
        <f t="shared" ref="WTI62" si="8023">MIN(WTI60,WTG63-WTG62)</f>
        <v>0</v>
      </c>
      <c r="WTK62" s="963">
        <f t="shared" ref="WTK62" si="8024">MIN(WTK60,WTI63-WTI62)</f>
        <v>0</v>
      </c>
      <c r="WTM62" s="963">
        <f t="shared" ref="WTM62" si="8025">MIN(WTM60,WTK63-WTK62)</f>
        <v>0</v>
      </c>
      <c r="WTO62" s="963">
        <f t="shared" ref="WTO62" si="8026">MIN(WTO60,WTM63-WTM62)</f>
        <v>0</v>
      </c>
      <c r="WTQ62" s="963">
        <f t="shared" ref="WTQ62" si="8027">MIN(WTQ60,WTO63-WTO62)</f>
        <v>0</v>
      </c>
      <c r="WTS62" s="963">
        <f t="shared" ref="WTS62" si="8028">MIN(WTS60,WTQ63-WTQ62)</f>
        <v>0</v>
      </c>
      <c r="WTU62" s="963">
        <f t="shared" ref="WTU62" si="8029">MIN(WTU60,WTS63-WTS62)</f>
        <v>0</v>
      </c>
      <c r="WTW62" s="963">
        <f t="shared" ref="WTW62" si="8030">MIN(WTW60,WTU63-WTU62)</f>
        <v>0</v>
      </c>
      <c r="WTY62" s="963">
        <f t="shared" ref="WTY62" si="8031">MIN(WTY60,WTW63-WTW62)</f>
        <v>0</v>
      </c>
      <c r="WUA62" s="963">
        <f t="shared" ref="WUA62" si="8032">MIN(WUA60,WTY63-WTY62)</f>
        <v>0</v>
      </c>
      <c r="WUC62" s="963">
        <f t="shared" ref="WUC62" si="8033">MIN(WUC60,WUA63-WUA62)</f>
        <v>0</v>
      </c>
      <c r="WUE62" s="963">
        <f t="shared" ref="WUE62" si="8034">MIN(WUE60,WUC63-WUC62)</f>
        <v>0</v>
      </c>
      <c r="WUG62" s="963">
        <f t="shared" ref="WUG62" si="8035">MIN(WUG60,WUE63-WUE62)</f>
        <v>0</v>
      </c>
      <c r="WUI62" s="963">
        <f t="shared" ref="WUI62" si="8036">MIN(WUI60,WUG63-WUG62)</f>
        <v>0</v>
      </c>
      <c r="WUK62" s="963">
        <f t="shared" ref="WUK62" si="8037">MIN(WUK60,WUI63-WUI62)</f>
        <v>0</v>
      </c>
      <c r="WUM62" s="963">
        <f t="shared" ref="WUM62" si="8038">MIN(WUM60,WUK63-WUK62)</f>
        <v>0</v>
      </c>
      <c r="WUO62" s="963">
        <f t="shared" ref="WUO62" si="8039">MIN(WUO60,WUM63-WUM62)</f>
        <v>0</v>
      </c>
      <c r="WUQ62" s="963">
        <f t="shared" ref="WUQ62" si="8040">MIN(WUQ60,WUO63-WUO62)</f>
        <v>0</v>
      </c>
      <c r="WUS62" s="963">
        <f t="shared" ref="WUS62" si="8041">MIN(WUS60,WUQ63-WUQ62)</f>
        <v>0</v>
      </c>
      <c r="WUU62" s="963">
        <f t="shared" ref="WUU62" si="8042">MIN(WUU60,WUS63-WUS62)</f>
        <v>0</v>
      </c>
      <c r="WUW62" s="963">
        <f t="shared" ref="WUW62" si="8043">MIN(WUW60,WUU63-WUU62)</f>
        <v>0</v>
      </c>
      <c r="WUY62" s="963">
        <f t="shared" ref="WUY62" si="8044">MIN(WUY60,WUW63-WUW62)</f>
        <v>0</v>
      </c>
      <c r="WVA62" s="963">
        <f t="shared" ref="WVA62" si="8045">MIN(WVA60,WUY63-WUY62)</f>
        <v>0</v>
      </c>
      <c r="WVC62" s="963">
        <f t="shared" ref="WVC62" si="8046">MIN(WVC60,WVA63-WVA62)</f>
        <v>0</v>
      </c>
      <c r="WVE62" s="963">
        <f t="shared" ref="WVE62" si="8047">MIN(WVE60,WVC63-WVC62)</f>
        <v>0</v>
      </c>
      <c r="WVG62" s="963">
        <f t="shared" ref="WVG62" si="8048">MIN(WVG60,WVE63-WVE62)</f>
        <v>0</v>
      </c>
      <c r="WVI62" s="963">
        <f t="shared" ref="WVI62" si="8049">MIN(WVI60,WVG63-WVG62)</f>
        <v>0</v>
      </c>
      <c r="WVK62" s="963">
        <f t="shared" ref="WVK62" si="8050">MIN(WVK60,WVI63-WVI62)</f>
        <v>0</v>
      </c>
      <c r="WVM62" s="963">
        <f t="shared" ref="WVM62" si="8051">MIN(WVM60,WVK63-WVK62)</f>
        <v>0</v>
      </c>
      <c r="WVO62" s="963">
        <f t="shared" ref="WVO62" si="8052">MIN(WVO60,WVM63-WVM62)</f>
        <v>0</v>
      </c>
      <c r="WVQ62" s="963">
        <f t="shared" ref="WVQ62" si="8053">MIN(WVQ60,WVO63-WVO62)</f>
        <v>0</v>
      </c>
      <c r="WVS62" s="963">
        <f t="shared" ref="WVS62" si="8054">MIN(WVS60,WVQ63-WVQ62)</f>
        <v>0</v>
      </c>
      <c r="WVU62" s="963">
        <f t="shared" ref="WVU62" si="8055">MIN(WVU60,WVS63-WVS62)</f>
        <v>0</v>
      </c>
      <c r="WVW62" s="963">
        <f t="shared" ref="WVW62" si="8056">MIN(WVW60,WVU63-WVU62)</f>
        <v>0</v>
      </c>
      <c r="WVY62" s="963">
        <f t="shared" ref="WVY62" si="8057">MIN(WVY60,WVW63-WVW62)</f>
        <v>0</v>
      </c>
      <c r="WWA62" s="963">
        <f t="shared" ref="WWA62" si="8058">MIN(WWA60,WVY63-WVY62)</f>
        <v>0</v>
      </c>
      <c r="WWC62" s="963">
        <f t="shared" ref="WWC62" si="8059">MIN(WWC60,WWA63-WWA62)</f>
        <v>0</v>
      </c>
      <c r="WWE62" s="963">
        <f t="shared" ref="WWE62" si="8060">MIN(WWE60,WWC63-WWC62)</f>
        <v>0</v>
      </c>
      <c r="WWG62" s="963">
        <f t="shared" ref="WWG62" si="8061">MIN(WWG60,WWE63-WWE62)</f>
        <v>0</v>
      </c>
      <c r="WWI62" s="963">
        <f t="shared" ref="WWI62" si="8062">MIN(WWI60,WWG63-WWG62)</f>
        <v>0</v>
      </c>
      <c r="WWK62" s="963">
        <f t="shared" ref="WWK62" si="8063">MIN(WWK60,WWI63-WWI62)</f>
        <v>0</v>
      </c>
      <c r="WWM62" s="963">
        <f t="shared" ref="WWM62" si="8064">MIN(WWM60,WWK63-WWK62)</f>
        <v>0</v>
      </c>
      <c r="WWO62" s="963">
        <f t="shared" ref="WWO62" si="8065">MIN(WWO60,WWM63-WWM62)</f>
        <v>0</v>
      </c>
      <c r="WWQ62" s="963">
        <f t="shared" ref="WWQ62" si="8066">MIN(WWQ60,WWO63-WWO62)</f>
        <v>0</v>
      </c>
      <c r="WWS62" s="963">
        <f t="shared" ref="WWS62" si="8067">MIN(WWS60,WWQ63-WWQ62)</f>
        <v>0</v>
      </c>
      <c r="WWU62" s="963">
        <f t="shared" ref="WWU62" si="8068">MIN(WWU60,WWS63-WWS62)</f>
        <v>0</v>
      </c>
      <c r="WWW62" s="963">
        <f t="shared" ref="WWW62" si="8069">MIN(WWW60,WWU63-WWU62)</f>
        <v>0</v>
      </c>
      <c r="WWY62" s="963">
        <f t="shared" ref="WWY62" si="8070">MIN(WWY60,WWW63-WWW62)</f>
        <v>0</v>
      </c>
      <c r="WXA62" s="963">
        <f t="shared" ref="WXA62" si="8071">MIN(WXA60,WWY63-WWY62)</f>
        <v>0</v>
      </c>
      <c r="WXC62" s="963">
        <f t="shared" ref="WXC62" si="8072">MIN(WXC60,WXA63-WXA62)</f>
        <v>0</v>
      </c>
      <c r="WXE62" s="963">
        <f t="shared" ref="WXE62" si="8073">MIN(WXE60,WXC63-WXC62)</f>
        <v>0</v>
      </c>
      <c r="WXG62" s="963">
        <f t="shared" ref="WXG62" si="8074">MIN(WXG60,WXE63-WXE62)</f>
        <v>0</v>
      </c>
      <c r="WXI62" s="963">
        <f t="shared" ref="WXI62" si="8075">MIN(WXI60,WXG63-WXG62)</f>
        <v>0</v>
      </c>
      <c r="WXK62" s="963">
        <f t="shared" ref="WXK62" si="8076">MIN(WXK60,WXI63-WXI62)</f>
        <v>0</v>
      </c>
      <c r="WXM62" s="963">
        <f t="shared" ref="WXM62" si="8077">MIN(WXM60,WXK63-WXK62)</f>
        <v>0</v>
      </c>
      <c r="WXO62" s="963">
        <f t="shared" ref="WXO62" si="8078">MIN(WXO60,WXM63-WXM62)</f>
        <v>0</v>
      </c>
      <c r="WXQ62" s="963">
        <f t="shared" ref="WXQ62" si="8079">MIN(WXQ60,WXO63-WXO62)</f>
        <v>0</v>
      </c>
      <c r="WXS62" s="963">
        <f t="shared" ref="WXS62" si="8080">MIN(WXS60,WXQ63-WXQ62)</f>
        <v>0</v>
      </c>
      <c r="WXU62" s="963">
        <f t="shared" ref="WXU62" si="8081">MIN(WXU60,WXS63-WXS62)</f>
        <v>0</v>
      </c>
      <c r="WXW62" s="963">
        <f t="shared" ref="WXW62" si="8082">MIN(WXW60,WXU63-WXU62)</f>
        <v>0</v>
      </c>
      <c r="WXY62" s="963">
        <f t="shared" ref="WXY62" si="8083">MIN(WXY60,WXW63-WXW62)</f>
        <v>0</v>
      </c>
      <c r="WYA62" s="963">
        <f t="shared" ref="WYA62" si="8084">MIN(WYA60,WXY63-WXY62)</f>
        <v>0</v>
      </c>
      <c r="WYC62" s="963">
        <f t="shared" ref="WYC62" si="8085">MIN(WYC60,WYA63-WYA62)</f>
        <v>0</v>
      </c>
      <c r="WYE62" s="963">
        <f t="shared" ref="WYE62" si="8086">MIN(WYE60,WYC63-WYC62)</f>
        <v>0</v>
      </c>
      <c r="WYG62" s="963">
        <f t="shared" ref="WYG62" si="8087">MIN(WYG60,WYE63-WYE62)</f>
        <v>0</v>
      </c>
      <c r="WYI62" s="963">
        <f t="shared" ref="WYI62" si="8088">MIN(WYI60,WYG63-WYG62)</f>
        <v>0</v>
      </c>
      <c r="WYK62" s="963">
        <f t="shared" ref="WYK62" si="8089">MIN(WYK60,WYI63-WYI62)</f>
        <v>0</v>
      </c>
      <c r="WYM62" s="963">
        <f t="shared" ref="WYM62" si="8090">MIN(WYM60,WYK63-WYK62)</f>
        <v>0</v>
      </c>
      <c r="WYO62" s="963">
        <f t="shared" ref="WYO62" si="8091">MIN(WYO60,WYM63-WYM62)</f>
        <v>0</v>
      </c>
      <c r="WYQ62" s="963">
        <f t="shared" ref="WYQ62" si="8092">MIN(WYQ60,WYO63-WYO62)</f>
        <v>0</v>
      </c>
      <c r="WYS62" s="963">
        <f t="shared" ref="WYS62" si="8093">MIN(WYS60,WYQ63-WYQ62)</f>
        <v>0</v>
      </c>
      <c r="WYU62" s="963">
        <f t="shared" ref="WYU62" si="8094">MIN(WYU60,WYS63-WYS62)</f>
        <v>0</v>
      </c>
      <c r="WYW62" s="963">
        <f t="shared" ref="WYW62" si="8095">MIN(WYW60,WYU63-WYU62)</f>
        <v>0</v>
      </c>
      <c r="WYY62" s="963">
        <f t="shared" ref="WYY62" si="8096">MIN(WYY60,WYW63-WYW62)</f>
        <v>0</v>
      </c>
      <c r="WZA62" s="963">
        <f t="shared" ref="WZA62" si="8097">MIN(WZA60,WYY63-WYY62)</f>
        <v>0</v>
      </c>
      <c r="WZC62" s="963">
        <f t="shared" ref="WZC62" si="8098">MIN(WZC60,WZA63-WZA62)</f>
        <v>0</v>
      </c>
      <c r="WZE62" s="963">
        <f t="shared" ref="WZE62" si="8099">MIN(WZE60,WZC63-WZC62)</f>
        <v>0</v>
      </c>
      <c r="WZG62" s="963">
        <f t="shared" ref="WZG62" si="8100">MIN(WZG60,WZE63-WZE62)</f>
        <v>0</v>
      </c>
      <c r="WZI62" s="963">
        <f t="shared" ref="WZI62" si="8101">MIN(WZI60,WZG63-WZG62)</f>
        <v>0</v>
      </c>
      <c r="WZK62" s="963">
        <f t="shared" ref="WZK62" si="8102">MIN(WZK60,WZI63-WZI62)</f>
        <v>0</v>
      </c>
      <c r="WZM62" s="963">
        <f t="shared" ref="WZM62" si="8103">MIN(WZM60,WZK63-WZK62)</f>
        <v>0</v>
      </c>
      <c r="WZO62" s="963">
        <f t="shared" ref="WZO62" si="8104">MIN(WZO60,WZM63-WZM62)</f>
        <v>0</v>
      </c>
      <c r="WZQ62" s="963">
        <f t="shared" ref="WZQ62" si="8105">MIN(WZQ60,WZO63-WZO62)</f>
        <v>0</v>
      </c>
      <c r="WZS62" s="963">
        <f t="shared" ref="WZS62" si="8106">MIN(WZS60,WZQ63-WZQ62)</f>
        <v>0</v>
      </c>
      <c r="WZU62" s="963">
        <f t="shared" ref="WZU62" si="8107">MIN(WZU60,WZS63-WZS62)</f>
        <v>0</v>
      </c>
      <c r="WZW62" s="963">
        <f t="shared" ref="WZW62" si="8108">MIN(WZW60,WZU63-WZU62)</f>
        <v>0</v>
      </c>
      <c r="WZY62" s="963">
        <f t="shared" ref="WZY62" si="8109">MIN(WZY60,WZW63-WZW62)</f>
        <v>0</v>
      </c>
      <c r="XAA62" s="963">
        <f t="shared" ref="XAA62" si="8110">MIN(XAA60,WZY63-WZY62)</f>
        <v>0</v>
      </c>
      <c r="XAC62" s="963">
        <f t="shared" ref="XAC62" si="8111">MIN(XAC60,XAA63-XAA62)</f>
        <v>0</v>
      </c>
      <c r="XAE62" s="963">
        <f t="shared" ref="XAE62" si="8112">MIN(XAE60,XAC63-XAC62)</f>
        <v>0</v>
      </c>
      <c r="XAG62" s="963">
        <f t="shared" ref="XAG62" si="8113">MIN(XAG60,XAE63-XAE62)</f>
        <v>0</v>
      </c>
      <c r="XAI62" s="963">
        <f t="shared" ref="XAI62" si="8114">MIN(XAI60,XAG63-XAG62)</f>
        <v>0</v>
      </c>
      <c r="XAK62" s="963">
        <f t="shared" ref="XAK62" si="8115">MIN(XAK60,XAI63-XAI62)</f>
        <v>0</v>
      </c>
      <c r="XAM62" s="963">
        <f t="shared" ref="XAM62" si="8116">MIN(XAM60,XAK63-XAK62)</f>
        <v>0</v>
      </c>
      <c r="XAO62" s="963">
        <f t="shared" ref="XAO62" si="8117">MIN(XAO60,XAM63-XAM62)</f>
        <v>0</v>
      </c>
      <c r="XAQ62" s="963">
        <f t="shared" ref="XAQ62" si="8118">MIN(XAQ60,XAO63-XAO62)</f>
        <v>0</v>
      </c>
      <c r="XAS62" s="963">
        <f t="shared" ref="XAS62" si="8119">MIN(XAS60,XAQ63-XAQ62)</f>
        <v>0</v>
      </c>
      <c r="XAU62" s="963">
        <f t="shared" ref="XAU62" si="8120">MIN(XAU60,XAS63-XAS62)</f>
        <v>0</v>
      </c>
      <c r="XAW62" s="963">
        <f t="shared" ref="XAW62" si="8121">MIN(XAW60,XAU63-XAU62)</f>
        <v>0</v>
      </c>
      <c r="XAY62" s="963">
        <f t="shared" ref="XAY62" si="8122">MIN(XAY60,XAW63-XAW62)</f>
        <v>0</v>
      </c>
      <c r="XBA62" s="963">
        <f t="shared" ref="XBA62" si="8123">MIN(XBA60,XAY63-XAY62)</f>
        <v>0</v>
      </c>
      <c r="XBC62" s="963">
        <f t="shared" ref="XBC62" si="8124">MIN(XBC60,XBA63-XBA62)</f>
        <v>0</v>
      </c>
      <c r="XBE62" s="963">
        <f t="shared" ref="XBE62" si="8125">MIN(XBE60,XBC63-XBC62)</f>
        <v>0</v>
      </c>
      <c r="XBG62" s="963">
        <f t="shared" ref="XBG62" si="8126">MIN(XBG60,XBE63-XBE62)</f>
        <v>0</v>
      </c>
      <c r="XBI62" s="963">
        <f t="shared" ref="XBI62" si="8127">MIN(XBI60,XBG63-XBG62)</f>
        <v>0</v>
      </c>
      <c r="XBK62" s="963">
        <f t="shared" ref="XBK62" si="8128">MIN(XBK60,XBI63-XBI62)</f>
        <v>0</v>
      </c>
      <c r="XBM62" s="963">
        <f t="shared" ref="XBM62" si="8129">MIN(XBM60,XBK63-XBK62)</f>
        <v>0</v>
      </c>
      <c r="XBO62" s="963">
        <f t="shared" ref="XBO62" si="8130">MIN(XBO60,XBM63-XBM62)</f>
        <v>0</v>
      </c>
      <c r="XBQ62" s="963">
        <f t="shared" ref="XBQ62" si="8131">MIN(XBQ60,XBO63-XBO62)</f>
        <v>0</v>
      </c>
      <c r="XBS62" s="963">
        <f t="shared" ref="XBS62" si="8132">MIN(XBS60,XBQ63-XBQ62)</f>
        <v>0</v>
      </c>
      <c r="XBU62" s="963">
        <f t="shared" ref="XBU62" si="8133">MIN(XBU60,XBS63-XBS62)</f>
        <v>0</v>
      </c>
      <c r="XBW62" s="963">
        <f t="shared" ref="XBW62" si="8134">MIN(XBW60,XBU63-XBU62)</f>
        <v>0</v>
      </c>
      <c r="XBY62" s="963">
        <f t="shared" ref="XBY62" si="8135">MIN(XBY60,XBW63-XBW62)</f>
        <v>0</v>
      </c>
      <c r="XCA62" s="963">
        <f t="shared" ref="XCA62" si="8136">MIN(XCA60,XBY63-XBY62)</f>
        <v>0</v>
      </c>
      <c r="XCC62" s="963">
        <f t="shared" ref="XCC62" si="8137">MIN(XCC60,XCA63-XCA62)</f>
        <v>0</v>
      </c>
      <c r="XCE62" s="963">
        <f t="shared" ref="XCE62" si="8138">MIN(XCE60,XCC63-XCC62)</f>
        <v>0</v>
      </c>
      <c r="XCG62" s="963">
        <f t="shared" ref="XCG62" si="8139">MIN(XCG60,XCE63-XCE62)</f>
        <v>0</v>
      </c>
      <c r="XCI62" s="963">
        <f t="shared" ref="XCI62" si="8140">MIN(XCI60,XCG63-XCG62)</f>
        <v>0</v>
      </c>
      <c r="XCK62" s="963">
        <f t="shared" ref="XCK62" si="8141">MIN(XCK60,XCI63-XCI62)</f>
        <v>0</v>
      </c>
      <c r="XCM62" s="963">
        <f t="shared" ref="XCM62" si="8142">MIN(XCM60,XCK63-XCK62)</f>
        <v>0</v>
      </c>
      <c r="XCO62" s="963">
        <f t="shared" ref="XCO62" si="8143">MIN(XCO60,XCM63-XCM62)</f>
        <v>0</v>
      </c>
      <c r="XCQ62" s="963">
        <f t="shared" ref="XCQ62" si="8144">MIN(XCQ60,XCO63-XCO62)</f>
        <v>0</v>
      </c>
      <c r="XCS62" s="963">
        <f t="shared" ref="XCS62" si="8145">MIN(XCS60,XCQ63-XCQ62)</f>
        <v>0</v>
      </c>
      <c r="XCU62" s="963">
        <f t="shared" ref="XCU62" si="8146">MIN(XCU60,XCS63-XCS62)</f>
        <v>0</v>
      </c>
      <c r="XCW62" s="963">
        <f t="shared" ref="XCW62" si="8147">MIN(XCW60,XCU63-XCU62)</f>
        <v>0</v>
      </c>
      <c r="XCY62" s="963">
        <f t="shared" ref="XCY62" si="8148">MIN(XCY60,XCW63-XCW62)</f>
        <v>0</v>
      </c>
      <c r="XDA62" s="963">
        <f t="shared" ref="XDA62" si="8149">MIN(XDA60,XCY63-XCY62)</f>
        <v>0</v>
      </c>
      <c r="XDC62" s="963">
        <f t="shared" ref="XDC62" si="8150">MIN(XDC60,XDA63-XDA62)</f>
        <v>0</v>
      </c>
      <c r="XDE62" s="963">
        <f t="shared" ref="XDE62" si="8151">MIN(XDE60,XDC63-XDC62)</f>
        <v>0</v>
      </c>
      <c r="XDG62" s="963">
        <f t="shared" ref="XDG62" si="8152">MIN(XDG60,XDE63-XDE62)</f>
        <v>0</v>
      </c>
      <c r="XDI62" s="963">
        <f t="shared" ref="XDI62" si="8153">MIN(XDI60,XDG63-XDG62)</f>
        <v>0</v>
      </c>
      <c r="XDK62" s="963">
        <f t="shared" ref="XDK62" si="8154">MIN(XDK60,XDI63-XDI62)</f>
        <v>0</v>
      </c>
      <c r="XDM62" s="963">
        <f t="shared" ref="XDM62" si="8155">MIN(XDM60,XDK63-XDK62)</f>
        <v>0</v>
      </c>
      <c r="XDO62" s="963">
        <f t="shared" ref="XDO62" si="8156">MIN(XDO60,XDM63-XDM62)</f>
        <v>0</v>
      </c>
      <c r="XDQ62" s="963">
        <f t="shared" ref="XDQ62" si="8157">MIN(XDQ60,XDO63-XDO62)</f>
        <v>0</v>
      </c>
      <c r="XDS62" s="963">
        <f t="shared" ref="XDS62" si="8158">MIN(XDS60,XDQ63-XDQ62)</f>
        <v>0</v>
      </c>
      <c r="XDU62" s="963">
        <f t="shared" ref="XDU62" si="8159">MIN(XDU60,XDS63-XDS62)</f>
        <v>0</v>
      </c>
      <c r="XDW62" s="963">
        <f t="shared" ref="XDW62" si="8160">MIN(XDW60,XDU63-XDU62)</f>
        <v>0</v>
      </c>
      <c r="XDY62" s="963">
        <f t="shared" ref="XDY62" si="8161">MIN(XDY60,XDW63-XDW62)</f>
        <v>0</v>
      </c>
      <c r="XEA62" s="963">
        <f t="shared" ref="XEA62" si="8162">MIN(XEA60,XDY63-XDY62)</f>
        <v>0</v>
      </c>
      <c r="XEC62" s="963">
        <f t="shared" ref="XEC62" si="8163">MIN(XEC60,XEA63-XEA62)</f>
        <v>0</v>
      </c>
      <c r="XEE62" s="963">
        <f t="shared" ref="XEE62" si="8164">MIN(XEE60,XEC63-XEC62)</f>
        <v>0</v>
      </c>
      <c r="XEG62" s="963">
        <f t="shared" ref="XEG62" si="8165">MIN(XEG60,XEE63-XEE62)</f>
        <v>0</v>
      </c>
      <c r="XEI62" s="963">
        <f t="shared" ref="XEI62" si="8166">MIN(XEI60,XEG63-XEG62)</f>
        <v>0</v>
      </c>
      <c r="XEK62" s="963">
        <f t="shared" ref="XEK62" si="8167">MIN(XEK60,XEI63-XEI62)</f>
        <v>0</v>
      </c>
      <c r="XEM62" s="963">
        <f t="shared" ref="XEM62" si="8168">MIN(XEM60,XEK63-XEK62)</f>
        <v>0</v>
      </c>
      <c r="XEO62" s="963">
        <f t="shared" ref="XEO62" si="8169">MIN(XEO60,XEM63-XEM62)</f>
        <v>0</v>
      </c>
      <c r="XEQ62" s="963">
        <f t="shared" ref="XEQ62" si="8170">MIN(XEQ60,XEO63-XEO62)</f>
        <v>0</v>
      </c>
      <c r="XES62" s="963">
        <f t="shared" ref="XES62" si="8171">MIN(XES60,XEQ63-XEQ62)</f>
        <v>0</v>
      </c>
      <c r="XEU62" s="963">
        <f t="shared" ref="XEU62" si="8172">MIN(XEU60,XES63-XES62)</f>
        <v>0</v>
      </c>
      <c r="XEW62" s="963">
        <f t="shared" ref="XEW62" si="8173">MIN(XEW60,XEU63-XEU62)</f>
        <v>0</v>
      </c>
      <c r="XEY62" s="963">
        <f t="shared" ref="XEY62" si="8174">MIN(XEY60,XEW63-XEW62)</f>
        <v>0</v>
      </c>
      <c r="XFA62" s="963">
        <f t="shared" ref="XFA62" si="8175">MIN(XFA60,XEY63-XEY62)</f>
        <v>0</v>
      </c>
      <c r="XFC62" s="963">
        <f t="shared" ref="XFC62" si="8176">MIN(XFC60,XFA63-XFA62)</f>
        <v>0</v>
      </c>
    </row>
    <row r="63" spans="1:1023 1025:2047 2049:3071 3073:4095 4097:5119 5121:6143 6145:7167 7169:8191 8193:9215 9217:10239 10241:11263 11265:12287 12289:13311 13313:14335 14337:15359 15361:16383" s="963" customFormat="1">
      <c r="A63" s="2693" t="s">
        <v>2764</v>
      </c>
      <c r="B63" s="2693"/>
      <c r="C63" s="2693"/>
    </row>
    <row r="64" spans="1:1023 1025:2047 2049:3071 3073:4095 4097:5119 5121:6143 6145:7167 7169:8191 8193:9215 9217:10239 10241:11263 11265:12287 12289:13311 13313:14335 14337:15359 15361:16383"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1263">
        <v>0.5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2765</v>
      </c>
      <c r="B66" s="965"/>
      <c r="C66" s="1261"/>
      <c r="E66" s="1259">
        <v>0</v>
      </c>
      <c r="G66" s="961">
        <v>0</v>
      </c>
      <c r="I66" s="961">
        <v>26461</v>
      </c>
      <c r="K66" s="961">
        <v>57412</v>
      </c>
      <c r="M66" s="961">
        <v>62767</v>
      </c>
      <c r="O66" s="961">
        <v>68169</v>
      </c>
      <c r="Q66" s="961">
        <v>73616</v>
      </c>
      <c r="S66" s="961">
        <v>79106</v>
      </c>
      <c r="U66" s="961">
        <v>84637</v>
      </c>
      <c r="W66" s="961">
        <v>90206</v>
      </c>
      <c r="Y66" s="961">
        <v>95812</v>
      </c>
      <c r="AA66" s="961">
        <v>101451</v>
      </c>
      <c r="AC66" s="961">
        <v>107119</v>
      </c>
      <c r="AE66" s="961">
        <v>112815</v>
      </c>
      <c r="AG66" s="961">
        <v>118535</v>
      </c>
    </row>
    <row r="67" spans="1:34" s="961" customFormat="1">
      <c r="A67" s="966" t="s">
        <v>2736</v>
      </c>
      <c r="B67" s="966"/>
      <c r="C67" s="971"/>
      <c r="E67" s="1259">
        <v>0</v>
      </c>
      <c r="G67" s="961">
        <v>0</v>
      </c>
      <c r="I67" s="961">
        <v>24141</v>
      </c>
      <c r="K67" s="961">
        <v>52379</v>
      </c>
      <c r="M67" s="961">
        <v>57265</v>
      </c>
      <c r="O67" s="961">
        <v>62194</v>
      </c>
      <c r="Q67" s="961">
        <v>67163</v>
      </c>
      <c r="S67" s="961">
        <v>72172</v>
      </c>
      <c r="U67" s="961">
        <v>77218</v>
      </c>
      <c r="W67" s="961">
        <v>82300</v>
      </c>
      <c r="Y67" s="961">
        <v>87414</v>
      </c>
      <c r="AA67" s="961">
        <v>92558</v>
      </c>
      <c r="AC67" s="961">
        <v>97730</v>
      </c>
      <c r="AE67" s="961">
        <v>102927</v>
      </c>
      <c r="AG67" s="961">
        <v>108145</v>
      </c>
    </row>
    <row r="68" spans="1:34" s="961" customFormat="1">
      <c r="A68" s="966" t="s">
        <v>2617</v>
      </c>
      <c r="B68" s="966"/>
      <c r="C68" s="971"/>
      <c r="E68" s="1259">
        <v>0</v>
      </c>
      <c r="G68" s="961">
        <v>0</v>
      </c>
      <c r="I68" s="961">
        <v>42595</v>
      </c>
      <c r="K68" s="961">
        <v>92419</v>
      </c>
      <c r="M68" s="961">
        <v>101039</v>
      </c>
      <c r="O68" s="961">
        <v>109735</v>
      </c>
      <c r="Q68" s="961">
        <v>118504</v>
      </c>
      <c r="S68" s="961">
        <v>127341</v>
      </c>
      <c r="U68" s="961">
        <v>136245</v>
      </c>
      <c r="W68" s="961">
        <v>145210</v>
      </c>
      <c r="Y68" s="961">
        <v>154234</v>
      </c>
      <c r="AA68" s="961">
        <v>163311</v>
      </c>
      <c r="AC68" s="961">
        <v>172436</v>
      </c>
      <c r="AE68" s="961">
        <v>181605</v>
      </c>
      <c r="AG68" s="961">
        <v>190812</v>
      </c>
    </row>
    <row r="69" spans="1:34" s="961" customFormat="1">
      <c r="A69" s="966" t="s">
        <v>2766</v>
      </c>
      <c r="B69" s="966"/>
      <c r="C69" s="971"/>
      <c r="E69" s="1260">
        <v>0</v>
      </c>
      <c r="G69" s="969">
        <v>0</v>
      </c>
      <c r="I69" s="969">
        <v>22717</v>
      </c>
      <c r="K69" s="969">
        <v>49290</v>
      </c>
      <c r="M69" s="969">
        <v>53887</v>
      </c>
      <c r="O69" s="969">
        <v>58525</v>
      </c>
      <c r="Q69" s="969">
        <v>63202</v>
      </c>
      <c r="S69" s="969">
        <v>67915</v>
      </c>
      <c r="U69" s="969">
        <v>72664</v>
      </c>
      <c r="W69" s="969">
        <v>77446</v>
      </c>
      <c r="Y69" s="969">
        <v>82258</v>
      </c>
      <c r="AA69" s="969">
        <v>87099</v>
      </c>
      <c r="AC69" s="969">
        <v>91966</v>
      </c>
      <c r="AE69" s="969">
        <v>96856</v>
      </c>
      <c r="AG69" s="969">
        <v>101767</v>
      </c>
    </row>
    <row r="70" spans="1:34" s="961" customFormat="1">
      <c r="A70" s="963" t="s">
        <v>853</v>
      </c>
      <c r="C70" s="960"/>
      <c r="E70" s="961">
        <f>SUM(E66:E69)</f>
        <v>0</v>
      </c>
      <c r="G70" s="961">
        <f>SUM(G66:G69)</f>
        <v>0</v>
      </c>
      <c r="I70" s="961">
        <f>SUM(I66:I69)</f>
        <v>115914</v>
      </c>
      <c r="K70" s="961">
        <f>SUM(K66:K69)</f>
        <v>251500</v>
      </c>
      <c r="M70" s="961">
        <f>SUM(M66:M69)</f>
        <v>274958</v>
      </c>
      <c r="O70" s="961">
        <f>SUM(O66:O69)</f>
        <v>298623</v>
      </c>
      <c r="Q70" s="961">
        <f>SUM(Q66:Q69)</f>
        <v>322485</v>
      </c>
      <c r="S70" s="961">
        <f>SUM(S66:S69)</f>
        <v>346534</v>
      </c>
      <c r="U70" s="961">
        <f>SUM(U66:U69)</f>
        <v>370764</v>
      </c>
      <c r="W70" s="961">
        <f>SUM(W66:W69)</f>
        <v>395162</v>
      </c>
      <c r="Y70" s="961">
        <f>SUM(Y66:Y69)</f>
        <v>419718</v>
      </c>
      <c r="AA70" s="961">
        <f>SUM(AA66:AA69)</f>
        <v>444419</v>
      </c>
      <c r="AC70" s="961">
        <f>SUM(AC66:AC69)</f>
        <v>469251</v>
      </c>
      <c r="AE70" s="961">
        <f>SUM(AE66:AE69)</f>
        <v>494203</v>
      </c>
      <c r="AG70" s="961">
        <f>SUM(AG66:AG69)</f>
        <v>519259</v>
      </c>
    </row>
    <row r="71" spans="1:34" s="961" customFormat="1">
      <c r="A71" s="963"/>
      <c r="C71" s="960"/>
    </row>
    <row r="72" spans="1:34" s="961" customFormat="1">
      <c r="A72" s="963" t="s">
        <v>1722</v>
      </c>
      <c r="C72" s="1263">
        <v>0.5</v>
      </c>
      <c r="E72" s="963">
        <f>E60-E62-E70</f>
        <v>0.19999999925494194</v>
      </c>
      <c r="G72" s="963">
        <f>G60-G62-G70</f>
        <v>-0.14999999990686774</v>
      </c>
      <c r="I72" s="963">
        <f>I60-I62-I70</f>
        <v>115912.98214999912</v>
      </c>
      <c r="K72" s="963">
        <f>K60-K62-K70</f>
        <v>251498.77527674986</v>
      </c>
      <c r="M72" s="963">
        <f>M60-M62-M70</f>
        <v>274958.23947905237</v>
      </c>
      <c r="O72" s="963">
        <f>O60-O62-O70</f>
        <v>298622.15716940397</v>
      </c>
      <c r="Q72" s="963">
        <f>Q60-Q62-Q70</f>
        <v>322484.02159969462</v>
      </c>
      <c r="S72" s="963">
        <f>S60-S62-S70</f>
        <v>346535.97277160268</v>
      </c>
      <c r="U72" s="963">
        <f>U60-U62-U70</f>
        <v>370764.7306285142</v>
      </c>
      <c r="W72" s="963">
        <f>W60-W62-W70</f>
        <v>395162.52542192722</v>
      </c>
      <c r="Y72" s="963">
        <f>Y60-Y62-Y70</f>
        <v>419717.02514123311</v>
      </c>
      <c r="AA72" s="963">
        <f>AA60-AA62-AA70</f>
        <v>444417.25989159103</v>
      </c>
      <c r="AC72" s="963">
        <f>AC60-AC62-AC70</f>
        <v>469251.54310026346</v>
      </c>
      <c r="AE72" s="963">
        <f>AE60-AE62-AE70</f>
        <v>494203.38942724839</v>
      </c>
      <c r="AG72" s="963">
        <f>AG60-AG62-AG70</f>
        <v>519259.42925139982</v>
      </c>
    </row>
    <row r="73" spans="1:34" s="961" customFormat="1" ht="13">
      <c r="A73" s="530"/>
      <c r="C73" s="971"/>
    </row>
    <row r="74" spans="1:34" s="218" customFormat="1" ht="13">
      <c r="A74" s="530"/>
      <c r="C74" s="183"/>
    </row>
    <row r="75" spans="1:34" s="218" customFormat="1">
      <c r="A75" s="961" t="s">
        <v>1721</v>
      </c>
      <c r="C75" s="183"/>
    </row>
    <row r="76" spans="1:34" s="218" customFormat="1">
      <c r="C76" s="183"/>
    </row>
    <row r="77" spans="1:34" s="235" customFormat="1" ht="30" customHeight="1">
      <c r="A77" s="2691" t="s">
        <v>1720</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970</v>
      </c>
    </row>
    <row r="2" spans="1:1" ht="15.5">
      <c r="A2" s="315"/>
    </row>
    <row r="3" spans="1:1" ht="15.5">
      <c r="A3" s="316" t="s">
        <v>965</v>
      </c>
    </row>
    <row r="4" spans="1:1" ht="15.5">
      <c r="A4" s="316" t="s">
        <v>966</v>
      </c>
    </row>
    <row r="5" spans="1:1" ht="15.5">
      <c r="A5" s="316" t="s">
        <v>967</v>
      </c>
    </row>
    <row r="6" spans="1:1" ht="15.5">
      <c r="A6" s="316" t="s">
        <v>969</v>
      </c>
    </row>
    <row r="7" spans="1:1" ht="15.5">
      <c r="A7" s="316" t="s">
        <v>968</v>
      </c>
    </row>
    <row r="8" spans="1:1" ht="15.5">
      <c r="A8" s="347" t="s">
        <v>1023</v>
      </c>
    </row>
    <row r="9" spans="1:1" ht="15.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1216</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1605000</v>
      </c>
      <c r="C5" s="267">
        <f>'Sources and Uses Budget'!$C4</f>
        <v>1605000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1605000</v>
      </c>
      <c r="C9" s="271">
        <f>SUM(C5:C8)</f>
        <v>1605000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3300000</v>
      </c>
      <c r="C11" s="267">
        <f>'Sources and Uses Budget'!$C10</f>
        <v>3300000</v>
      </c>
      <c r="D11" s="271">
        <f t="shared" si="0"/>
        <v>0</v>
      </c>
      <c r="E11" s="269"/>
      <c r="F11" s="268"/>
    </row>
    <row r="12" spans="1:6" s="353" customFormat="1">
      <c r="A12" s="366" t="s">
        <v>597</v>
      </c>
      <c r="B12" s="271">
        <f>SUM(B10:B11)</f>
        <v>3300000</v>
      </c>
      <c r="C12" s="271">
        <f>SUM(C10:C11)</f>
        <v>3300000</v>
      </c>
      <c r="D12" s="271">
        <f t="shared" si="0"/>
        <v>0</v>
      </c>
      <c r="E12" s="269"/>
      <c r="F12" s="268"/>
    </row>
    <row r="13" spans="1:6" s="353" customFormat="1">
      <c r="A13" s="366" t="s">
        <v>84</v>
      </c>
      <c r="B13" s="271">
        <f>SUM(B9+B12)</f>
        <v>4905000</v>
      </c>
      <c r="C13" s="271">
        <f>SUM(C9+C12)</f>
        <v>4905000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4320000</v>
      </c>
      <c r="C30" s="267">
        <f>'Sources and Uses Budget'!$C29</f>
        <v>4320000</v>
      </c>
      <c r="D30" s="271">
        <f t="shared" si="0"/>
        <v>0</v>
      </c>
      <c r="E30" s="269"/>
      <c r="F30" s="268"/>
    </row>
    <row r="31" spans="1:6" s="353" customFormat="1">
      <c r="A31" s="145" t="s">
        <v>600</v>
      </c>
      <c r="B31" s="267">
        <f>'Sources and Uses Budget'!$C30</f>
        <v>106281546</v>
      </c>
      <c r="C31" s="267">
        <f>'Sources and Uses Budget'!$C30</f>
        <v>106281546</v>
      </c>
      <c r="D31" s="271">
        <f t="shared" si="0"/>
        <v>0</v>
      </c>
      <c r="E31" s="269"/>
      <c r="F31" s="268"/>
    </row>
    <row r="32" spans="1:6" s="353" customFormat="1">
      <c r="A32" s="145" t="s">
        <v>601</v>
      </c>
      <c r="B32" s="267">
        <f>'Sources and Uses Budget'!$C31</f>
        <v>7020093</v>
      </c>
      <c r="C32" s="267">
        <f>'Sources and Uses Budget'!$C31</f>
        <v>7020093</v>
      </c>
      <c r="D32" s="271">
        <f t="shared" si="0"/>
        <v>0</v>
      </c>
      <c r="E32" s="269"/>
      <c r="F32" s="268"/>
    </row>
    <row r="33" spans="1:6" s="353" customFormat="1">
      <c r="A33" s="145" t="s">
        <v>137</v>
      </c>
      <c r="B33" s="267">
        <f>'Sources and Uses Budget'!$C32</f>
        <v>2340031</v>
      </c>
      <c r="C33" s="267">
        <f>'Sources and Uses Budget'!$C32</f>
        <v>2340031</v>
      </c>
      <c r="D33" s="271">
        <f t="shared" si="0"/>
        <v>0</v>
      </c>
      <c r="E33" s="269"/>
      <c r="F33" s="268"/>
    </row>
    <row r="34" spans="1:6" s="353" customFormat="1">
      <c r="A34" s="145" t="s">
        <v>138</v>
      </c>
      <c r="B34" s="267">
        <f>'Sources and Uses Budget'!$C33</f>
        <v>7020093</v>
      </c>
      <c r="C34" s="267">
        <f>'Sources and Uses Budget'!$C33</f>
        <v>7020093</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Community Commercial</v>
      </c>
      <c r="B38" s="267">
        <f>'Sources and Uses Budget'!$C37</f>
        <v>3100000</v>
      </c>
      <c r="C38" s="267">
        <f>'Sources and Uses Budget'!$C37</f>
        <v>3100000</v>
      </c>
      <c r="D38" s="271">
        <f t="shared" si="0"/>
        <v>0</v>
      </c>
      <c r="E38" s="269"/>
      <c r="F38" s="268"/>
    </row>
    <row r="39" spans="1:6" s="353" customFormat="1" ht="13">
      <c r="A39" s="272" t="s">
        <v>143</v>
      </c>
      <c r="B39" s="271">
        <f>SUM(B30:B38)</f>
        <v>130081763</v>
      </c>
      <c r="C39" s="271">
        <f>SUM(C30:C38)</f>
        <v>130081763</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2720000</v>
      </c>
      <c r="C41" s="267">
        <f>'Sources and Uses Budget'!$C40</f>
        <v>2720000</v>
      </c>
      <c r="D41" s="271">
        <f t="shared" si="0"/>
        <v>0</v>
      </c>
      <c r="E41" s="269"/>
      <c r="F41" s="268"/>
    </row>
    <row r="42" spans="1:6" s="353" customFormat="1">
      <c r="A42" s="270" t="s">
        <v>146</v>
      </c>
      <c r="B42" s="267">
        <f>'Sources and Uses Budget'!$C41</f>
        <v>400000</v>
      </c>
      <c r="C42" s="267">
        <f>'Sources and Uses Budget'!$C41</f>
        <v>400000</v>
      </c>
      <c r="D42" s="271">
        <f t="shared" si="0"/>
        <v>0</v>
      </c>
      <c r="E42" s="269"/>
      <c r="F42" s="268"/>
    </row>
    <row r="43" spans="1:6" s="353" customFormat="1" ht="13">
      <c r="A43" s="272" t="s">
        <v>147</v>
      </c>
      <c r="B43" s="271">
        <f>SUM(B41:B42)</f>
        <v>3120000</v>
      </c>
      <c r="C43" s="271">
        <f>SUM(C41:C42)</f>
        <v>3120000</v>
      </c>
      <c r="D43" s="271">
        <f t="shared" si="0"/>
        <v>0</v>
      </c>
      <c r="E43" s="269"/>
      <c r="F43" s="268"/>
    </row>
    <row r="44" spans="1:6" s="353" customFormat="1" ht="13">
      <c r="A44" s="272" t="s">
        <v>148</v>
      </c>
      <c r="B44" s="267">
        <f>'Sources and Uses Budget'!$C43</f>
        <v>1970000</v>
      </c>
      <c r="C44" s="267">
        <f>'Sources and Uses Budget'!$C43</f>
        <v>1970000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8500000</v>
      </c>
      <c r="C46" s="267">
        <f>'Sources and Uses Budget'!$C45</f>
        <v>8500000</v>
      </c>
      <c r="D46" s="271">
        <f t="shared" si="0"/>
        <v>0</v>
      </c>
      <c r="E46" s="269"/>
      <c r="F46" s="268"/>
    </row>
    <row r="47" spans="1:6" s="353" customFormat="1">
      <c r="A47" s="145" t="s">
        <v>151</v>
      </c>
      <c r="B47" s="267">
        <f>'Sources and Uses Budget'!$C46</f>
        <v>731250</v>
      </c>
      <c r="C47" s="267">
        <f>'Sources and Uses Budget'!$C46</f>
        <v>731250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350000</v>
      </c>
      <c r="C50" s="267">
        <f>'Sources and Uses Budget'!$C49</f>
        <v>350000</v>
      </c>
      <c r="D50" s="271">
        <f t="shared" si="0"/>
        <v>0</v>
      </c>
      <c r="E50" s="269"/>
      <c r="F50" s="268"/>
    </row>
    <row r="51" spans="1:6" s="353" customFormat="1">
      <c r="A51" s="145" t="s">
        <v>156</v>
      </c>
      <c r="B51" s="267">
        <f>'Sources and Uses Budget'!$C50</f>
        <v>100000</v>
      </c>
      <c r="C51" s="267">
        <f>'Sources and Uses Budget'!$C50</f>
        <v>100000</v>
      </c>
      <c r="D51" s="271">
        <f t="shared" si="0"/>
        <v>0</v>
      </c>
      <c r="E51" s="269"/>
      <c r="F51" s="268"/>
    </row>
    <row r="52" spans="1:6" s="353" customFormat="1">
      <c r="A52" s="284" t="s">
        <v>154</v>
      </c>
      <c r="B52" s="267">
        <f>'Sources and Uses Budget'!$C51</f>
        <v>20000</v>
      </c>
      <c r="C52" s="267">
        <f>'Sources and Uses Budget'!$C51</f>
        <v>20000</v>
      </c>
      <c r="D52" s="271">
        <f t="shared" si="0"/>
        <v>0</v>
      </c>
      <c r="E52" s="269"/>
      <c r="F52" s="268"/>
    </row>
    <row r="53" spans="1:6" s="353" customFormat="1">
      <c r="A53" s="145" t="s">
        <v>155</v>
      </c>
      <c r="B53" s="267">
        <f>'Sources and Uses Budget'!$C52</f>
        <v>4324000</v>
      </c>
      <c r="C53" s="267">
        <f>'Sources and Uses Budget'!$C52</f>
        <v>4324000</v>
      </c>
      <c r="D53" s="271">
        <f t="shared" si="0"/>
        <v>0</v>
      </c>
      <c r="E53" s="269"/>
      <c r="F53" s="268"/>
    </row>
    <row r="54" spans="1:6" s="353" customFormat="1">
      <c r="A54" s="155" t="str">
        <f>'Sources and Uses Budget'!A53</f>
        <v>Construction Lender Costs (Legal, etc.)</v>
      </c>
      <c r="B54" s="267">
        <f>'Sources and Uses Budget'!$C53</f>
        <v>150000</v>
      </c>
      <c r="C54" s="267">
        <f>'Sources and Uses Budget'!$C53</f>
        <v>150000</v>
      </c>
      <c r="D54" s="271">
        <f t="shared" si="0"/>
        <v>0</v>
      </c>
      <c r="E54" s="269"/>
      <c r="F54" s="268"/>
    </row>
    <row r="55" spans="1:6" s="354" customFormat="1" ht="13">
      <c r="A55" s="272" t="s">
        <v>157</v>
      </c>
      <c r="B55" s="274">
        <f>SUM(B46:B54)</f>
        <v>14175250</v>
      </c>
      <c r="C55" s="274">
        <f>SUM(C46:C54)</f>
        <v>14175250</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150000</v>
      </c>
      <c r="C57" s="267">
        <f>'Sources and Uses Budget'!$C56</f>
        <v>150000</v>
      </c>
      <c r="D57" s="271">
        <f t="shared" si="0"/>
        <v>0</v>
      </c>
      <c r="E57" s="269"/>
      <c r="F57" s="268"/>
    </row>
    <row r="58" spans="1:6" s="353" customFormat="1" ht="12" customHeight="1">
      <c r="A58" s="270" t="s">
        <v>152</v>
      </c>
      <c r="B58" s="267">
        <f>'Sources and Uses Budget'!$C57</f>
        <v>50000</v>
      </c>
      <c r="C58" s="267">
        <f>'Sources and Uses Budget'!$C57</f>
        <v>50000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Tax Credit Fees</v>
      </c>
      <c r="B62" s="267">
        <f>'Sources and Uses Budget'!$C61</f>
        <v>173029</v>
      </c>
      <c r="C62" s="267">
        <f>'Sources and Uses Budget'!$C61</f>
        <v>173029</v>
      </c>
      <c r="D62" s="271">
        <f t="shared" si="0"/>
        <v>0</v>
      </c>
      <c r="E62" s="269"/>
      <c r="F62" s="268"/>
    </row>
    <row r="63" spans="1:6" s="353" customFormat="1" ht="13.75" customHeight="1">
      <c r="A63" s="272" t="s">
        <v>301</v>
      </c>
      <c r="B63" s="271">
        <f>SUM(B57:B62)</f>
        <v>373029</v>
      </c>
      <c r="C63" s="271">
        <f>SUM(C57:C62)</f>
        <v>373029</v>
      </c>
      <c r="D63" s="271">
        <f t="shared" si="0"/>
        <v>0</v>
      </c>
      <c r="E63" s="269"/>
      <c r="F63" s="268"/>
    </row>
    <row r="64" spans="1:6" s="353" customFormat="1" ht="13">
      <c r="A64" s="275" t="s">
        <v>302</v>
      </c>
      <c r="B64" s="271">
        <f>SUM(B9+B12+B14+B15+B17+B26+B28+B39+B43+B44+B55+B63)</f>
        <v>154625042</v>
      </c>
      <c r="C64" s="271">
        <f>SUM(C9+C12+C14+C15+C17+C26+C28+C39+C43+C44+C55+C63)</f>
        <v>154625042</v>
      </c>
      <c r="D64" s="271">
        <f t="shared" si="0"/>
        <v>0</v>
      </c>
      <c r="E64" s="269"/>
      <c r="F64" s="268"/>
    </row>
    <row r="65" spans="1:6" s="353" customFormat="1" ht="24">
      <c r="A65" s="141" t="s">
        <v>1643</v>
      </c>
      <c r="B65" s="265"/>
      <c r="C65" s="265"/>
      <c r="D65" s="265"/>
      <c r="E65" s="283"/>
      <c r="F65" s="265"/>
    </row>
    <row r="66" spans="1:6" s="353" customFormat="1">
      <c r="A66" s="145" t="s">
        <v>171</v>
      </c>
      <c r="B66" s="267">
        <f>'Sources and Uses Budget'!$C65</f>
        <v>200000</v>
      </c>
      <c r="C66" s="267">
        <f>'Sources and Uses Budget'!$C65</f>
        <v>200000</v>
      </c>
      <c r="D66" s="271">
        <f t="shared" si="0"/>
        <v>0</v>
      </c>
      <c r="E66" s="269"/>
      <c r="F66" s="268"/>
    </row>
    <row r="67" spans="1:6" s="353" customFormat="1" ht="23">
      <c r="A67" s="284" t="s">
        <v>1640</v>
      </c>
      <c r="B67" s="267">
        <f>'Sources and Uses Budget'!$C66</f>
        <v>0</v>
      </c>
      <c r="C67" s="267">
        <f>'Sources and Uses Budget'!$C66</f>
        <v>0</v>
      </c>
      <c r="D67" s="271"/>
      <c r="E67" s="269"/>
      <c r="F67" s="268"/>
    </row>
    <row r="68" spans="1:6" s="353" customFormat="1" ht="23">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Bond Counsel / Financial Advisor</v>
      </c>
      <c r="B70" s="267">
        <f>'Sources and Uses Budget'!$C69</f>
        <v>140000</v>
      </c>
      <c r="C70" s="267">
        <f>'Sources and Uses Budget'!$C69</f>
        <v>140000</v>
      </c>
      <c r="D70" s="271">
        <f t="shared" si="0"/>
        <v>0</v>
      </c>
      <c r="E70" s="269"/>
      <c r="F70" s="268"/>
    </row>
    <row r="71" spans="1:6" s="353" customFormat="1">
      <c r="A71" s="149" t="s">
        <v>1644</v>
      </c>
      <c r="B71" s="271">
        <f>SUM(B66:B70)</f>
        <v>340000</v>
      </c>
      <c r="C71" s="271">
        <f>SUM(C66:C70)</f>
        <v>340000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606</v>
      </c>
      <c r="B76" s="267">
        <f>'Sources and Uses Budget'!$C75</f>
        <v>1069917</v>
      </c>
      <c r="C76" s="267">
        <f>'Sources and Uses Budget'!$C75</f>
        <v>1069917</v>
      </c>
      <c r="D76" s="271">
        <f t="shared" si="0"/>
        <v>0</v>
      </c>
      <c r="E76" s="269"/>
      <c r="F76" s="268"/>
    </row>
    <row r="77" spans="1:6" s="353" customFormat="1">
      <c r="A77" s="273" t="s">
        <v>34</v>
      </c>
      <c r="B77" s="267">
        <f>'Sources and Uses Budget'!$C76</f>
        <v>1700000</v>
      </c>
      <c r="C77" s="267">
        <f>'Sources and Uses Budget'!$C76</f>
        <v>1700000</v>
      </c>
      <c r="D77" s="271">
        <f t="shared" si="0"/>
        <v>0</v>
      </c>
      <c r="E77" s="269"/>
      <c r="F77" s="268"/>
    </row>
    <row r="78" spans="1:6" s="353" customFormat="1" ht="13">
      <c r="A78" s="272" t="s">
        <v>607</v>
      </c>
      <c r="B78" s="271">
        <f>SUM(B73:B77)</f>
        <v>2769917</v>
      </c>
      <c r="C78" s="271">
        <f>SUM(C73:C77)</f>
        <v>2769917</v>
      </c>
      <c r="D78" s="271">
        <f t="shared" ref="D78:D106" si="1">C78-B78</f>
        <v>0</v>
      </c>
      <c r="E78" s="269"/>
      <c r="F78" s="268"/>
    </row>
    <row r="79" spans="1:6" s="353" customFormat="1" ht="13">
      <c r="A79" s="265" t="s">
        <v>1209</v>
      </c>
      <c r="B79" s="265"/>
      <c r="C79" s="265"/>
      <c r="D79" s="265"/>
      <c r="E79" s="283"/>
      <c r="F79" s="265"/>
    </row>
    <row r="80" spans="1:6" s="353" customFormat="1">
      <c r="A80" s="511" t="s">
        <v>1211</v>
      </c>
      <c r="B80" s="267">
        <f>'Sources and Uses Budget'!$C79</f>
        <v>10750000</v>
      </c>
      <c r="C80" s="267">
        <f>'Sources and Uses Budget'!$C79</f>
        <v>10750000</v>
      </c>
      <c r="D80" s="271">
        <f t="shared" si="1"/>
        <v>0</v>
      </c>
      <c r="E80" s="269"/>
      <c r="F80" s="268"/>
    </row>
    <row r="81" spans="1:6" s="353" customFormat="1">
      <c r="A81" s="511" t="s">
        <v>58</v>
      </c>
      <c r="B81" s="267">
        <f>'Sources and Uses Budget'!$C80</f>
        <v>1900000</v>
      </c>
      <c r="C81" s="267">
        <f>'Sources and Uses Budget'!$C80</f>
        <v>1900000</v>
      </c>
      <c r="D81" s="271">
        <f>C81-B81</f>
        <v>0</v>
      </c>
      <c r="E81" s="269"/>
      <c r="F81" s="268"/>
    </row>
    <row r="82" spans="1:6" s="353" customFormat="1" ht="13">
      <c r="A82" s="272" t="s">
        <v>1208</v>
      </c>
      <c r="B82" s="271">
        <f>SUM(B80:B81)</f>
        <v>12650000</v>
      </c>
      <c r="C82" s="271">
        <f>SUM(C80:C81)</f>
        <v>12650000</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0</v>
      </c>
      <c r="C84" s="267">
        <f>'Sources and Uses Budget'!$C83</f>
        <v>0</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7450189</v>
      </c>
      <c r="C86" s="267">
        <f>'Sources and Uses Budget'!$C85</f>
        <v>7450189</v>
      </c>
      <c r="D86" s="271">
        <f t="shared" si="1"/>
        <v>0</v>
      </c>
      <c r="E86" s="269"/>
      <c r="F86" s="268"/>
    </row>
    <row r="87" spans="1:6" s="353" customFormat="1">
      <c r="A87" s="270" t="s">
        <v>769</v>
      </c>
      <c r="B87" s="267">
        <f>'Sources and Uses Budget'!$C86</f>
        <v>0</v>
      </c>
      <c r="C87" s="267">
        <f>'Sources and Uses Budget'!$C86</f>
        <v>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283856</v>
      </c>
      <c r="C89" s="267">
        <f>'Sources and Uses Budget'!$C88</f>
        <v>283856</v>
      </c>
      <c r="D89" s="271">
        <f t="shared" si="1"/>
        <v>0</v>
      </c>
      <c r="E89" s="269"/>
      <c r="F89" s="268"/>
    </row>
    <row r="90" spans="1:6" s="353" customFormat="1">
      <c r="A90" s="270" t="s">
        <v>772</v>
      </c>
      <c r="B90" s="267">
        <f>'Sources and Uses Budget'!$C89</f>
        <v>150000</v>
      </c>
      <c r="C90" s="267">
        <f>'Sources and Uses Budget'!$C89</f>
        <v>150000</v>
      </c>
      <c r="D90" s="271">
        <f t="shared" si="1"/>
        <v>0</v>
      </c>
      <c r="E90" s="269"/>
      <c r="F90" s="268"/>
    </row>
    <row r="91" spans="1:6" s="353" customFormat="1">
      <c r="A91" s="270" t="s">
        <v>773</v>
      </c>
      <c r="B91" s="267">
        <f>'Sources and Uses Budget'!$C90</f>
        <v>15000</v>
      </c>
      <c r="C91" s="267">
        <f>'Sources and Uses Budget'!$C90</f>
        <v>15000</v>
      </c>
      <c r="D91" s="271">
        <f t="shared" si="1"/>
        <v>0</v>
      </c>
      <c r="E91" s="269"/>
      <c r="F91" s="268"/>
    </row>
    <row r="92" spans="1:6" s="353" customFormat="1">
      <c r="A92" s="270" t="s">
        <v>372</v>
      </c>
      <c r="B92" s="267">
        <f>'Sources and Uses Budget'!$C91</f>
        <v>25000</v>
      </c>
      <c r="C92" s="267">
        <f>'Sources and Uses Budget'!$C91</f>
        <v>25000</v>
      </c>
      <c r="D92" s="271">
        <f t="shared" si="1"/>
        <v>0</v>
      </c>
      <c r="E92" s="269"/>
      <c r="F92" s="268"/>
    </row>
    <row r="93" spans="1:6" s="353" customFormat="1">
      <c r="A93" s="511" t="s">
        <v>1210</v>
      </c>
      <c r="B93" s="267">
        <f>'Sources and Uses Budget'!$C92</f>
        <v>25000</v>
      </c>
      <c r="C93" s="267">
        <f>'Sources and Uses Budget'!$C92</f>
        <v>25000</v>
      </c>
      <c r="D93" s="271">
        <f t="shared" si="1"/>
        <v>0</v>
      </c>
      <c r="E93" s="269"/>
      <c r="F93" s="268"/>
    </row>
    <row r="94" spans="1:6" s="353" customFormat="1">
      <c r="A94" s="273" t="s">
        <v>34</v>
      </c>
      <c r="B94" s="267">
        <f>'Sources and Uses Budget'!$C93</f>
        <v>660000</v>
      </c>
      <c r="C94" s="267">
        <f>'Sources and Uses Budget'!$C93</f>
        <v>660000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8609045</v>
      </c>
      <c r="C97" s="271">
        <f>SUM(C84:C96)</f>
        <v>8609045</v>
      </c>
      <c r="D97" s="271">
        <f t="shared" si="1"/>
        <v>0</v>
      </c>
      <c r="E97" s="269"/>
      <c r="F97" s="268"/>
    </row>
    <row r="98" spans="1:6" s="353" customFormat="1" ht="13">
      <c r="A98" s="272" t="s">
        <v>775</v>
      </c>
      <c r="B98" s="271">
        <f>SUM(B64+B71+B78+B82+B97)</f>
        <v>178994004</v>
      </c>
      <c r="C98" s="271">
        <f>SUM(C64+C71+C78+C82+C97)</f>
        <v>178994004</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9800000</v>
      </c>
      <c r="C100" s="267">
        <f>'Sources and Uses Budget'!$C99</f>
        <v>9800000</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9800000</v>
      </c>
      <c r="C105" s="271">
        <f>SUM(C100:C104)</f>
        <v>9800000</v>
      </c>
      <c r="D105" s="271">
        <f t="shared" si="1"/>
        <v>0</v>
      </c>
      <c r="E105" s="269"/>
      <c r="F105" s="268"/>
    </row>
    <row r="106" spans="1:6" s="353" customFormat="1" ht="13">
      <c r="A106" s="272" t="s">
        <v>780</v>
      </c>
      <c r="B106" s="274">
        <f>SUM(B98+B105)</f>
        <v>188794004</v>
      </c>
      <c r="C106" s="274">
        <f>SUM(C98+C105)</f>
        <v>188794004</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8" t="s">
        <v>1868</v>
      </c>
      <c r="B1" s="1279"/>
      <c r="C1" s="1279"/>
      <c r="D1" s="1279"/>
      <c r="E1" s="1279"/>
      <c r="F1" s="1279"/>
      <c r="G1" s="1279"/>
      <c r="H1" s="1279"/>
      <c r="I1" s="1279"/>
      <c r="J1" s="1279"/>
    </row>
    <row r="2" spans="1:10" ht="15.5">
      <c r="A2" s="1282" t="s">
        <v>1267</v>
      </c>
      <c r="B2" s="1283"/>
      <c r="C2" s="1283"/>
      <c r="D2" s="1283"/>
      <c r="E2" s="1283"/>
      <c r="F2" s="1283"/>
      <c r="G2" s="1283"/>
      <c r="H2" s="1283"/>
      <c r="I2" s="1283"/>
      <c r="J2" s="1283"/>
    </row>
    <row r="3" spans="1:10" ht="12.5"/>
    <row r="4" spans="1:10" ht="12.75" customHeight="1">
      <c r="A4" s="1280" t="s">
        <v>2047</v>
      </c>
      <c r="B4" s="1280"/>
      <c r="C4" s="1280"/>
      <c r="D4" s="1280"/>
      <c r="E4" s="1280"/>
      <c r="F4" s="1280"/>
      <c r="G4" s="1280"/>
      <c r="H4" s="1280"/>
      <c r="I4" s="1280"/>
      <c r="J4" s="1280"/>
    </row>
    <row r="5" spans="1:10" ht="12.5">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2.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5"/>
    <row r="10" spans="1:10" ht="12.75" customHeight="1">
      <c r="A10" s="1284" t="s">
        <v>1873</v>
      </c>
      <c r="B10" s="1284"/>
      <c r="C10" s="1284"/>
      <c r="D10" s="1284"/>
      <c r="E10" s="1284"/>
      <c r="F10" s="1284"/>
      <c r="G10" s="1284"/>
      <c r="H10" s="1284"/>
      <c r="I10" s="1284"/>
      <c r="J10" s="1284"/>
    </row>
    <row r="11" spans="1:10" ht="12.5">
      <c r="A11" s="1284"/>
      <c r="B11" s="1284"/>
      <c r="C11" s="1284"/>
      <c r="D11" s="1284"/>
      <c r="E11" s="1284"/>
      <c r="F11" s="1284"/>
      <c r="G11" s="1284"/>
      <c r="H11" s="1284"/>
      <c r="I11" s="1284"/>
      <c r="J11" s="1284"/>
    </row>
    <row r="12" spans="1:10" ht="12.5">
      <c r="A12" s="1284"/>
      <c r="B12" s="1284"/>
      <c r="C12" s="1284"/>
      <c r="D12" s="1284"/>
      <c r="E12" s="1284"/>
      <c r="F12" s="1284"/>
      <c r="G12" s="1284"/>
      <c r="H12" s="1284"/>
      <c r="I12" s="1284"/>
      <c r="J12" s="1284"/>
    </row>
    <row r="13" spans="1:10" ht="12.5">
      <c r="A13" s="1284"/>
      <c r="B13" s="1284"/>
      <c r="C13" s="1284"/>
      <c r="D13" s="1284"/>
      <c r="E13" s="1284"/>
      <c r="F13" s="1284"/>
      <c r="G13" s="1284"/>
      <c r="H13" s="1284"/>
      <c r="I13" s="1284"/>
      <c r="J13" s="1284"/>
    </row>
    <row r="14" spans="1:10" ht="12.5">
      <c r="A14" s="1284"/>
      <c r="B14" s="1284"/>
      <c r="C14" s="1284"/>
      <c r="D14" s="1284"/>
      <c r="E14" s="1284"/>
      <c r="F14" s="1284"/>
      <c r="G14" s="1284"/>
      <c r="H14" s="1284"/>
      <c r="I14" s="1284"/>
      <c r="J14" s="1284"/>
    </row>
    <row r="15" spans="1:10" ht="12.5">
      <c r="A15" s="1284"/>
      <c r="B15" s="1284"/>
      <c r="C15" s="1284"/>
      <c r="D15" s="1284"/>
      <c r="E15" s="1284"/>
      <c r="F15" s="1284"/>
      <c r="G15" s="1284"/>
      <c r="H15" s="1284"/>
      <c r="I15" s="1284"/>
      <c r="J15" s="1284"/>
    </row>
    <row r="16" spans="1:10" ht="12.5">
      <c r="A16" s="525"/>
      <c r="B16" s="525"/>
      <c r="C16" s="525"/>
      <c r="D16" s="525"/>
      <c r="E16" s="525"/>
      <c r="F16" s="525"/>
      <c r="G16" s="525"/>
      <c r="H16" s="525"/>
      <c r="I16" s="525"/>
      <c r="J16" s="525"/>
    </row>
    <row r="17" spans="1:10" ht="12.5">
      <c r="A17" s="477" t="s">
        <v>1872</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3" t="s">
        <v>1188</v>
      </c>
      <c r="B19" s="1283"/>
      <c r="C19" s="1283"/>
      <c r="D19" s="1283"/>
      <c r="E19" s="1283"/>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80" t="s">
        <v>1189</v>
      </c>
      <c r="B56" s="1280"/>
      <c r="C56" s="1280"/>
      <c r="D56" s="1280"/>
      <c r="E56" s="1280"/>
      <c r="F56" s="1280"/>
      <c r="G56" s="1280"/>
      <c r="H56" s="1280"/>
      <c r="I56" s="1280"/>
      <c r="J56" s="1280"/>
    </row>
    <row r="57" spans="1:10" ht="12.5">
      <c r="A57" s="1280"/>
      <c r="B57" s="1280"/>
      <c r="C57" s="1280"/>
      <c r="D57" s="1280"/>
      <c r="E57" s="1280"/>
      <c r="F57" s="1280"/>
      <c r="G57" s="1280"/>
      <c r="H57" s="1280"/>
      <c r="I57" s="1280"/>
      <c r="J57" s="1280"/>
    </row>
    <row r="58" spans="1:10" ht="12.5">
      <c r="A58" s="1280"/>
      <c r="B58" s="1280"/>
      <c r="C58" s="1280"/>
      <c r="D58" s="1280"/>
      <c r="E58" s="1280"/>
      <c r="F58" s="1280"/>
      <c r="G58" s="1280"/>
      <c r="H58" s="1280"/>
      <c r="I58" s="1280"/>
      <c r="J58" s="1280"/>
    </row>
    <row r="59" spans="1:10" ht="12.5"/>
    <row r="60" spans="1:10" ht="12.5">
      <c r="A60" s="403" t="s">
        <v>1188</v>
      </c>
    </row>
    <row r="61" spans="1:10" ht="12.5"/>
    <row r="62" spans="1:10" ht="12.5"/>
    <row r="63" spans="1:10" ht="12.5"/>
    <row r="64" spans="1:10" ht="12.5"/>
    <row r="65" spans="1:9" ht="12.5"/>
    <row r="66" spans="1:9" ht="12.5"/>
    <row r="67" spans="1:9" ht="12.5"/>
    <row r="68" spans="1:9" ht="12.5"/>
    <row r="69" spans="1:9" ht="12.5"/>
    <row r="70" spans="1:9" ht="12.5"/>
    <row r="71" spans="1:9" ht="13">
      <c r="A71" s="1281" t="s">
        <v>1869</v>
      </c>
      <c r="B71" s="1281"/>
      <c r="C71" s="1281"/>
      <c r="D71" s="1281"/>
      <c r="E71" s="1281"/>
      <c r="F71" s="1281"/>
      <c r="G71" s="1281"/>
      <c r="H71" s="1281"/>
      <c r="I71" s="1281"/>
    </row>
    <row r="72" spans="1:9" ht="12.5">
      <c r="A72" s="1271" t="s">
        <v>2045</v>
      </c>
      <c r="B72" s="1271"/>
      <c r="C72" s="1271"/>
      <c r="D72" s="1271"/>
      <c r="E72" s="1271"/>
    </row>
    <row r="73" spans="1:9" ht="12.5">
      <c r="A73" s="1271" t="s">
        <v>2046</v>
      </c>
      <c r="B73" s="1271"/>
      <c r="C73" s="1271"/>
      <c r="D73" s="1271"/>
      <c r="E73" s="1271"/>
    </row>
    <row r="74" spans="1:9" ht="12.5">
      <c r="A74" s="1271" t="s">
        <v>1870</v>
      </c>
      <c r="B74" s="1271"/>
      <c r="C74" s="1271"/>
      <c r="D74" s="1271"/>
      <c r="E74" s="1271"/>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5" t="s">
        <v>2460</v>
      </c>
      <c r="B2" s="1285"/>
      <c r="C2" s="1285"/>
      <c r="D2" s="1285"/>
      <c r="E2" s="1285"/>
      <c r="F2" s="1285"/>
      <c r="G2" s="1285"/>
      <c r="H2" s="1285"/>
      <c r="I2" s="1285"/>
    </row>
    <row r="3" spans="1:13">
      <c r="A3" s="1286" t="s">
        <v>2219</v>
      </c>
      <c r="B3" s="1286"/>
      <c r="C3" s="1286"/>
      <c r="D3" s="1286"/>
      <c r="E3" s="1286"/>
      <c r="F3" s="1286"/>
      <c r="G3" s="1286"/>
      <c r="H3" s="1286"/>
      <c r="I3" s="1286"/>
    </row>
    <row r="4" spans="1:13">
      <c r="A4" s="1286"/>
      <c r="B4" s="1286"/>
      <c r="C4" s="1283"/>
      <c r="D4" s="1283"/>
      <c r="E4" s="1283"/>
      <c r="F4" s="1283"/>
      <c r="G4" s="1283"/>
    </row>
    <row r="5" spans="1:13">
      <c r="A5" s="1286"/>
      <c r="B5" s="1286"/>
      <c r="C5" s="1283"/>
      <c r="D5" s="1283"/>
      <c r="E5" s="1283"/>
      <c r="F5" s="1283"/>
      <c r="G5" s="1283"/>
    </row>
    <row r="6" spans="1:13" ht="12.75" customHeight="1">
      <c r="A6" s="1310" t="s">
        <v>2218</v>
      </c>
      <c r="B6" s="1310"/>
      <c r="C6" s="1310"/>
      <c r="D6" s="1310"/>
      <c r="E6" s="1310"/>
      <c r="F6" s="1310"/>
      <c r="G6" s="1310"/>
      <c r="I6" s="491"/>
    </row>
    <row r="7" spans="1:13">
      <c r="A7" s="1310"/>
      <c r="B7" s="1310"/>
      <c r="C7" s="1310"/>
      <c r="D7" s="1310"/>
      <c r="E7" s="1310"/>
      <c r="F7" s="1310"/>
      <c r="G7" s="1310"/>
      <c r="I7" s="491"/>
    </row>
    <row r="8" spans="1:13">
      <c r="A8" s="482"/>
      <c r="B8" s="482"/>
      <c r="C8" s="483"/>
      <c r="D8" s="483"/>
      <c r="E8" s="483"/>
      <c r="F8" s="483"/>
    </row>
    <row r="9" spans="1:13">
      <c r="A9" s="1290" t="s">
        <v>1100</v>
      </c>
      <c r="B9" s="1290"/>
      <c r="C9" s="1290"/>
      <c r="D9" s="1290"/>
      <c r="E9" s="1290"/>
      <c r="F9" s="1290"/>
      <c r="G9" s="1290"/>
      <c r="H9" s="1029"/>
      <c r="I9" s="1030"/>
    </row>
    <row r="10" spans="1:13">
      <c r="A10" s="483"/>
      <c r="B10" s="483"/>
      <c r="E10" s="405"/>
    </row>
    <row r="11" spans="1:13" ht="13.75" customHeight="1">
      <c r="C11" s="483"/>
      <c r="D11" s="1309" t="s">
        <v>1099</v>
      </c>
      <c r="E11" s="1309"/>
      <c r="F11" s="1309"/>
    </row>
    <row r="12" spans="1:13">
      <c r="C12" s="483"/>
      <c r="D12" s="1309"/>
      <c r="E12" s="1309"/>
      <c r="F12" s="1309"/>
    </row>
    <row r="13" spans="1:13">
      <c r="A13" s="484"/>
      <c r="B13" s="484"/>
      <c r="C13" s="484"/>
      <c r="D13" s="1288" t="s">
        <v>1089</v>
      </c>
      <c r="E13" s="1288"/>
      <c r="F13" s="1288"/>
      <c r="M13" s="96"/>
    </row>
    <row r="14" spans="1:13">
      <c r="A14" s="484"/>
      <c r="B14" s="484"/>
      <c r="C14" s="484"/>
      <c r="D14" s="477"/>
      <c r="L14" s="313"/>
    </row>
    <row r="15" spans="1:13">
      <c r="A15" s="485"/>
      <c r="B15" s="486" t="s">
        <v>307</v>
      </c>
      <c r="C15" s="484"/>
      <c r="D15" s="1287" t="s">
        <v>1921</v>
      </c>
      <c r="E15" s="1287"/>
      <c r="F15" s="1287"/>
      <c r="I15" s="491"/>
    </row>
    <row r="16" spans="1:13">
      <c r="A16" s="484"/>
      <c r="B16" s="484"/>
      <c r="C16" s="484"/>
      <c r="D16" s="1287"/>
      <c r="E16" s="1287"/>
      <c r="F16" s="1287"/>
      <c r="I16" s="491"/>
    </row>
    <row r="17" spans="1:9">
      <c r="A17" s="484"/>
      <c r="B17" s="484"/>
      <c r="C17" s="484"/>
      <c r="D17" s="1287"/>
      <c r="E17" s="1287"/>
      <c r="F17" s="1287"/>
      <c r="I17" s="491"/>
    </row>
    <row r="18" spans="1:9">
      <c r="A18" s="484"/>
      <c r="B18" s="484"/>
      <c r="C18" s="484"/>
      <c r="D18" s="446"/>
      <c r="E18" s="313" t="s">
        <v>1919</v>
      </c>
      <c r="F18" s="446"/>
      <c r="I18" s="491"/>
    </row>
    <row r="19" spans="1:9">
      <c r="A19" s="484"/>
      <c r="B19" s="484"/>
      <c r="C19" s="484"/>
      <c r="I19" s="491"/>
    </row>
    <row r="20" spans="1:9">
      <c r="A20" s="485"/>
      <c r="B20" s="486" t="s">
        <v>307</v>
      </c>
      <c r="D20" s="1287" t="s">
        <v>1922</v>
      </c>
      <c r="E20" s="1287"/>
      <c r="F20" s="1287"/>
      <c r="I20" s="491"/>
    </row>
    <row r="21" spans="1:9">
      <c r="A21" s="485"/>
      <c r="D21" s="1287"/>
      <c r="E21" s="1287"/>
      <c r="F21" s="1287"/>
      <c r="I21" s="491"/>
    </row>
    <row r="22" spans="1:9">
      <c r="A22" s="485"/>
      <c r="D22" s="393"/>
      <c r="E22" s="96" t="s">
        <v>1918</v>
      </c>
      <c r="F22" s="393"/>
      <c r="I22" s="491"/>
    </row>
    <row r="23" spans="1:9">
      <c r="A23" s="485"/>
      <c r="B23" s="485"/>
      <c r="D23" s="447"/>
      <c r="I23" s="491"/>
    </row>
    <row r="24" spans="1:9">
      <c r="A24" s="485"/>
      <c r="B24" s="486" t="s">
        <v>307</v>
      </c>
      <c r="D24" s="1287" t="s">
        <v>1090</v>
      </c>
      <c r="E24" s="1287"/>
      <c r="F24" s="1287"/>
      <c r="I24" s="491"/>
    </row>
    <row r="25" spans="1:9">
      <c r="A25" s="485"/>
      <c r="B25" s="485"/>
      <c r="D25" s="1287"/>
      <c r="E25" s="1287"/>
      <c r="F25" s="1287"/>
      <c r="I25" s="491"/>
    </row>
    <row r="26" spans="1:9">
      <c r="I26" s="491"/>
    </row>
    <row r="27" spans="1:9">
      <c r="A27" s="485"/>
      <c r="B27" s="486" t="s">
        <v>307</v>
      </c>
      <c r="D27" s="1287" t="s">
        <v>2048</v>
      </c>
      <c r="E27" s="1287"/>
      <c r="F27" s="1287"/>
      <c r="I27" s="491"/>
    </row>
    <row r="28" spans="1:9">
      <c r="D28" s="1287"/>
      <c r="E28" s="1287"/>
      <c r="F28" s="1287"/>
      <c r="I28" s="491"/>
    </row>
    <row r="29" spans="1:9">
      <c r="D29" s="1287"/>
      <c r="E29" s="1287"/>
      <c r="F29" s="1287"/>
      <c r="I29" s="491"/>
    </row>
    <row r="30" spans="1:9">
      <c r="D30" s="1287"/>
      <c r="E30" s="1287"/>
      <c r="F30" s="1287"/>
      <c r="I30" s="491"/>
    </row>
    <row r="31" spans="1:9">
      <c r="D31" s="1287"/>
      <c r="E31" s="1287"/>
      <c r="F31" s="1287"/>
      <c r="I31" s="491"/>
    </row>
    <row r="32" spans="1:9">
      <c r="D32" s="448"/>
      <c r="I32" s="491"/>
    </row>
    <row r="33" spans="1:9">
      <c r="B33" s="486" t="s">
        <v>307</v>
      </c>
      <c r="D33" s="1287" t="s">
        <v>2049</v>
      </c>
      <c r="E33" s="1287"/>
      <c r="F33" s="1287"/>
      <c r="I33" s="491"/>
    </row>
    <row r="34" spans="1:9">
      <c r="D34" s="1287"/>
      <c r="E34" s="1287"/>
      <c r="F34" s="1287"/>
      <c r="I34" s="491"/>
    </row>
    <row r="35" spans="1:9">
      <c r="A35" s="485"/>
      <c r="B35" s="485"/>
      <c r="D35" s="448"/>
      <c r="I35" s="491"/>
    </row>
    <row r="36" spans="1:9" ht="14.5" customHeight="1">
      <c r="A36" s="485"/>
      <c r="B36" s="486" t="s">
        <v>307</v>
      </c>
      <c r="D36" s="1287" t="s">
        <v>1213</v>
      </c>
      <c r="E36" s="1287"/>
      <c r="F36" s="1287"/>
      <c r="I36" s="491"/>
    </row>
    <row r="37" spans="1:9">
      <c r="A37" s="485"/>
      <c r="B37" s="485"/>
      <c r="D37" s="1287"/>
      <c r="E37" s="1287"/>
      <c r="F37" s="1287"/>
      <c r="I37" s="491"/>
    </row>
    <row r="38" spans="1:9">
      <c r="A38" s="485"/>
      <c r="B38" s="485"/>
      <c r="D38" s="1287"/>
      <c r="E38" s="1287"/>
      <c r="F38" s="1287"/>
      <c r="I38" s="491"/>
    </row>
    <row r="39" spans="1:9">
      <c r="A39" s="485"/>
      <c r="B39" s="485"/>
      <c r="D39" s="1287"/>
      <c r="E39" s="1287"/>
      <c r="F39" s="1287"/>
      <c r="I39" s="491"/>
    </row>
    <row r="40" spans="1:9">
      <c r="A40" s="485"/>
      <c r="B40" s="485"/>
      <c r="I40" s="491"/>
    </row>
    <row r="41" spans="1:9">
      <c r="A41" s="485"/>
      <c r="B41" s="486" t="s">
        <v>307</v>
      </c>
      <c r="D41" s="1287" t="s">
        <v>1091</v>
      </c>
      <c r="E41" s="1287"/>
      <c r="F41" s="1287"/>
      <c r="I41" s="491"/>
    </row>
    <row r="42" spans="1:9">
      <c r="A42" s="485"/>
      <c r="B42" s="485"/>
      <c r="D42" s="1287"/>
      <c r="E42" s="1287"/>
      <c r="F42" s="1287"/>
      <c r="I42" s="491"/>
    </row>
    <row r="43" spans="1:9">
      <c r="A43" s="485"/>
      <c r="B43" s="485"/>
      <c r="D43" s="1287"/>
      <c r="E43" s="1287"/>
      <c r="F43" s="1287"/>
      <c r="I43" s="491"/>
    </row>
    <row r="44" spans="1:9">
      <c r="A44" s="485"/>
      <c r="B44" s="485"/>
      <c r="D44" s="1287"/>
      <c r="E44" s="1287"/>
      <c r="F44" s="1287"/>
      <c r="I44" s="491"/>
    </row>
    <row r="45" spans="1:9">
      <c r="A45" s="485"/>
      <c r="B45" s="485"/>
      <c r="D45" s="1287"/>
      <c r="E45" s="1287"/>
      <c r="F45" s="1287"/>
      <c r="I45" s="491"/>
    </row>
    <row r="46" spans="1:9">
      <c r="A46" s="485"/>
      <c r="B46" s="485"/>
      <c r="D46" s="446"/>
      <c r="E46" s="446"/>
      <c r="F46" s="446"/>
      <c r="I46" s="491"/>
    </row>
    <row r="47" spans="1:9">
      <c r="A47" s="485"/>
      <c r="B47" s="486" t="s">
        <v>307</v>
      </c>
      <c r="D47" s="1287" t="s">
        <v>1092</v>
      </c>
      <c r="E47" s="1287"/>
      <c r="F47" s="1287"/>
      <c r="I47" s="491"/>
    </row>
    <row r="48" spans="1:9">
      <c r="A48" s="485"/>
      <c r="B48" s="485"/>
      <c r="D48" s="1287"/>
      <c r="E48" s="1287"/>
      <c r="F48" s="1287"/>
      <c r="I48" s="491"/>
    </row>
    <row r="49" spans="1:9">
      <c r="A49" s="485"/>
      <c r="B49" s="485"/>
      <c r="D49" s="1287"/>
      <c r="E49" s="1287"/>
      <c r="F49" s="1287"/>
      <c r="I49" s="491"/>
    </row>
    <row r="50" spans="1:9" ht="23.25" customHeight="1">
      <c r="A50" s="485"/>
      <c r="B50" s="485"/>
      <c r="D50" s="1287"/>
      <c r="E50" s="1287"/>
      <c r="F50" s="1287"/>
      <c r="I50" s="491"/>
    </row>
    <row r="51" spans="1:9">
      <c r="A51" s="485"/>
      <c r="B51" s="485"/>
      <c r="D51" s="447"/>
      <c r="I51" s="491"/>
    </row>
    <row r="52" spans="1:9" ht="14.5" customHeight="1">
      <c r="A52" s="485"/>
      <c r="B52" s="486" t="s">
        <v>307</v>
      </c>
      <c r="D52" s="1287" t="s">
        <v>1093</v>
      </c>
      <c r="E52" s="1287"/>
      <c r="F52" s="1287"/>
      <c r="I52" s="491"/>
    </row>
    <row r="53" spans="1:9">
      <c r="A53" s="485"/>
      <c r="B53" s="485"/>
      <c r="D53" s="1287"/>
      <c r="E53" s="1287"/>
      <c r="F53" s="1287"/>
      <c r="I53" s="491"/>
    </row>
    <row r="54" spans="1:9">
      <c r="A54" s="485"/>
      <c r="B54" s="485"/>
      <c r="D54" s="1287"/>
      <c r="E54" s="1287"/>
      <c r="F54" s="1287"/>
      <c r="I54" s="491"/>
    </row>
    <row r="55" spans="1:9">
      <c r="A55" s="485"/>
      <c r="B55" s="485"/>
      <c r="I55" s="491"/>
    </row>
    <row r="56" spans="1:9">
      <c r="A56" s="485"/>
      <c r="B56" s="486" t="s">
        <v>307</v>
      </c>
      <c r="D56" s="1311" t="s">
        <v>1094</v>
      </c>
      <c r="E56" s="1311"/>
      <c r="F56" s="1311"/>
      <c r="I56" s="491"/>
    </row>
    <row r="57" spans="1:9">
      <c r="A57" s="485"/>
      <c r="B57" s="485"/>
      <c r="D57" s="1311"/>
      <c r="E57" s="1311"/>
      <c r="F57" s="1311"/>
      <c r="I57" s="491"/>
    </row>
    <row r="58" spans="1:9">
      <c r="A58" s="485"/>
      <c r="B58" s="485"/>
      <c r="D58" s="393" t="s">
        <v>1920</v>
      </c>
      <c r="E58" s="446"/>
      <c r="F58" s="446"/>
      <c r="I58" s="491"/>
    </row>
    <row r="59" spans="1:9">
      <c r="A59" s="485"/>
      <c r="B59" s="485"/>
      <c r="D59" s="446"/>
      <c r="E59" s="313" t="s">
        <v>1919</v>
      </c>
      <c r="F59" s="446"/>
      <c r="I59" s="491"/>
    </row>
    <row r="60" spans="1:9">
      <c r="D60" s="448"/>
      <c r="I60" s="491"/>
    </row>
    <row r="61" spans="1:9">
      <c r="A61" s="485"/>
      <c r="B61" s="486" t="s">
        <v>307</v>
      </c>
      <c r="D61" s="1287" t="s">
        <v>1095</v>
      </c>
      <c r="E61" s="1287"/>
      <c r="F61" s="1287"/>
      <c r="I61" s="491"/>
    </row>
    <row r="62" spans="1:9">
      <c r="D62" s="1287"/>
      <c r="E62" s="1287"/>
      <c r="F62" s="1287"/>
      <c r="I62" s="491"/>
    </row>
    <row r="63" spans="1:9">
      <c r="D63" s="1287"/>
      <c r="E63" s="1287"/>
      <c r="F63" s="1287"/>
      <c r="I63" s="491"/>
    </row>
    <row r="64" spans="1:9">
      <c r="I64" s="491"/>
    </row>
    <row r="65" spans="1:9">
      <c r="A65" s="485"/>
      <c r="B65" s="486" t="s">
        <v>307</v>
      </c>
      <c r="D65" s="1287" t="s">
        <v>1096</v>
      </c>
      <c r="E65" s="1287"/>
      <c r="F65" s="1287"/>
      <c r="I65" s="491"/>
    </row>
    <row r="66" spans="1:9">
      <c r="D66" s="1287"/>
      <c r="E66" s="1287"/>
      <c r="F66" s="1287"/>
      <c r="I66" s="491"/>
    </row>
    <row r="67" spans="1:9">
      <c r="I67" s="491"/>
    </row>
    <row r="68" spans="1:9">
      <c r="A68" s="485"/>
      <c r="B68" s="486" t="s">
        <v>307</v>
      </c>
      <c r="D68" s="1287" t="s">
        <v>1097</v>
      </c>
      <c r="E68" s="1287"/>
      <c r="F68" s="1287"/>
      <c r="I68" s="491"/>
    </row>
    <row r="69" spans="1:9">
      <c r="D69" s="1287"/>
      <c r="E69" s="1287"/>
      <c r="F69" s="1287"/>
      <c r="I69" s="491"/>
    </row>
    <row r="70" spans="1:9">
      <c r="D70" s="1287"/>
      <c r="E70" s="1287"/>
      <c r="F70" s="1287"/>
      <c r="I70" s="491"/>
    </row>
    <row r="71" spans="1:9">
      <c r="I71" s="491"/>
    </row>
    <row r="72" spans="1:9">
      <c r="A72" s="485"/>
      <c r="B72" s="486" t="s">
        <v>307</v>
      </c>
      <c r="D72" s="1287" t="s">
        <v>1098</v>
      </c>
      <c r="E72" s="1287"/>
      <c r="F72" s="1287"/>
      <c r="I72" s="491"/>
    </row>
    <row r="73" spans="1:9">
      <c r="D73" s="1287"/>
      <c r="E73" s="1287"/>
      <c r="F73" s="1287"/>
      <c r="I73" s="491"/>
    </row>
    <row r="74" spans="1:9">
      <c r="A74" s="485"/>
      <c r="B74" s="485"/>
      <c r="D74" s="447"/>
      <c r="I74" s="491"/>
    </row>
    <row r="75" spans="1:9">
      <c r="A75" s="1290" t="s">
        <v>1043</v>
      </c>
      <c r="B75" s="1290"/>
      <c r="C75" s="1290"/>
      <c r="D75" s="1290"/>
      <c r="E75" s="1290"/>
      <c r="F75" s="1290"/>
      <c r="G75" s="1290"/>
      <c r="H75" s="1029"/>
      <c r="I75" s="1155"/>
    </row>
    <row r="76" spans="1:9">
      <c r="I76" s="491"/>
    </row>
    <row r="77" spans="1:9">
      <c r="C77" s="487"/>
      <c r="D77" s="1289" t="s">
        <v>1101</v>
      </c>
      <c r="E77" s="1289"/>
      <c r="F77" s="1289"/>
      <c r="I77" s="491"/>
    </row>
    <row r="78" spans="1:9">
      <c r="A78" s="447"/>
      <c r="B78" s="447"/>
      <c r="D78" s="1287" t="s">
        <v>1116</v>
      </c>
      <c r="E78" s="1287"/>
      <c r="F78" s="1287"/>
      <c r="I78" s="491"/>
    </row>
    <row r="79" spans="1:9">
      <c r="A79" s="447"/>
      <c r="B79" s="447"/>
      <c r="I79" s="491"/>
    </row>
    <row r="80" spans="1:9" ht="13.75" customHeight="1">
      <c r="A80" s="485"/>
      <c r="B80" s="486" t="s">
        <v>307</v>
      </c>
      <c r="D80" s="1287" t="s">
        <v>1244</v>
      </c>
      <c r="E80" s="1287"/>
      <c r="F80" s="1287"/>
      <c r="I80" s="491"/>
    </row>
    <row r="81" spans="1:9">
      <c r="A81" s="485"/>
      <c r="B81" s="485"/>
      <c r="D81" s="1287"/>
      <c r="E81" s="1287"/>
      <c r="F81" s="1287"/>
      <c r="I81" s="491"/>
    </row>
    <row r="82" spans="1:9">
      <c r="A82" s="485"/>
      <c r="B82" s="485"/>
      <c r="D82" s="1287"/>
      <c r="E82" s="1287"/>
      <c r="F82" s="1287"/>
      <c r="I82" s="491"/>
    </row>
    <row r="83" spans="1:9">
      <c r="A83" s="485"/>
      <c r="B83" s="485"/>
      <c r="D83" s="1287"/>
      <c r="E83" s="1287"/>
      <c r="F83" s="1287"/>
      <c r="I83" s="491"/>
    </row>
    <row r="84" spans="1:9">
      <c r="A84" s="485"/>
      <c r="B84" s="485"/>
      <c r="D84" s="1287"/>
      <c r="E84" s="1287"/>
      <c r="F84" s="1287"/>
      <c r="I84" s="491"/>
    </row>
    <row r="85" spans="1:9">
      <c r="A85" s="485"/>
      <c r="B85" s="485"/>
      <c r="D85" s="1287"/>
      <c r="E85" s="1287"/>
      <c r="F85" s="1287"/>
      <c r="I85" s="491"/>
    </row>
    <row r="86" spans="1:9">
      <c r="A86" s="485"/>
      <c r="B86" s="485"/>
      <c r="D86" s="1287"/>
      <c r="E86" s="1287"/>
      <c r="F86" s="1287"/>
      <c r="I86" s="491"/>
    </row>
    <row r="87" spans="1:9">
      <c r="A87" s="485"/>
      <c r="B87" s="485"/>
      <c r="D87" s="1287"/>
      <c r="E87" s="1287"/>
      <c r="F87" s="1287"/>
      <c r="I87" s="491"/>
    </row>
    <row r="88" spans="1:9">
      <c r="A88" s="485"/>
      <c r="B88" s="485"/>
      <c r="D88" s="386"/>
      <c r="E88" s="386"/>
      <c r="F88" s="386"/>
      <c r="I88" s="491"/>
    </row>
    <row r="89" spans="1:9" ht="15" customHeight="1">
      <c r="A89" s="485"/>
      <c r="B89" s="486" t="s">
        <v>307</v>
      </c>
      <c r="D89" s="1287" t="s">
        <v>1741</v>
      </c>
      <c r="E89" s="1287"/>
      <c r="F89" s="1287"/>
      <c r="I89" s="491"/>
    </row>
    <row r="90" spans="1:9">
      <c r="A90" s="485"/>
      <c r="B90" s="485"/>
      <c r="D90" s="1287"/>
      <c r="E90" s="1287"/>
      <c r="F90" s="1287"/>
      <c r="I90" s="491"/>
    </row>
    <row r="91" spans="1:9">
      <c r="A91" s="485"/>
      <c r="B91" s="485"/>
      <c r="D91" s="446"/>
      <c r="E91" s="446"/>
      <c r="F91" s="446"/>
      <c r="I91" s="491"/>
    </row>
    <row r="92" spans="1:9">
      <c r="A92" s="485"/>
      <c r="B92" s="486" t="s">
        <v>307</v>
      </c>
      <c r="D92" s="1287" t="s">
        <v>1744</v>
      </c>
      <c r="E92" s="1287"/>
      <c r="F92" s="1287"/>
      <c r="I92" s="491"/>
    </row>
    <row r="93" spans="1:9">
      <c r="A93" s="485"/>
      <c r="B93" s="485"/>
      <c r="D93" s="1287"/>
      <c r="E93" s="1287"/>
      <c r="F93" s="1287"/>
      <c r="I93" s="491"/>
    </row>
    <row r="94" spans="1:9">
      <c r="A94" s="485"/>
      <c r="B94" s="485"/>
      <c r="D94" s="1287"/>
      <c r="E94" s="1287"/>
      <c r="F94" s="1287"/>
      <c r="I94" s="491"/>
    </row>
    <row r="95" spans="1:9">
      <c r="A95" s="485"/>
      <c r="B95" s="485"/>
      <c r="D95" s="446"/>
      <c r="E95" s="446"/>
      <c r="F95" s="446"/>
      <c r="I95" s="491"/>
    </row>
    <row r="96" spans="1:9">
      <c r="A96" s="485"/>
      <c r="B96" s="486" t="s">
        <v>307</v>
      </c>
      <c r="D96" s="1287" t="s">
        <v>1743</v>
      </c>
      <c r="E96" s="1287"/>
      <c r="F96" s="1287"/>
      <c r="I96" s="491"/>
    </row>
    <row r="97" spans="1:9" s="988" customFormat="1">
      <c r="A97" s="986"/>
      <c r="B97" s="986"/>
      <c r="C97" s="987"/>
      <c r="D97" s="1287"/>
      <c r="E97" s="1287"/>
      <c r="F97" s="1287"/>
      <c r="I97" s="1156"/>
    </row>
    <row r="98" spans="1:9">
      <c r="A98" s="485"/>
      <c r="B98" s="485"/>
      <c r="D98" s="393"/>
      <c r="E98" s="313" t="s">
        <v>1923</v>
      </c>
      <c r="F98" s="446"/>
      <c r="I98" s="491"/>
    </row>
    <row r="99" spans="1:9">
      <c r="A99" s="485"/>
      <c r="B99" s="485"/>
      <c r="D99" s="386"/>
      <c r="E99" s="386"/>
      <c r="F99" s="386"/>
      <c r="I99" s="491"/>
    </row>
    <row r="100" spans="1:9">
      <c r="A100" s="485"/>
      <c r="B100" s="486" t="s">
        <v>307</v>
      </c>
      <c r="D100" s="1287" t="s">
        <v>1742</v>
      </c>
      <c r="E100" s="1287"/>
      <c r="F100" s="1287"/>
      <c r="I100" s="491"/>
    </row>
    <row r="101" spans="1:9">
      <c r="A101" s="485"/>
      <c r="B101" s="485"/>
      <c r="D101" s="1287"/>
      <c r="E101" s="1287"/>
      <c r="F101" s="1287"/>
      <c r="I101" s="491"/>
    </row>
    <row r="102" spans="1:9">
      <c r="A102" s="485"/>
      <c r="B102" s="485"/>
      <c r="D102" s="446"/>
      <c r="E102" s="446"/>
      <c r="F102" s="446"/>
      <c r="I102" s="491"/>
    </row>
    <row r="103" spans="1:9" ht="14.5" customHeight="1">
      <c r="A103" s="485"/>
      <c r="B103" s="486" t="s">
        <v>307</v>
      </c>
      <c r="D103" s="1287" t="s">
        <v>1193</v>
      </c>
      <c r="E103" s="1287"/>
      <c r="F103" s="1287"/>
      <c r="I103" s="491"/>
    </row>
    <row r="104" spans="1:9">
      <c r="A104" s="485"/>
      <c r="B104" s="485"/>
      <c r="D104" s="1287"/>
      <c r="E104" s="1287"/>
      <c r="F104" s="1287"/>
      <c r="I104" s="491"/>
    </row>
    <row r="105" spans="1:9">
      <c r="A105" s="485"/>
      <c r="B105" s="485"/>
      <c r="D105" s="1287"/>
      <c r="E105" s="1287"/>
      <c r="F105" s="1287"/>
      <c r="I105" s="491"/>
    </row>
    <row r="106" spans="1:9">
      <c r="A106" s="485"/>
      <c r="B106" s="485"/>
      <c r="D106" s="1287"/>
      <c r="E106" s="1287"/>
      <c r="F106" s="1287"/>
      <c r="I106" s="491"/>
    </row>
    <row r="107" spans="1:9">
      <c r="A107" s="485"/>
      <c r="B107" s="485"/>
      <c r="D107" s="1287"/>
      <c r="E107" s="1287"/>
      <c r="F107" s="1287"/>
      <c r="I107" s="491"/>
    </row>
    <row r="108" spans="1:9">
      <c r="A108" s="485"/>
      <c r="B108" s="485"/>
      <c r="D108" s="1287"/>
      <c r="E108" s="1287"/>
      <c r="F108" s="1287"/>
      <c r="I108" s="491"/>
    </row>
    <row r="109" spans="1:9">
      <c r="A109" s="485"/>
      <c r="B109" s="485"/>
      <c r="D109" s="1287"/>
      <c r="E109" s="1287"/>
      <c r="F109" s="1287"/>
      <c r="I109" s="491"/>
    </row>
    <row r="110" spans="1:9">
      <c r="A110" s="485"/>
      <c r="B110" s="485"/>
      <c r="D110" s="1287"/>
      <c r="E110" s="1287"/>
      <c r="F110" s="1287"/>
      <c r="I110" s="491"/>
    </row>
    <row r="111" spans="1:9">
      <c r="A111" s="485"/>
      <c r="B111" s="485"/>
      <c r="D111" s="1287"/>
      <c r="E111" s="1287"/>
      <c r="F111" s="1287"/>
      <c r="I111" s="491"/>
    </row>
    <row r="112" spans="1:9">
      <c r="A112" s="485"/>
      <c r="B112" s="485"/>
      <c r="D112" s="1287"/>
      <c r="E112" s="1287"/>
      <c r="F112" s="1287"/>
      <c r="I112" s="491"/>
    </row>
    <row r="113" spans="1:9">
      <c r="A113" s="485"/>
      <c r="B113" s="485"/>
      <c r="D113" s="1287"/>
      <c r="E113" s="1287"/>
      <c r="F113" s="1287"/>
      <c r="I113" s="491"/>
    </row>
    <row r="114" spans="1:9">
      <c r="A114" s="485"/>
      <c r="B114" s="485"/>
      <c r="D114" s="1287"/>
      <c r="E114" s="1287"/>
      <c r="F114" s="1287"/>
      <c r="I114" s="491"/>
    </row>
    <row r="115" spans="1:9">
      <c r="A115" s="485"/>
      <c r="B115" s="485"/>
      <c r="D115" s="1287"/>
      <c r="E115" s="1287"/>
      <c r="F115" s="1287"/>
      <c r="I115" s="491"/>
    </row>
    <row r="116" spans="1:9">
      <c r="A116" s="485"/>
      <c r="B116" s="485"/>
      <c r="D116" s="1287"/>
      <c r="E116" s="1287"/>
      <c r="F116" s="1287"/>
      <c r="I116" s="491"/>
    </row>
    <row r="117" spans="1:9">
      <c r="A117" s="485"/>
      <c r="B117" s="485"/>
      <c r="D117" s="1287"/>
      <c r="E117" s="1287"/>
      <c r="F117" s="1287"/>
      <c r="I117" s="491"/>
    </row>
    <row r="118" spans="1:9">
      <c r="A118" s="485"/>
      <c r="B118" s="485"/>
      <c r="D118" s="525"/>
      <c r="E118" s="525"/>
      <c r="F118" s="525"/>
      <c r="I118" s="491"/>
    </row>
    <row r="119" spans="1:9" ht="14.25" customHeight="1">
      <c r="A119" s="485"/>
      <c r="B119" s="486" t="s">
        <v>307</v>
      </c>
      <c r="D119" s="1307" t="s">
        <v>1102</v>
      </c>
      <c r="E119" s="1307"/>
      <c r="F119" s="1307"/>
      <c r="I119" s="491"/>
    </row>
    <row r="120" spans="1:9">
      <c r="A120" s="485"/>
      <c r="B120" s="485"/>
      <c r="D120" s="1307"/>
      <c r="E120" s="1307"/>
      <c r="F120" s="1307"/>
      <c r="I120" s="491"/>
    </row>
    <row r="121" spans="1:9">
      <c r="A121" s="485"/>
      <c r="B121" s="485"/>
      <c r="D121" s="1307"/>
      <c r="E121" s="1307"/>
      <c r="F121" s="1307"/>
      <c r="I121" s="491"/>
    </row>
    <row r="122" spans="1:9">
      <c r="A122" s="485"/>
      <c r="B122" s="485"/>
      <c r="D122" s="1307"/>
      <c r="E122" s="1307"/>
      <c r="F122" s="1307"/>
      <c r="I122" s="491"/>
    </row>
    <row r="123" spans="1:9">
      <c r="A123" s="485"/>
      <c r="B123" s="485"/>
      <c r="D123" s="1307"/>
      <c r="E123" s="1307"/>
      <c r="F123" s="1307"/>
      <c r="I123" s="491"/>
    </row>
    <row r="124" spans="1:9">
      <c r="A124" s="485"/>
      <c r="B124" s="485"/>
      <c r="D124" s="1307"/>
      <c r="E124" s="1307"/>
      <c r="F124" s="1307"/>
      <c r="I124" s="491"/>
    </row>
    <row r="125" spans="1:9">
      <c r="A125" s="485"/>
      <c r="B125" s="485"/>
      <c r="D125" s="1307"/>
      <c r="E125" s="1307"/>
      <c r="F125" s="1307"/>
      <c r="I125" s="491"/>
    </row>
    <row r="126" spans="1:9">
      <c r="A126" s="485"/>
      <c r="B126" s="485"/>
      <c r="D126" s="1307"/>
      <c r="E126" s="1307"/>
      <c r="F126" s="1307"/>
      <c r="I126" s="491"/>
    </row>
    <row r="127" spans="1:9">
      <c r="C127" s="403"/>
      <c r="D127" s="526"/>
      <c r="E127" s="526"/>
      <c r="F127" s="526"/>
      <c r="I127" s="491"/>
    </row>
    <row r="128" spans="1:9">
      <c r="A128" s="485"/>
      <c r="B128" s="486" t="s">
        <v>307</v>
      </c>
      <c r="C128" s="403"/>
      <c r="D128" s="1307" t="s">
        <v>2050</v>
      </c>
      <c r="E128" s="1307"/>
      <c r="F128" s="1307"/>
      <c r="I128" s="491"/>
    </row>
    <row r="129" spans="1:9">
      <c r="A129" s="485"/>
      <c r="B129" s="485"/>
      <c r="C129" s="403"/>
      <c r="D129" s="1307"/>
      <c r="E129" s="1307"/>
      <c r="F129" s="1307"/>
      <c r="I129" s="491"/>
    </row>
    <row r="130" spans="1:9">
      <c r="I130" s="491"/>
    </row>
    <row r="131" spans="1:9">
      <c r="A131" s="485"/>
      <c r="B131" s="486" t="s">
        <v>307</v>
      </c>
      <c r="D131" s="1287" t="s">
        <v>1103</v>
      </c>
      <c r="E131" s="1287"/>
      <c r="F131" s="1287"/>
      <c r="I131" s="491"/>
    </row>
    <row r="132" spans="1:9">
      <c r="D132" s="1287"/>
      <c r="E132" s="1287"/>
      <c r="F132" s="1287"/>
      <c r="I132" s="491"/>
    </row>
    <row r="133" spans="1:9">
      <c r="D133" s="1287"/>
      <c r="E133" s="1287"/>
      <c r="F133" s="1287"/>
      <c r="I133" s="491"/>
    </row>
    <row r="134" spans="1:9">
      <c r="D134" s="1287"/>
      <c r="E134" s="1287"/>
      <c r="F134" s="1287"/>
      <c r="I134" s="491"/>
    </row>
    <row r="135" spans="1:9">
      <c r="D135" s="1287"/>
      <c r="E135" s="1287"/>
      <c r="F135" s="1287"/>
      <c r="I135" s="491"/>
    </row>
    <row r="136" spans="1:9">
      <c r="I136" s="491"/>
    </row>
    <row r="137" spans="1:9">
      <c r="A137" s="485"/>
      <c r="B137" s="486" t="s">
        <v>307</v>
      </c>
      <c r="D137" s="1287" t="s">
        <v>1104</v>
      </c>
      <c r="E137" s="1287"/>
      <c r="F137" s="1287"/>
      <c r="I137" s="491"/>
    </row>
    <row r="138" spans="1:9" s="418" customFormat="1" ht="13.75" customHeight="1">
      <c r="A138" s="489"/>
      <c r="B138" s="489"/>
      <c r="C138" s="489"/>
      <c r="D138" s="1287"/>
      <c r="E138" s="1287"/>
      <c r="F138" s="1287"/>
      <c r="I138" s="1157"/>
    </row>
    <row r="139" spans="1:9" ht="13.75" customHeight="1">
      <c r="D139" s="1287"/>
      <c r="E139" s="1287"/>
      <c r="F139" s="1287"/>
      <c r="I139" s="491"/>
    </row>
    <row r="140" spans="1:9" ht="13.75" customHeight="1">
      <c r="D140" s="1287"/>
      <c r="E140" s="1287"/>
      <c r="F140" s="1287"/>
      <c r="I140" s="491"/>
    </row>
    <row r="141" spans="1:9" ht="13.75" customHeight="1">
      <c r="D141" s="1287"/>
      <c r="E141" s="1287"/>
      <c r="F141" s="1287"/>
      <c r="I141" s="491"/>
    </row>
    <row r="142" spans="1:9" ht="13.75" customHeight="1">
      <c r="A142" s="490"/>
      <c r="B142" s="490"/>
      <c r="D142" s="1287"/>
      <c r="E142" s="1287"/>
      <c r="F142" s="1287"/>
      <c r="I142" s="491"/>
    </row>
    <row r="143" spans="1:9" ht="13.75" customHeight="1">
      <c r="D143" s="1287"/>
      <c r="E143" s="1287"/>
      <c r="F143" s="1287"/>
      <c r="I143" s="491"/>
    </row>
    <row r="144" spans="1:9" ht="13.75" customHeight="1">
      <c r="D144" s="1287"/>
      <c r="E144" s="1287"/>
      <c r="F144" s="1287"/>
      <c r="I144" s="491"/>
    </row>
    <row r="145" spans="2:9" ht="13.75" customHeight="1">
      <c r="D145" s="1287"/>
      <c r="E145" s="1287"/>
      <c r="F145" s="1287"/>
      <c r="I145" s="491"/>
    </row>
    <row r="146" spans="2:9" ht="13.75" customHeight="1">
      <c r="D146" s="1287"/>
      <c r="E146" s="1287"/>
      <c r="F146" s="1287"/>
      <c r="I146" s="491"/>
    </row>
    <row r="147" spans="2:9" ht="13.75" customHeight="1">
      <c r="D147" s="1287"/>
      <c r="E147" s="1287"/>
      <c r="F147" s="1287"/>
      <c r="I147" s="491"/>
    </row>
    <row r="148" spans="2:9" ht="13.75" customHeight="1">
      <c r="D148" s="1287"/>
      <c r="E148" s="1287"/>
      <c r="F148" s="1287"/>
      <c r="I148" s="491"/>
    </row>
    <row r="149" spans="2:9" ht="13.75" customHeight="1">
      <c r="D149" s="1287"/>
      <c r="E149" s="1287"/>
      <c r="F149" s="1287"/>
      <c r="I149" s="491"/>
    </row>
    <row r="150" spans="2:9" ht="13.75" customHeight="1">
      <c r="D150" s="477"/>
      <c r="E150" s="447"/>
      <c r="F150" s="447"/>
      <c r="I150" s="491"/>
    </row>
    <row r="151" spans="2:9" ht="13.75" customHeight="1">
      <c r="B151" s="486" t="s">
        <v>307</v>
      </c>
      <c r="D151" s="1287" t="s">
        <v>1176</v>
      </c>
      <c r="E151" s="1287"/>
      <c r="F151" s="1287"/>
      <c r="I151" s="491"/>
    </row>
    <row r="152" spans="2:9" ht="13.75" customHeight="1">
      <c r="D152" s="1287"/>
      <c r="E152" s="1287"/>
      <c r="F152" s="1287"/>
      <c r="I152" s="491"/>
    </row>
    <row r="153" spans="2:9" ht="13.75" customHeight="1">
      <c r="D153" s="1287"/>
      <c r="E153" s="1287"/>
      <c r="F153" s="1287"/>
      <c r="I153" s="491"/>
    </row>
    <row r="154" spans="2:9" ht="13.75" customHeight="1">
      <c r="D154" s="1287"/>
      <c r="E154" s="1287"/>
      <c r="F154" s="1287"/>
      <c r="I154" s="491"/>
    </row>
    <row r="155" spans="2:9" ht="13.75" customHeight="1">
      <c r="D155" s="1287"/>
      <c r="E155" s="1287"/>
      <c r="F155" s="1287"/>
      <c r="I155" s="491"/>
    </row>
    <row r="156" spans="2:9" ht="13.75" customHeight="1">
      <c r="D156" s="1287"/>
      <c r="E156" s="1287"/>
      <c r="F156" s="1287"/>
      <c r="I156" s="491"/>
    </row>
    <row r="157" spans="2:9" ht="13.75" customHeight="1">
      <c r="D157" s="1287"/>
      <c r="E157" s="1287"/>
      <c r="F157" s="1287"/>
      <c r="I157" s="491"/>
    </row>
    <row r="158" spans="2:9" ht="13.75" customHeight="1">
      <c r="D158" s="1287"/>
      <c r="E158" s="1287"/>
      <c r="F158" s="1287"/>
      <c r="I158" s="491"/>
    </row>
    <row r="159" spans="2:9" ht="13.75" customHeight="1">
      <c r="D159" s="1287"/>
      <c r="E159" s="1287"/>
      <c r="F159" s="1287"/>
      <c r="I159" s="491"/>
    </row>
    <row r="160" spans="2:9" ht="13.75" customHeight="1">
      <c r="D160" s="1287"/>
      <c r="E160" s="1287"/>
      <c r="F160" s="1287"/>
      <c r="I160" s="491"/>
    </row>
    <row r="161" spans="1:9" ht="13.75" customHeight="1">
      <c r="D161" s="1287"/>
      <c r="E161" s="1287"/>
      <c r="F161" s="1287"/>
      <c r="I161" s="491"/>
    </row>
    <row r="162" spans="1:9" ht="13.75" customHeight="1">
      <c r="D162" s="1287"/>
      <c r="E162" s="1287"/>
      <c r="F162" s="1287"/>
      <c r="I162" s="491"/>
    </row>
    <row r="163" spans="1:9" ht="13.75" customHeight="1">
      <c r="D163" s="1287"/>
      <c r="E163" s="1287"/>
      <c r="F163" s="1287"/>
      <c r="I163" s="491"/>
    </row>
    <row r="164" spans="1:9" ht="13.75" customHeight="1">
      <c r="D164" s="1287"/>
      <c r="E164" s="1287"/>
      <c r="F164" s="1287"/>
      <c r="I164" s="491"/>
    </row>
    <row r="165" spans="1:9" ht="13.75" customHeight="1">
      <c r="D165" s="1287"/>
      <c r="E165" s="1287"/>
      <c r="F165" s="1287"/>
      <c r="I165" s="491"/>
    </row>
    <row r="166" spans="1:9" ht="13.75" customHeight="1">
      <c r="D166" s="1287"/>
      <c r="E166" s="1287"/>
      <c r="F166" s="1287"/>
      <c r="I166" s="491"/>
    </row>
    <row r="167" spans="1:9" ht="13.75" customHeight="1">
      <c r="D167" s="1287"/>
      <c r="E167" s="1287"/>
      <c r="F167" s="1287"/>
      <c r="I167" s="491"/>
    </row>
    <row r="168" spans="1:9" ht="13.75" customHeight="1">
      <c r="D168" s="1287"/>
      <c r="E168" s="1287"/>
      <c r="F168" s="1287"/>
      <c r="I168" s="491"/>
    </row>
    <row r="169" spans="1:9" ht="13.75" customHeight="1">
      <c r="D169" s="1308" t="s">
        <v>2073</v>
      </c>
      <c r="E169" s="1308"/>
      <c r="F169" s="1308"/>
      <c r="G169" s="508"/>
      <c r="I169" s="491"/>
    </row>
    <row r="170" spans="1:9" ht="13.75" customHeight="1">
      <c r="D170" s="1299"/>
      <c r="E170" s="1299"/>
      <c r="F170" s="1299"/>
      <c r="G170" s="1299"/>
      <c r="I170" s="491"/>
    </row>
    <row r="171" spans="1:9" ht="14.5" customHeight="1">
      <c r="A171" s="490"/>
      <c r="B171" s="486" t="s">
        <v>307</v>
      </c>
      <c r="C171" s="477"/>
      <c r="D171" s="1267" t="s">
        <v>2213</v>
      </c>
      <c r="E171" s="1267"/>
      <c r="F171" s="1267"/>
      <c r="G171" s="477"/>
      <c r="I171" s="491"/>
    </row>
    <row r="172" spans="1:9" ht="14.5" customHeight="1">
      <c r="A172" s="490"/>
      <c r="B172" s="490"/>
      <c r="C172" s="477"/>
      <c r="D172" s="1267"/>
      <c r="E172" s="1267"/>
      <c r="F172" s="1267"/>
      <c r="G172" s="477"/>
      <c r="I172" s="491"/>
    </row>
    <row r="173" spans="1:9" ht="14.5" customHeight="1">
      <c r="A173" s="490"/>
      <c r="B173" s="490"/>
      <c r="C173" s="477"/>
      <c r="D173" s="1267"/>
      <c r="E173" s="1267"/>
      <c r="F173" s="1267"/>
      <c r="G173" s="477"/>
      <c r="I173" s="491"/>
    </row>
    <row r="174" spans="1:9" ht="14.5" customHeight="1">
      <c r="A174" s="490"/>
      <c r="B174" s="490"/>
      <c r="C174" s="477"/>
      <c r="D174" s="1267"/>
      <c r="E174" s="1267"/>
      <c r="F174" s="1267"/>
      <c r="G174" s="477"/>
      <c r="I174" s="491"/>
    </row>
    <row r="175" spans="1:9" ht="13.75" customHeight="1">
      <c r="A175" s="490"/>
      <c r="B175" s="490"/>
      <c r="C175" s="477"/>
      <c r="D175" s="1267"/>
      <c r="E175" s="1267"/>
      <c r="F175" s="1267"/>
      <c r="G175" s="477"/>
      <c r="I175" s="491"/>
    </row>
    <row r="176" spans="1:9" ht="13.75" customHeight="1">
      <c r="A176" s="490"/>
      <c r="B176" s="490"/>
      <c r="C176" s="477"/>
      <c r="D176" s="477"/>
      <c r="E176" s="477"/>
      <c r="F176" s="477"/>
      <c r="G176" s="477"/>
      <c r="I176" s="491"/>
    </row>
    <row r="177" spans="1:9" ht="13.75" customHeight="1">
      <c r="A177" s="490"/>
      <c r="B177" s="486" t="s">
        <v>307</v>
      </c>
      <c r="C177" s="477"/>
      <c r="D177" s="1267" t="s">
        <v>1105</v>
      </c>
      <c r="E177" s="1267"/>
      <c r="F177" s="1267"/>
      <c r="G177" s="477"/>
      <c r="I177" s="491"/>
    </row>
    <row r="178" spans="1:9" ht="13.75" customHeight="1">
      <c r="A178" s="490"/>
      <c r="B178" s="490"/>
      <c r="C178" s="477"/>
      <c r="D178" s="1267"/>
      <c r="E178" s="1267"/>
      <c r="F178" s="1267"/>
      <c r="G178" s="477"/>
      <c r="I178" s="491"/>
    </row>
    <row r="179" spans="1:9" ht="13.75" customHeight="1">
      <c r="A179" s="490"/>
      <c r="B179" s="490"/>
      <c r="C179" s="477"/>
      <c r="D179" s="1267"/>
      <c r="E179" s="1267"/>
      <c r="F179" s="1267"/>
      <c r="G179" s="477"/>
      <c r="I179" s="491"/>
    </row>
    <row r="180" spans="1:9" ht="13.75" customHeight="1">
      <c r="A180" s="490"/>
      <c r="B180" s="490"/>
      <c r="C180" s="477"/>
      <c r="D180" s="1267"/>
      <c r="E180" s="1267"/>
      <c r="F180" s="1267"/>
      <c r="G180" s="477"/>
      <c r="I180" s="491"/>
    </row>
    <row r="181" spans="1:9" ht="13.75" customHeight="1">
      <c r="D181" s="447"/>
      <c r="E181" s="447"/>
      <c r="F181" s="447"/>
      <c r="I181" s="491"/>
    </row>
    <row r="182" spans="1:9" ht="13.75" customHeight="1">
      <c r="B182" s="486" t="s">
        <v>307</v>
      </c>
      <c r="D182" s="1291" t="s">
        <v>2051</v>
      </c>
      <c r="E182" s="1291"/>
      <c r="F182" s="1291"/>
      <c r="I182" s="491"/>
    </row>
    <row r="183" spans="1:9" ht="13.75" customHeight="1">
      <c r="D183" s="1291"/>
      <c r="E183" s="1291"/>
      <c r="F183" s="1291"/>
      <c r="I183" s="491"/>
    </row>
    <row r="184" spans="1:9" ht="13.75" customHeight="1">
      <c r="D184" s="1291"/>
      <c r="E184" s="1291"/>
      <c r="F184" s="1291"/>
      <c r="I184" s="491"/>
    </row>
    <row r="185" spans="1:9" ht="13.75" customHeight="1">
      <c r="A185" s="491"/>
      <c r="B185" s="491"/>
      <c r="E185" s="447"/>
      <c r="F185" s="447"/>
      <c r="I185" s="491"/>
    </row>
    <row r="186" spans="1:9">
      <c r="A186" s="1290" t="s">
        <v>2052</v>
      </c>
      <c r="B186" s="1290"/>
      <c r="C186" s="1290"/>
      <c r="D186" s="1290"/>
      <c r="E186" s="1290"/>
      <c r="F186" s="1290"/>
      <c r="G186" s="1290"/>
      <c r="H186" s="1029"/>
      <c r="I186" s="1155"/>
    </row>
    <row r="187" spans="1:9" ht="12" customHeight="1">
      <c r="D187" s="447"/>
      <c r="E187" s="447"/>
      <c r="F187" s="447"/>
      <c r="I187" s="491"/>
    </row>
    <row r="188" spans="1:9">
      <c r="B188" s="1293" t="s">
        <v>447</v>
      </c>
      <c r="C188" s="1293"/>
      <c r="D188" s="1293"/>
      <c r="E188" s="1293"/>
      <c r="F188" s="1293"/>
      <c r="I188" s="491"/>
    </row>
    <row r="189" spans="1:9">
      <c r="B189" s="393" t="s">
        <v>1874</v>
      </c>
      <c r="C189" s="393"/>
      <c r="D189" s="393"/>
      <c r="E189" s="393"/>
      <c r="F189" s="393"/>
      <c r="I189" s="491"/>
    </row>
    <row r="190" spans="1:9" ht="12" customHeight="1">
      <c r="A190" s="483"/>
      <c r="B190" s="483"/>
      <c r="C190" s="483"/>
      <c r="I190" s="491"/>
    </row>
    <row r="191" spans="1:9">
      <c r="A191" s="1290" t="s">
        <v>1044</v>
      </c>
      <c r="B191" s="1290"/>
      <c r="C191" s="1290"/>
      <c r="D191" s="1290"/>
      <c r="E191" s="1290"/>
      <c r="F191" s="1290"/>
      <c r="G191" s="1290"/>
      <c r="H191" s="1029"/>
      <c r="I191" s="1155"/>
    </row>
    <row r="192" spans="1:9" ht="12" customHeight="1">
      <c r="A192" s="405"/>
      <c r="B192" s="405"/>
      <c r="E192" s="405"/>
      <c r="I192" s="491"/>
    </row>
    <row r="193" spans="1:9" ht="13.75" customHeight="1">
      <c r="A193" s="405"/>
      <c r="B193" s="405"/>
      <c r="D193" s="1289" t="s">
        <v>1745</v>
      </c>
      <c r="E193" s="1289"/>
      <c r="F193" s="1289"/>
      <c r="I193" s="491"/>
    </row>
    <row r="194" spans="1:9">
      <c r="A194" s="405"/>
      <c r="B194" s="405"/>
      <c r="D194" s="1289"/>
      <c r="E194" s="1289"/>
      <c r="F194" s="1289"/>
      <c r="I194" s="491"/>
    </row>
    <row r="195" spans="1:9">
      <c r="A195" s="405"/>
      <c r="B195" s="405"/>
      <c r="D195" s="1293" t="s">
        <v>1194</v>
      </c>
      <c r="E195" s="1293"/>
      <c r="F195" s="1293"/>
      <c r="I195" s="491"/>
    </row>
    <row r="196" spans="1:9">
      <c r="A196" s="405"/>
      <c r="B196" s="405"/>
      <c r="D196" s="393"/>
      <c r="E196" s="393"/>
      <c r="F196" s="393"/>
      <c r="I196" s="491"/>
    </row>
    <row r="197" spans="1:9">
      <c r="A197" s="405"/>
      <c r="B197" s="486" t="s">
        <v>307</v>
      </c>
      <c r="D197" s="1304" t="s">
        <v>1746</v>
      </c>
      <c r="E197" s="1304"/>
      <c r="F197" s="1304"/>
      <c r="I197" s="491"/>
    </row>
    <row r="198" spans="1:9">
      <c r="A198" s="405"/>
      <c r="B198" s="405"/>
      <c r="D198" s="1305" t="s">
        <v>1901</v>
      </c>
      <c r="E198" s="1305"/>
      <c r="F198" s="1305"/>
      <c r="I198" s="491"/>
    </row>
    <row r="199" spans="1:9">
      <c r="A199" s="405"/>
      <c r="B199" s="405"/>
      <c r="D199" s="96" t="s">
        <v>1747</v>
      </c>
      <c r="E199" s="1306" t="s">
        <v>1924</v>
      </c>
      <c r="F199" s="1306"/>
      <c r="I199" s="491"/>
    </row>
    <row r="200" spans="1:9">
      <c r="A200" s="405"/>
      <c r="B200" s="405"/>
      <c r="D200" s="3"/>
      <c r="E200" s="3"/>
      <c r="F200" s="3"/>
      <c r="I200" s="491"/>
    </row>
    <row r="201" spans="1:9">
      <c r="A201" s="405"/>
      <c r="B201" s="486" t="s">
        <v>307</v>
      </c>
      <c r="D201" s="1305" t="s">
        <v>1748</v>
      </c>
      <c r="E201" s="1305"/>
      <c r="F201" s="1305"/>
      <c r="I201" s="491"/>
    </row>
    <row r="202" spans="1:9">
      <c r="A202" s="405"/>
      <c r="B202" s="405"/>
      <c r="D202" s="1304" t="s">
        <v>1901</v>
      </c>
      <c r="E202" s="1304"/>
      <c r="F202" s="1304"/>
      <c r="I202" s="491"/>
    </row>
    <row r="203" spans="1:9">
      <c r="A203" s="405"/>
      <c r="B203" s="405"/>
      <c r="D203" s="57" t="s">
        <v>1749</v>
      </c>
      <c r="E203" s="1306" t="s">
        <v>1925</v>
      </c>
      <c r="F203" s="1306"/>
      <c r="I203" s="491"/>
    </row>
    <row r="204" spans="1:9">
      <c r="A204" s="405"/>
      <c r="B204" s="405"/>
      <c r="D204" s="3"/>
      <c r="E204" s="3"/>
      <c r="F204" s="3"/>
      <c r="I204" s="491"/>
    </row>
    <row r="205" spans="1:9">
      <c r="A205" s="405"/>
      <c r="B205" s="486" t="s">
        <v>307</v>
      </c>
      <c r="D205" s="1305" t="s">
        <v>1750</v>
      </c>
      <c r="E205" s="1305"/>
      <c r="F205" s="1305"/>
      <c r="I205" s="491"/>
    </row>
    <row r="206" spans="1:9">
      <c r="A206" s="405"/>
      <c r="B206" s="405"/>
      <c r="D206" s="1304" t="s">
        <v>1901</v>
      </c>
      <c r="E206" s="1304"/>
      <c r="F206" s="1304"/>
      <c r="I206" s="491"/>
    </row>
    <row r="207" spans="1:9">
      <c r="A207" s="405"/>
      <c r="B207" s="405"/>
      <c r="D207" s="57" t="s">
        <v>1747</v>
      </c>
      <c r="E207" s="1306" t="s">
        <v>1926</v>
      </c>
      <c r="F207" s="1306"/>
      <c r="I207" s="491"/>
    </row>
    <row r="208" spans="1:9">
      <c r="A208" s="405"/>
      <c r="B208" s="405"/>
      <c r="D208" s="393"/>
      <c r="E208" s="393"/>
      <c r="F208" s="393"/>
      <c r="I208" s="491"/>
    </row>
    <row r="209" spans="1:9" ht="14.25" customHeight="1">
      <c r="A209" s="485"/>
      <c r="B209" s="486" t="s">
        <v>307</v>
      </c>
      <c r="D209" s="387" t="s">
        <v>1894</v>
      </c>
      <c r="E209" s="386"/>
      <c r="F209" s="386"/>
      <c r="I209" s="491"/>
    </row>
    <row r="210" spans="1:9">
      <c r="A210" s="485"/>
      <c r="B210" s="485"/>
      <c r="D210" s="1304" t="s">
        <v>1901</v>
      </c>
      <c r="E210" s="1304"/>
      <c r="F210" s="1304"/>
      <c r="I210" s="491"/>
    </row>
    <row r="211" spans="1:9">
      <c r="D211" s="386"/>
      <c r="E211" s="1306" t="s">
        <v>1927</v>
      </c>
      <c r="F211" s="1306"/>
      <c r="I211" s="491"/>
    </row>
    <row r="212" spans="1:9">
      <c r="D212" s="448"/>
      <c r="I212" s="491"/>
    </row>
    <row r="213" spans="1:9">
      <c r="B213" s="486" t="s">
        <v>307</v>
      </c>
      <c r="D213" s="1305" t="s">
        <v>1751</v>
      </c>
      <c r="E213" s="1305"/>
      <c r="F213" s="1305"/>
      <c r="I213" s="491"/>
    </row>
    <row r="214" spans="1:9">
      <c r="D214" s="1304" t="s">
        <v>1901</v>
      </c>
      <c r="E214" s="1304"/>
      <c r="F214" s="1304"/>
      <c r="I214" s="491"/>
    </row>
    <row r="215" spans="1:9">
      <c r="D215" s="57" t="s">
        <v>1747</v>
      </c>
      <c r="E215" s="1306" t="s">
        <v>1928</v>
      </c>
      <c r="F215" s="1306"/>
      <c r="I215" s="491"/>
    </row>
    <row r="216" spans="1:9">
      <c r="D216" s="452"/>
      <c r="E216" s="452"/>
      <c r="F216" s="452"/>
      <c r="I216" s="491"/>
    </row>
    <row r="217" spans="1:9">
      <c r="A217" s="485"/>
      <c r="B217" s="486" t="s">
        <v>307</v>
      </c>
      <c r="D217" s="1287" t="s">
        <v>1215</v>
      </c>
      <c r="E217" s="1287"/>
      <c r="F217" s="1287"/>
      <c r="I217" s="491"/>
    </row>
    <row r="218" spans="1:9" ht="14.5" customHeight="1">
      <c r="A218" s="485"/>
      <c r="B218" s="403"/>
      <c r="D218" s="1287"/>
      <c r="E218" s="1287"/>
      <c r="F218" s="1287"/>
      <c r="I218" s="491"/>
    </row>
    <row r="219" spans="1:9">
      <c r="A219" s="485"/>
      <c r="D219" s="1287"/>
      <c r="E219" s="1287"/>
      <c r="F219" s="1287"/>
      <c r="I219" s="491"/>
    </row>
    <row r="220" spans="1:9">
      <c r="A220" s="485"/>
      <c r="D220" s="1287"/>
      <c r="E220" s="1287"/>
      <c r="F220" s="1287"/>
      <c r="I220" s="491"/>
    </row>
    <row r="221" spans="1:9">
      <c r="D221" s="452"/>
      <c r="E221" s="452"/>
      <c r="F221" s="452"/>
      <c r="I221" s="491"/>
    </row>
    <row r="222" spans="1:9">
      <c r="A222" s="1290" t="s">
        <v>1045</v>
      </c>
      <c r="B222" s="1290"/>
      <c r="C222" s="1290"/>
      <c r="D222" s="1290"/>
      <c r="E222" s="1290"/>
      <c r="F222" s="1290"/>
      <c r="G222" s="1290"/>
      <c r="H222" s="1029"/>
      <c r="I222" s="1155"/>
    </row>
    <row r="223" spans="1:9" ht="12" customHeight="1">
      <c r="D223" s="447"/>
      <c r="E223" s="447"/>
      <c r="F223" s="447"/>
      <c r="I223" s="491"/>
    </row>
    <row r="224" spans="1:9">
      <c r="C224" s="487"/>
      <c r="D224" s="1295" t="s">
        <v>208</v>
      </c>
      <c r="E224" s="1295"/>
      <c r="F224" s="1295"/>
      <c r="I224" s="491"/>
    </row>
    <row r="225" spans="1:9">
      <c r="A225" s="483"/>
      <c r="B225" s="483"/>
      <c r="C225" s="483"/>
      <c r="D225" s="1288" t="s">
        <v>1119</v>
      </c>
      <c r="E225" s="1288"/>
      <c r="F225" s="1288"/>
      <c r="I225" s="491"/>
    </row>
    <row r="226" spans="1:9" ht="12" customHeight="1">
      <c r="A226" s="491"/>
      <c r="B226" s="491"/>
      <c r="C226" s="491"/>
      <c r="I226" s="491"/>
    </row>
    <row r="227" spans="1:9" ht="13.75" customHeight="1">
      <c r="A227" s="491"/>
      <c r="C227" s="491"/>
      <c r="D227" s="1295" t="s">
        <v>547</v>
      </c>
      <c r="E227" s="1295"/>
      <c r="F227" s="1295"/>
      <c r="I227" s="491"/>
    </row>
    <row r="228" spans="1:9">
      <c r="A228" s="485"/>
      <c r="B228" s="486" t="s">
        <v>307</v>
      </c>
      <c r="D228" s="1287" t="s">
        <v>1752</v>
      </c>
      <c r="E228" s="1287"/>
      <c r="F228" s="1287"/>
      <c r="I228" s="491"/>
    </row>
    <row r="229" spans="1:9" ht="14.25" customHeight="1">
      <c r="A229" s="485"/>
      <c r="B229" s="485"/>
      <c r="D229" s="1287"/>
      <c r="E229" s="1287"/>
      <c r="F229" s="1287"/>
      <c r="I229" s="491"/>
    </row>
    <row r="230" spans="1:9" ht="14.25" customHeight="1">
      <c r="A230" s="485"/>
      <c r="B230" s="485"/>
      <c r="D230" s="1287"/>
      <c r="E230" s="1287"/>
      <c r="F230" s="1287"/>
      <c r="I230" s="491"/>
    </row>
    <row r="231" spans="1:9">
      <c r="A231" s="485"/>
      <c r="B231" s="485"/>
      <c r="D231" s="1287"/>
      <c r="E231" s="1287"/>
      <c r="F231" s="1287"/>
      <c r="I231" s="491"/>
    </row>
    <row r="232" spans="1:9">
      <c r="A232" s="485"/>
      <c r="B232" s="485"/>
      <c r="D232" s="446"/>
      <c r="E232" s="446"/>
      <c r="F232" s="446"/>
      <c r="I232" s="491"/>
    </row>
    <row r="233" spans="1:9">
      <c r="A233" s="485"/>
      <c r="B233" s="486" t="s">
        <v>307</v>
      </c>
      <c r="D233" s="1287" t="s">
        <v>1753</v>
      </c>
      <c r="E233" s="1287"/>
      <c r="F233" s="1287"/>
      <c r="I233" s="491"/>
    </row>
    <row r="234" spans="1:9">
      <c r="A234" s="485"/>
      <c r="B234" s="485"/>
      <c r="D234" s="1287"/>
      <c r="E234" s="1287"/>
      <c r="F234" s="1287"/>
      <c r="I234" s="491"/>
    </row>
    <row r="235" spans="1:9">
      <c r="A235" s="485"/>
      <c r="B235" s="485"/>
      <c r="D235" s="1287"/>
      <c r="E235" s="1287"/>
      <c r="F235" s="1287"/>
      <c r="I235" s="491"/>
    </row>
    <row r="236" spans="1:9">
      <c r="A236" s="485"/>
      <c r="B236" s="485"/>
      <c r="D236" s="1287"/>
      <c r="E236" s="1287"/>
      <c r="F236" s="1287"/>
      <c r="I236" s="491"/>
    </row>
    <row r="237" spans="1:9" ht="14.25" customHeight="1">
      <c r="A237" s="485"/>
      <c r="B237" s="485"/>
      <c r="D237" s="1287"/>
      <c r="E237" s="1287"/>
      <c r="F237" s="1287"/>
      <c r="I237" s="491"/>
    </row>
    <row r="238" spans="1:9" ht="14.25" customHeight="1">
      <c r="A238" s="485"/>
      <c r="B238" s="485"/>
      <c r="D238" s="446"/>
      <c r="E238" s="446"/>
      <c r="F238" s="446"/>
      <c r="I238" s="491"/>
    </row>
    <row r="239" spans="1:9">
      <c r="A239" s="485"/>
      <c r="B239" s="485"/>
      <c r="D239" s="1287" t="s">
        <v>1117</v>
      </c>
      <c r="E239" s="1287"/>
      <c r="F239" s="1287"/>
      <c r="I239" s="491"/>
    </row>
    <row r="240" spans="1:9">
      <c r="A240" s="485"/>
      <c r="B240" s="485"/>
      <c r="D240" s="1287"/>
      <c r="E240" s="1287"/>
      <c r="F240" s="1287"/>
      <c r="I240" s="491"/>
    </row>
    <row r="241" spans="1:9">
      <c r="A241" s="485"/>
      <c r="B241" s="485"/>
      <c r="D241" s="1287"/>
      <c r="E241" s="1287"/>
      <c r="F241" s="1287"/>
      <c r="I241" s="491"/>
    </row>
    <row r="242" spans="1:9">
      <c r="A242" s="485"/>
      <c r="B242" s="485"/>
      <c r="D242" s="1287"/>
      <c r="E242" s="1287"/>
      <c r="F242" s="1287"/>
      <c r="I242" s="491"/>
    </row>
    <row r="243" spans="1:9">
      <c r="A243" s="485"/>
      <c r="B243" s="485"/>
      <c r="D243" s="1287"/>
      <c r="E243" s="1287"/>
      <c r="F243" s="1287"/>
      <c r="I243" s="491"/>
    </row>
    <row r="244" spans="1:9">
      <c r="A244" s="485"/>
      <c r="B244" s="485"/>
      <c r="D244" s="447"/>
      <c r="E244" s="447"/>
      <c r="F244" s="447"/>
      <c r="I244" s="491"/>
    </row>
    <row r="245" spans="1:9">
      <c r="A245" s="485"/>
      <c r="B245" s="486" t="s">
        <v>307</v>
      </c>
      <c r="D245" s="1287" t="s">
        <v>2053</v>
      </c>
      <c r="E245" s="1287"/>
      <c r="F245" s="1287"/>
      <c r="I245" s="491"/>
    </row>
    <row r="246" spans="1:9">
      <c r="A246" s="485"/>
      <c r="B246" s="485"/>
      <c r="D246" s="1287"/>
      <c r="E246" s="1287"/>
      <c r="F246" s="1287"/>
      <c r="I246" s="491"/>
    </row>
    <row r="247" spans="1:9">
      <c r="A247" s="485"/>
      <c r="B247" s="485"/>
      <c r="D247" s="1287"/>
      <c r="E247" s="1287"/>
      <c r="F247" s="1287"/>
      <c r="I247" s="491"/>
    </row>
    <row r="248" spans="1:9">
      <c r="A248" s="485"/>
      <c r="B248" s="485"/>
      <c r="E248" s="1037" t="s">
        <v>1895</v>
      </c>
      <c r="I248" s="491"/>
    </row>
    <row r="249" spans="1:9">
      <c r="A249" s="485"/>
      <c r="B249" s="485"/>
      <c r="D249" s="447"/>
      <c r="E249" s="447"/>
      <c r="F249" s="447"/>
      <c r="I249" s="491"/>
    </row>
    <row r="250" spans="1:9" ht="14.5" customHeight="1">
      <c r="A250" s="485"/>
      <c r="B250" s="486" t="s">
        <v>307</v>
      </c>
      <c r="D250" s="1287" t="s">
        <v>2054</v>
      </c>
      <c r="E250" s="1287"/>
      <c r="F250" s="1287"/>
      <c r="I250" s="491"/>
    </row>
    <row r="251" spans="1:9">
      <c r="A251" s="485"/>
      <c r="B251" s="485"/>
      <c r="D251" s="1287"/>
      <c r="E251" s="1287"/>
      <c r="F251" s="1287"/>
      <c r="I251" s="491"/>
    </row>
    <row r="252" spans="1:9">
      <c r="A252" s="485"/>
      <c r="B252" s="485"/>
      <c r="D252" s="1287"/>
      <c r="E252" s="1287"/>
      <c r="F252" s="1287"/>
      <c r="I252" s="491"/>
    </row>
    <row r="253" spans="1:9">
      <c r="A253" s="485"/>
      <c r="B253" s="485"/>
      <c r="D253" s="1287"/>
      <c r="E253" s="1287"/>
      <c r="F253" s="1287"/>
      <c r="I253" s="491"/>
    </row>
    <row r="254" spans="1:9">
      <c r="A254" s="485"/>
      <c r="B254" s="485"/>
      <c r="D254" s="1287"/>
      <c r="E254" s="1287"/>
      <c r="F254" s="1287"/>
      <c r="I254" s="491"/>
    </row>
    <row r="255" spans="1:9">
      <c r="A255" s="485"/>
      <c r="B255" s="485"/>
      <c r="D255" s="446"/>
      <c r="E255" s="446"/>
      <c r="F255" s="446"/>
      <c r="I255" s="491"/>
    </row>
    <row r="256" spans="1:9">
      <c r="A256" s="485"/>
      <c r="B256" s="486" t="s">
        <v>307</v>
      </c>
      <c r="D256" s="393" t="s">
        <v>2055</v>
      </c>
      <c r="E256" s="446"/>
      <c r="F256" s="446"/>
      <c r="I256" s="491"/>
    </row>
    <row r="257" spans="1:9">
      <c r="A257" s="485"/>
      <c r="B257" s="485"/>
      <c r="E257" s="1037" t="s">
        <v>1896</v>
      </c>
      <c r="I257" s="491"/>
    </row>
    <row r="258" spans="1:9">
      <c r="D258" s="447"/>
      <c r="E258" s="447"/>
      <c r="F258" s="447"/>
      <c r="I258" s="491"/>
    </row>
    <row r="259" spans="1:9">
      <c r="A259" s="485"/>
      <c r="B259" s="486" t="s">
        <v>307</v>
      </c>
      <c r="D259" s="1287" t="s">
        <v>1118</v>
      </c>
      <c r="E259" s="1287"/>
      <c r="F259" s="1287"/>
      <c r="I259" s="491"/>
    </row>
    <row r="260" spans="1:9">
      <c r="A260" s="485"/>
      <c r="B260" s="485"/>
      <c r="D260" s="1287"/>
      <c r="E260" s="1287"/>
      <c r="F260" s="1287"/>
      <c r="I260" s="491"/>
    </row>
    <row r="261" spans="1:9">
      <c r="D261" s="492"/>
      <c r="I261" s="491"/>
    </row>
    <row r="262" spans="1:9">
      <c r="A262" s="1290" t="s">
        <v>1046</v>
      </c>
      <c r="B262" s="1290"/>
      <c r="C262" s="1290"/>
      <c r="D262" s="1290"/>
      <c r="E262" s="1290"/>
      <c r="F262" s="1290"/>
      <c r="G262" s="1290"/>
      <c r="H262" s="1029"/>
      <c r="I262" s="1155"/>
    </row>
    <row r="263" spans="1:9">
      <c r="D263" s="492"/>
      <c r="I263" s="491"/>
    </row>
    <row r="264" spans="1:9">
      <c r="C264" s="487"/>
      <c r="D264" s="1295" t="s">
        <v>1120</v>
      </c>
      <c r="E264" s="1295"/>
      <c r="F264" s="1295"/>
      <c r="I264" s="491"/>
    </row>
    <row r="265" spans="1:9">
      <c r="A265" s="483"/>
      <c r="B265" s="483"/>
      <c r="C265" s="483"/>
      <c r="D265" s="447"/>
      <c r="E265" s="447"/>
      <c r="F265" s="447"/>
      <c r="I265" s="491"/>
    </row>
    <row r="266" spans="1:9">
      <c r="A266" s="484"/>
      <c r="B266" s="484"/>
      <c r="C266" s="484"/>
      <c r="D266" s="1295" t="s">
        <v>269</v>
      </c>
      <c r="E266" s="1295"/>
      <c r="F266" s="1295"/>
      <c r="I266" s="491"/>
    </row>
    <row r="267" spans="1:9" ht="14.5" customHeight="1">
      <c r="A267" s="485"/>
      <c r="B267" s="486" t="s">
        <v>307</v>
      </c>
      <c r="D267" s="1287" t="s">
        <v>1195</v>
      </c>
      <c r="E267" s="1287"/>
      <c r="F267" s="1287"/>
      <c r="I267" s="491"/>
    </row>
    <row r="268" spans="1:9">
      <c r="D268" s="1287"/>
      <c r="E268" s="1287"/>
      <c r="F268" s="1287"/>
      <c r="I268" s="491"/>
    </row>
    <row r="269" spans="1:9">
      <c r="E269" s="1037" t="s">
        <v>1897</v>
      </c>
      <c r="I269" s="491"/>
    </row>
    <row r="270" spans="1:9">
      <c r="D270" s="447"/>
      <c r="E270" s="447"/>
      <c r="F270" s="447"/>
      <c r="I270" s="491"/>
    </row>
    <row r="271" spans="1:9" ht="14.5" customHeight="1">
      <c r="A271" s="485"/>
      <c r="B271" s="486" t="s">
        <v>307</v>
      </c>
      <c r="D271" s="1287" t="s">
        <v>2056</v>
      </c>
      <c r="E271" s="1287"/>
      <c r="F271" s="1287"/>
      <c r="I271" s="491"/>
    </row>
    <row r="272" spans="1:9">
      <c r="D272" s="1287"/>
      <c r="E272" s="1287"/>
      <c r="F272" s="1287"/>
      <c r="I272" s="491"/>
    </row>
    <row r="273" spans="1:9">
      <c r="D273" s="1287"/>
      <c r="E273" s="1287"/>
      <c r="F273" s="1287"/>
      <c r="I273" s="491"/>
    </row>
    <row r="274" spans="1:9">
      <c r="D274" s="1287"/>
      <c r="E274" s="1287"/>
      <c r="F274" s="1287"/>
      <c r="I274" s="491"/>
    </row>
    <row r="275" spans="1:9">
      <c r="D275" s="1287"/>
      <c r="E275" s="1287"/>
      <c r="F275" s="1287"/>
      <c r="I275" s="491"/>
    </row>
    <row r="276" spans="1:9">
      <c r="D276" s="1287"/>
      <c r="E276" s="1287"/>
      <c r="F276" s="1287"/>
      <c r="I276" s="491"/>
    </row>
    <row r="277" spans="1:9">
      <c r="D277" s="447"/>
      <c r="E277" s="447"/>
      <c r="F277" s="447"/>
      <c r="I277" s="491"/>
    </row>
    <row r="278" spans="1:9">
      <c r="A278" s="485"/>
      <c r="B278" s="486" t="s">
        <v>307</v>
      </c>
      <c r="D278" s="1287" t="s">
        <v>1121</v>
      </c>
      <c r="E278" s="1287"/>
      <c r="F278" s="1287"/>
      <c r="I278" s="491"/>
    </row>
    <row r="279" spans="1:9">
      <c r="D279" s="1287"/>
      <c r="E279" s="1287"/>
      <c r="F279" s="1287"/>
      <c r="I279" s="491"/>
    </row>
    <row r="280" spans="1:9">
      <c r="D280" s="1287"/>
      <c r="E280" s="1287"/>
      <c r="F280" s="1287"/>
      <c r="I280" s="491"/>
    </row>
    <row r="281" spans="1:9">
      <c r="D281" s="493"/>
      <c r="E281" s="447"/>
      <c r="F281" s="447"/>
      <c r="I281" s="491"/>
    </row>
    <row r="282" spans="1:9">
      <c r="A282" s="1290" t="s">
        <v>1047</v>
      </c>
      <c r="B282" s="1290"/>
      <c r="C282" s="1290"/>
      <c r="D282" s="1290"/>
      <c r="E282" s="1290"/>
      <c r="F282" s="1290"/>
      <c r="G282" s="1290"/>
      <c r="H282" s="1029"/>
      <c r="I282" s="1155"/>
    </row>
    <row r="283" spans="1:9">
      <c r="D283" s="493"/>
      <c r="E283" s="447"/>
      <c r="F283" s="447"/>
      <c r="I283" s="491"/>
    </row>
    <row r="284" spans="1:9">
      <c r="C284" s="483"/>
      <c r="D284" s="1289" t="s">
        <v>1122</v>
      </c>
      <c r="E284" s="1289"/>
      <c r="F284" s="1289"/>
      <c r="I284" s="491"/>
    </row>
    <row r="285" spans="1:9">
      <c r="C285" s="483"/>
      <c r="D285" s="1289"/>
      <c r="E285" s="1289"/>
      <c r="F285" s="1289"/>
      <c r="I285" s="491"/>
    </row>
    <row r="286" spans="1:9">
      <c r="A286" s="484"/>
      <c r="B286" s="484"/>
      <c r="C286" s="484"/>
      <c r="D286" s="405"/>
      <c r="I286" s="491"/>
    </row>
    <row r="287" spans="1:9">
      <c r="C287" s="484"/>
      <c r="D287" s="1295" t="s">
        <v>209</v>
      </c>
      <c r="E287" s="1295"/>
      <c r="F287" s="1295"/>
      <c r="I287" s="491"/>
    </row>
    <row r="288" spans="1:9" ht="15.75" customHeight="1">
      <c r="A288" s="485"/>
      <c r="B288" s="485"/>
      <c r="D288" s="1302" t="s">
        <v>1123</v>
      </c>
      <c r="E288" s="1302"/>
      <c r="F288" s="1302"/>
      <c r="I288" s="491"/>
    </row>
    <row r="289" spans="1:9">
      <c r="E289" s="447"/>
      <c r="F289" s="447"/>
      <c r="I289" s="491"/>
    </row>
    <row r="290" spans="1:9">
      <c r="A290" s="485"/>
      <c r="B290" s="486" t="s">
        <v>307</v>
      </c>
      <c r="D290" s="1287" t="s">
        <v>1124</v>
      </c>
      <c r="E290" s="1287"/>
      <c r="F290" s="1287"/>
      <c r="I290" s="491"/>
    </row>
    <row r="291" spans="1:9">
      <c r="A291" s="485"/>
      <c r="B291" s="485"/>
      <c r="D291" s="1287"/>
      <c r="E291" s="1287"/>
      <c r="F291" s="1287"/>
      <c r="I291" s="491"/>
    </row>
    <row r="292" spans="1:9">
      <c r="D292" s="447"/>
      <c r="E292" s="447"/>
      <c r="F292" s="447"/>
      <c r="I292" s="491"/>
    </row>
    <row r="293" spans="1:9">
      <c r="A293" s="485"/>
      <c r="B293" s="486" t="s">
        <v>307</v>
      </c>
      <c r="D293" s="1287" t="s">
        <v>1125</v>
      </c>
      <c r="E293" s="1287"/>
      <c r="F293" s="1287"/>
      <c r="I293" s="491"/>
    </row>
    <row r="294" spans="1:9">
      <c r="A294" s="485"/>
      <c r="B294" s="485"/>
      <c r="D294" s="1287"/>
      <c r="E294" s="1287"/>
      <c r="F294" s="1287"/>
      <c r="I294" s="491"/>
    </row>
    <row r="295" spans="1:9">
      <c r="A295" s="485"/>
      <c r="B295" s="485"/>
      <c r="D295" s="1287"/>
      <c r="E295" s="1287"/>
      <c r="F295" s="1287"/>
      <c r="I295" s="491"/>
    </row>
    <row r="296" spans="1:9">
      <c r="D296" s="447"/>
      <c r="E296" s="447"/>
      <c r="F296" s="447"/>
      <c r="I296" s="491"/>
    </row>
    <row r="297" spans="1:9">
      <c r="A297" s="485"/>
      <c r="B297" s="486" t="s">
        <v>307</v>
      </c>
      <c r="D297" s="1287" t="s">
        <v>1126</v>
      </c>
      <c r="E297" s="1287"/>
      <c r="F297" s="1287"/>
      <c r="I297" s="491"/>
    </row>
    <row r="298" spans="1:9">
      <c r="A298" s="485"/>
      <c r="B298" s="485"/>
      <c r="D298" s="1287"/>
      <c r="E298" s="1287"/>
      <c r="F298" s="1287"/>
      <c r="I298" s="491"/>
    </row>
    <row r="299" spans="1:9">
      <c r="A299" s="491"/>
      <c r="B299" s="491"/>
      <c r="E299" s="447"/>
      <c r="F299" s="447"/>
      <c r="I299" s="491"/>
    </row>
    <row r="300" spans="1:9">
      <c r="A300" s="1290" t="s">
        <v>1048</v>
      </c>
      <c r="B300" s="1290"/>
      <c r="C300" s="1290"/>
      <c r="D300" s="1290"/>
      <c r="E300" s="1290"/>
      <c r="F300" s="1290"/>
      <c r="G300" s="1290"/>
      <c r="H300" s="1029"/>
      <c r="I300" s="1155"/>
    </row>
    <row r="301" spans="1:9">
      <c r="A301" s="491"/>
      <c r="B301" s="491"/>
      <c r="D301" s="447"/>
      <c r="E301" s="447"/>
      <c r="F301" s="447"/>
      <c r="I301" s="491"/>
    </row>
    <row r="302" spans="1:9">
      <c r="C302" s="491"/>
      <c r="D302" s="1295" t="s">
        <v>682</v>
      </c>
      <c r="E302" s="1295"/>
      <c r="F302" s="1295"/>
      <c r="I302" s="491"/>
    </row>
    <row r="303" spans="1:9">
      <c r="C303" s="491"/>
      <c r="D303" s="1288" t="s">
        <v>1127</v>
      </c>
      <c r="E303" s="1288"/>
      <c r="F303" s="1288"/>
      <c r="I303" s="491"/>
    </row>
    <row r="304" spans="1:9">
      <c r="C304" s="491"/>
      <c r="D304" s="494"/>
      <c r="I304" s="491"/>
    </row>
    <row r="305" spans="1:9">
      <c r="B305" s="486" t="s">
        <v>307</v>
      </c>
      <c r="D305" s="1288" t="s">
        <v>1128</v>
      </c>
      <c r="E305" s="1288"/>
      <c r="F305" s="1288"/>
      <c r="I305" s="491"/>
    </row>
    <row r="306" spans="1:9">
      <c r="A306" s="485"/>
      <c r="B306" s="485"/>
      <c r="D306" s="495"/>
      <c r="E306" s="496"/>
      <c r="F306" s="496"/>
      <c r="I306" s="491"/>
    </row>
    <row r="307" spans="1:9" ht="13.75" customHeight="1">
      <c r="B307" s="486" t="s">
        <v>307</v>
      </c>
      <c r="D307" s="1297" t="s">
        <v>1218</v>
      </c>
      <c r="E307" s="1297"/>
      <c r="F307" s="1297"/>
      <c r="I307" s="491"/>
    </row>
    <row r="308" spans="1:9">
      <c r="A308" s="485"/>
      <c r="B308" s="485"/>
      <c r="D308" s="1297"/>
      <c r="E308" s="1297"/>
      <c r="F308" s="1297"/>
      <c r="I308" s="491"/>
    </row>
    <row r="309" spans="1:9">
      <c r="A309" s="485"/>
      <c r="B309" s="485"/>
      <c r="D309" s="1297"/>
      <c r="E309" s="1297"/>
      <c r="F309" s="1297"/>
      <c r="I309" s="491"/>
    </row>
    <row r="310" spans="1:9">
      <c r="A310" s="485"/>
      <c r="B310" s="485"/>
      <c r="D310" s="1297"/>
      <c r="E310" s="1297"/>
      <c r="F310" s="1297"/>
      <c r="I310" s="491"/>
    </row>
    <row r="311" spans="1:9">
      <c r="A311" s="485"/>
      <c r="B311" s="485"/>
      <c r="D311" s="1297"/>
      <c r="E311" s="1297"/>
      <c r="F311" s="1297"/>
      <c r="I311" s="491"/>
    </row>
    <row r="312" spans="1:9">
      <c r="A312" s="485"/>
      <c r="B312" s="485"/>
      <c r="D312" s="495"/>
      <c r="E312" s="496"/>
      <c r="F312" s="496"/>
      <c r="I312" s="491"/>
    </row>
    <row r="313" spans="1:9" ht="13.75" customHeight="1">
      <c r="B313" s="486" t="s">
        <v>307</v>
      </c>
      <c r="D313" s="1297" t="s">
        <v>1129</v>
      </c>
      <c r="E313" s="1297"/>
      <c r="F313" s="1297"/>
      <c r="I313" s="491"/>
    </row>
    <row r="314" spans="1:9">
      <c r="D314" s="1297"/>
      <c r="E314" s="1297"/>
      <c r="F314" s="1297"/>
      <c r="I314" s="491"/>
    </row>
    <row r="315" spans="1:9">
      <c r="A315" s="485"/>
      <c r="B315" s="485"/>
      <c r="D315" s="495"/>
      <c r="E315" s="496"/>
      <c r="F315" s="496"/>
      <c r="I315" s="491"/>
    </row>
    <row r="316" spans="1:9">
      <c r="B316" s="486" t="s">
        <v>307</v>
      </c>
      <c r="D316" s="1288" t="s">
        <v>1130</v>
      </c>
      <c r="E316" s="1288"/>
      <c r="F316" s="1288"/>
      <c r="I316" s="491"/>
    </row>
    <row r="317" spans="1:9">
      <c r="E317" s="447"/>
      <c r="F317" s="447"/>
      <c r="I317" s="491"/>
    </row>
    <row r="318" spans="1:9">
      <c r="A318" s="485"/>
      <c r="B318" s="486" t="s">
        <v>307</v>
      </c>
      <c r="D318" s="1287" t="s">
        <v>2247</v>
      </c>
      <c r="E318" s="1287"/>
      <c r="F318" s="1287"/>
      <c r="I318" s="491"/>
    </row>
    <row r="319" spans="1:9">
      <c r="A319" s="485"/>
      <c r="B319" s="485"/>
      <c r="D319" s="1287"/>
      <c r="E319" s="1287"/>
      <c r="F319" s="1287"/>
      <c r="I319" s="491"/>
    </row>
    <row r="320" spans="1:9">
      <c r="A320" s="485"/>
      <c r="B320" s="485"/>
      <c r="D320" s="1287"/>
      <c r="E320" s="1287"/>
      <c r="F320" s="1287"/>
      <c r="I320" s="491"/>
    </row>
    <row r="321" spans="1:9">
      <c r="A321" s="485"/>
      <c r="B321" s="485"/>
      <c r="D321" s="1287"/>
      <c r="E321" s="1287"/>
      <c r="F321" s="1287"/>
      <c r="I321" s="491"/>
    </row>
    <row r="322" spans="1:9">
      <c r="A322" s="485"/>
      <c r="B322" s="485"/>
      <c r="D322" s="1287"/>
      <c r="E322" s="1287"/>
      <c r="F322" s="1287"/>
      <c r="I322" s="491"/>
    </row>
    <row r="323" spans="1:9">
      <c r="A323" s="485"/>
      <c r="B323" s="485"/>
      <c r="D323" s="1287"/>
      <c r="E323" s="1287"/>
      <c r="F323" s="1287"/>
      <c r="I323" s="491"/>
    </row>
    <row r="324" spans="1:9">
      <c r="A324" s="485"/>
      <c r="B324" s="485"/>
      <c r="D324" s="1287"/>
      <c r="E324" s="1287"/>
      <c r="F324" s="1287"/>
      <c r="I324" s="491"/>
    </row>
    <row r="325" spans="1:9">
      <c r="A325" s="485"/>
      <c r="B325" s="485"/>
      <c r="D325" s="1287"/>
      <c r="E325" s="1287"/>
      <c r="F325" s="1287"/>
      <c r="I325" s="491"/>
    </row>
    <row r="326" spans="1:9">
      <c r="A326" s="485"/>
      <c r="B326" s="485"/>
      <c r="D326" s="1287"/>
      <c r="E326" s="1287"/>
      <c r="F326" s="1287"/>
      <c r="I326" s="491"/>
    </row>
    <row r="327" spans="1:9">
      <c r="A327" s="485"/>
      <c r="B327" s="485"/>
      <c r="D327" s="1287"/>
      <c r="E327" s="1287"/>
      <c r="F327" s="1287"/>
      <c r="I327" s="491"/>
    </row>
    <row r="328" spans="1:9">
      <c r="A328" s="485"/>
      <c r="B328" s="485"/>
      <c r="D328" s="1287"/>
      <c r="E328" s="1287"/>
      <c r="F328" s="1287"/>
      <c r="I328" s="491"/>
    </row>
    <row r="329" spans="1:9">
      <c r="A329" s="485"/>
      <c r="B329" s="485"/>
      <c r="D329" s="1287"/>
      <c r="E329" s="1287"/>
      <c r="F329" s="1287"/>
      <c r="I329" s="491"/>
    </row>
    <row r="330" spans="1:9">
      <c r="A330" s="485"/>
      <c r="B330" s="485"/>
      <c r="D330" s="1287"/>
      <c r="E330" s="1287"/>
      <c r="F330" s="1287"/>
      <c r="I330" s="491"/>
    </row>
    <row r="331" spans="1:9">
      <c r="A331" s="485"/>
      <c r="B331" s="485"/>
      <c r="D331" s="1287"/>
      <c r="E331" s="1287"/>
      <c r="F331" s="1287"/>
      <c r="I331" s="491"/>
    </row>
    <row r="332" spans="1:9">
      <c r="A332" s="485"/>
      <c r="B332" s="485"/>
      <c r="D332" s="1287"/>
      <c r="E332" s="1287"/>
      <c r="F332" s="1287"/>
      <c r="I332" s="491"/>
    </row>
    <row r="333" spans="1:9">
      <c r="D333" s="447"/>
      <c r="E333" s="447"/>
      <c r="F333" s="447"/>
      <c r="I333" s="491"/>
    </row>
    <row r="334" spans="1:9">
      <c r="A334" s="485"/>
      <c r="B334" s="486" t="s">
        <v>307</v>
      </c>
      <c r="D334" s="1287" t="s">
        <v>1131</v>
      </c>
      <c r="E334" s="1287"/>
      <c r="F334" s="1287"/>
      <c r="I334" s="491"/>
    </row>
    <row r="335" spans="1:9">
      <c r="D335" s="1287"/>
      <c r="E335" s="1287"/>
      <c r="F335" s="1287"/>
      <c r="I335" s="491"/>
    </row>
    <row r="336" spans="1:9">
      <c r="D336" s="1287"/>
      <c r="E336" s="1287"/>
      <c r="F336" s="1287"/>
      <c r="I336" s="491"/>
    </row>
    <row r="337" spans="1:9">
      <c r="D337" s="1287"/>
      <c r="E337" s="1287"/>
      <c r="F337" s="1287"/>
      <c r="I337" s="491"/>
    </row>
    <row r="338" spans="1:9">
      <c r="D338" s="1287"/>
      <c r="E338" s="1287"/>
      <c r="F338" s="1287"/>
      <c r="I338" s="491"/>
    </row>
    <row r="339" spans="1:9">
      <c r="D339" s="1287"/>
      <c r="E339" s="1287"/>
      <c r="F339" s="1287"/>
      <c r="I339" s="491"/>
    </row>
    <row r="340" spans="1:9">
      <c r="D340" s="1287"/>
      <c r="E340" s="1287"/>
      <c r="F340" s="1287"/>
      <c r="I340" s="491"/>
    </row>
    <row r="341" spans="1:9">
      <c r="D341" s="1287"/>
      <c r="E341" s="1287"/>
      <c r="F341" s="1287"/>
      <c r="I341" s="491"/>
    </row>
    <row r="342" spans="1:9">
      <c r="D342" s="1287"/>
      <c r="E342" s="1287"/>
      <c r="F342" s="1287"/>
      <c r="I342" s="491"/>
    </row>
    <row r="343" spans="1:9">
      <c r="D343" s="447"/>
      <c r="E343" s="447"/>
      <c r="F343" s="447"/>
      <c r="I343" s="491"/>
    </row>
    <row r="344" spans="1:9" ht="14.25" customHeight="1">
      <c r="A344" s="485"/>
      <c r="B344" s="486" t="s">
        <v>307</v>
      </c>
      <c r="D344" s="1287" t="s">
        <v>1902</v>
      </c>
      <c r="E344" s="1287"/>
      <c r="F344" s="1287"/>
      <c r="I344" s="491"/>
    </row>
    <row r="345" spans="1:9">
      <c r="D345" s="1287"/>
      <c r="E345" s="1287"/>
      <c r="F345" s="1287"/>
      <c r="I345" s="491"/>
    </row>
    <row r="346" spans="1:9">
      <c r="D346" s="1287"/>
      <c r="E346" s="1287"/>
      <c r="F346" s="1287"/>
      <c r="I346" s="491"/>
    </row>
    <row r="347" spans="1:9">
      <c r="D347" s="1287"/>
      <c r="E347" s="1287"/>
      <c r="F347" s="1287"/>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00" t="s">
        <v>978</v>
      </c>
      <c r="E351" s="1300"/>
      <c r="F351" s="1300"/>
      <c r="G351" s="1028"/>
      <c r="H351" s="1028"/>
      <c r="I351" s="1158"/>
    </row>
    <row r="352" spans="1:9" ht="13.5" thickTop="1">
      <c r="D352" s="1298" t="s">
        <v>2248</v>
      </c>
      <c r="E352" s="1298"/>
      <c r="F352" s="1298"/>
      <c r="I352" s="491"/>
    </row>
    <row r="353" spans="1:9">
      <c r="D353" s="447"/>
      <c r="E353" s="447"/>
      <c r="F353" s="447"/>
      <c r="I353" s="491"/>
    </row>
    <row r="354" spans="1:9">
      <c r="A354" s="477"/>
      <c r="B354" s="477"/>
      <c r="C354" s="477"/>
      <c r="D354" s="448"/>
      <c r="E354" s="448"/>
      <c r="F354" s="447"/>
      <c r="I354" s="491"/>
    </row>
    <row r="355" spans="1:9">
      <c r="A355" s="485"/>
      <c r="B355" s="486" t="s">
        <v>307</v>
      </c>
      <c r="C355" s="488"/>
      <c r="D355" s="1288" t="s">
        <v>1900</v>
      </c>
      <c r="E355" s="1288"/>
      <c r="F355" s="1288"/>
      <c r="I355" s="491"/>
    </row>
    <row r="356" spans="1:9" ht="12.75" customHeight="1">
      <c r="D356" s="1038"/>
      <c r="E356" s="96" t="s">
        <v>1899</v>
      </c>
      <c r="F356" s="1038"/>
      <c r="I356" s="491"/>
    </row>
    <row r="357" spans="1:9">
      <c r="D357" s="1287" t="s">
        <v>1238</v>
      </c>
      <c r="E357" s="1287"/>
      <c r="F357" s="1287"/>
      <c r="I357" s="491"/>
    </row>
    <row r="358" spans="1:9">
      <c r="D358" s="1287"/>
      <c r="E358" s="1287"/>
      <c r="F358" s="1287"/>
      <c r="I358" s="491"/>
    </row>
    <row r="359" spans="1:9">
      <c r="D359" s="1287"/>
      <c r="E359" s="1287"/>
      <c r="F359" s="1287"/>
      <c r="I359" s="491"/>
    </row>
    <row r="360" spans="1:9">
      <c r="A360" s="485"/>
      <c r="B360" s="486" t="s">
        <v>307</v>
      </c>
      <c r="C360" s="477"/>
      <c r="D360" s="1299" t="s">
        <v>2057</v>
      </c>
      <c r="E360" s="1299"/>
      <c r="F360" s="1299"/>
      <c r="I360" s="481"/>
    </row>
    <row r="361" spans="1:9">
      <c r="A361" s="477"/>
      <c r="B361" s="477"/>
      <c r="C361" s="477"/>
      <c r="D361" s="448"/>
      <c r="E361" s="448"/>
      <c r="F361" s="447"/>
      <c r="I361" s="491"/>
    </row>
    <row r="362" spans="1:9">
      <c r="A362" s="477"/>
      <c r="B362" s="486" t="s">
        <v>307</v>
      </c>
      <c r="C362" s="477"/>
      <c r="D362" s="1267" t="s">
        <v>2058</v>
      </c>
      <c r="E362" s="1267"/>
      <c r="F362" s="1267"/>
      <c r="I362" s="491"/>
    </row>
    <row r="363" spans="1:9">
      <c r="A363" s="477"/>
      <c r="B363" s="477"/>
      <c r="C363" s="477"/>
      <c r="D363" s="1267"/>
      <c r="E363" s="1267"/>
      <c r="F363" s="1267"/>
      <c r="I363" s="491"/>
    </row>
    <row r="364" spans="1:9">
      <c r="A364" s="477"/>
      <c r="B364" s="477"/>
      <c r="C364" s="477"/>
      <c r="D364" s="1267"/>
      <c r="E364" s="1267"/>
      <c r="F364" s="1267"/>
      <c r="I364" s="491"/>
    </row>
    <row r="365" spans="1:9">
      <c r="A365" s="477"/>
      <c r="B365" s="477"/>
      <c r="C365" s="477"/>
      <c r="D365" s="1267"/>
      <c r="E365" s="1267"/>
      <c r="F365" s="1267"/>
      <c r="I365" s="491"/>
    </row>
    <row r="366" spans="1:9">
      <c r="A366" s="477"/>
      <c r="B366" s="477"/>
      <c r="C366" s="477"/>
      <c r="D366" s="1267"/>
      <c r="E366" s="1267"/>
      <c r="F366" s="1267"/>
      <c r="I366" s="491"/>
    </row>
    <row r="367" spans="1:9">
      <c r="A367" s="477"/>
      <c r="B367" s="477"/>
      <c r="C367" s="477"/>
      <c r="D367" s="1267"/>
      <c r="E367" s="1267"/>
      <c r="F367" s="1267"/>
      <c r="I367" s="491"/>
    </row>
    <row r="368" spans="1:9">
      <c r="A368" s="477"/>
      <c r="B368" s="477"/>
      <c r="C368" s="477"/>
      <c r="D368" s="1267"/>
      <c r="E368" s="1267"/>
      <c r="F368" s="1267"/>
      <c r="I368" s="491"/>
    </row>
    <row r="369" spans="1:9">
      <c r="A369" s="477"/>
      <c r="B369" s="477"/>
      <c r="C369" s="477"/>
      <c r="D369" s="1267"/>
      <c r="E369" s="1267"/>
      <c r="F369" s="1267"/>
      <c r="I369" s="491"/>
    </row>
    <row r="370" spans="1:9">
      <c r="A370" s="477"/>
      <c r="B370" s="477"/>
      <c r="C370" s="477"/>
      <c r="D370" s="1267"/>
      <c r="E370" s="1267"/>
      <c r="F370" s="1267"/>
      <c r="I370" s="491"/>
    </row>
    <row r="371" spans="1:9">
      <c r="A371" s="477"/>
      <c r="B371" s="477"/>
      <c r="C371" s="477"/>
      <c r="D371" s="1267"/>
      <c r="E371" s="1267"/>
      <c r="F371" s="1267"/>
      <c r="I371" s="491"/>
    </row>
    <row r="372" spans="1:9">
      <c r="A372" s="477"/>
      <c r="B372" s="477"/>
      <c r="C372" s="477"/>
      <c r="D372" s="1267"/>
      <c r="E372" s="1267"/>
      <c r="F372" s="1267"/>
      <c r="I372" s="491"/>
    </row>
    <row r="373" spans="1:9">
      <c r="A373" s="477"/>
      <c r="B373" s="477"/>
      <c r="C373" s="477"/>
      <c r="D373" s="1267"/>
      <c r="E373" s="1267"/>
      <c r="F373" s="1267"/>
      <c r="I373" s="491"/>
    </row>
    <row r="374" spans="1:9">
      <c r="A374" s="477"/>
      <c r="B374" s="477"/>
      <c r="C374" s="477"/>
      <c r="D374" s="452"/>
      <c r="E374" s="452"/>
      <c r="F374" s="452"/>
      <c r="I374" s="491"/>
    </row>
    <row r="375" spans="1:9" ht="12.4" customHeight="1">
      <c r="A375" s="477"/>
      <c r="B375" s="486" t="s">
        <v>307</v>
      </c>
      <c r="C375" s="477"/>
      <c r="D375" s="1284" t="s">
        <v>1220</v>
      </c>
      <c r="E375" s="1284"/>
      <c r="F375" s="1284"/>
      <c r="I375" s="491"/>
    </row>
    <row r="376" spans="1:9">
      <c r="A376" s="477"/>
      <c r="B376" s="477"/>
      <c r="C376" s="477"/>
      <c r="D376" s="1284"/>
      <c r="E376" s="1284"/>
      <c r="F376" s="1284"/>
      <c r="I376" s="491"/>
    </row>
    <row r="377" spans="1:9">
      <c r="A377" s="477"/>
      <c r="B377" s="477"/>
      <c r="C377" s="477"/>
      <c r="D377" s="1284"/>
      <c r="E377" s="1284"/>
      <c r="F377" s="1284"/>
      <c r="I377" s="491"/>
    </row>
    <row r="378" spans="1:9">
      <c r="A378" s="477"/>
      <c r="B378" s="477"/>
      <c r="C378" s="477"/>
      <c r="D378" s="1284"/>
      <c r="E378" s="1284"/>
      <c r="F378" s="1284"/>
      <c r="I378" s="491"/>
    </row>
    <row r="379" spans="1:9">
      <c r="A379" s="477"/>
      <c r="B379" s="477"/>
      <c r="C379" s="477"/>
      <c r="D379" s="525"/>
      <c r="E379" s="525"/>
      <c r="F379" s="525"/>
      <c r="I379" s="491"/>
    </row>
    <row r="380" spans="1:9">
      <c r="A380" s="477"/>
      <c r="B380" s="486" t="s">
        <v>307</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c r="A387" s="485"/>
      <c r="B387" s="486" t="s">
        <v>307</v>
      </c>
      <c r="C387" s="477"/>
      <c r="D387" s="1267" t="s">
        <v>1132</v>
      </c>
      <c r="E387" s="1267"/>
      <c r="F387" s="1267"/>
      <c r="I387" s="491"/>
    </row>
    <row r="388" spans="1:9">
      <c r="A388" s="477"/>
      <c r="B388" s="477"/>
      <c r="C388" s="477"/>
      <c r="D388" s="1267"/>
      <c r="E388" s="1267"/>
      <c r="F388" s="1267"/>
      <c r="I388" s="491"/>
    </row>
    <row r="389" spans="1:9">
      <c r="A389" s="477"/>
      <c r="B389" s="477"/>
      <c r="C389" s="477"/>
      <c r="D389" s="1267"/>
      <c r="E389" s="1267"/>
      <c r="F389" s="1267"/>
      <c r="I389" s="491"/>
    </row>
    <row r="390" spans="1:9">
      <c r="A390" s="477"/>
      <c r="B390" s="477"/>
      <c r="C390" s="477"/>
      <c r="D390" s="1267"/>
      <c r="E390" s="1267"/>
      <c r="F390" s="1267"/>
      <c r="I390" s="491"/>
    </row>
    <row r="391" spans="1:9">
      <c r="A391" s="477"/>
      <c r="B391" s="477"/>
      <c r="C391" s="477"/>
      <c r="D391" s="448"/>
      <c r="E391" s="448"/>
      <c r="F391" s="447"/>
      <c r="I391" s="491"/>
    </row>
    <row r="392" spans="1:9">
      <c r="A392" s="477"/>
      <c r="B392" s="477"/>
      <c r="C392" s="477"/>
      <c r="D392" s="1267" t="s">
        <v>1133</v>
      </c>
      <c r="E392" s="1267"/>
      <c r="F392" s="1267"/>
      <c r="I392" s="491"/>
    </row>
    <row r="393" spans="1:9">
      <c r="A393" s="477"/>
      <c r="B393" s="477"/>
      <c r="C393" s="477"/>
      <c r="D393" s="1267"/>
      <c r="E393" s="1267"/>
      <c r="F393" s="1267"/>
      <c r="I393" s="491"/>
    </row>
    <row r="394" spans="1:9">
      <c r="A394" s="477"/>
      <c r="B394" s="477"/>
      <c r="C394" s="477"/>
      <c r="D394" s="1267"/>
      <c r="E394" s="1267"/>
      <c r="F394" s="1267"/>
      <c r="I394" s="491"/>
    </row>
    <row r="395" spans="1:9">
      <c r="A395" s="477"/>
      <c r="B395" s="477"/>
      <c r="C395" s="477"/>
      <c r="D395" s="1267"/>
      <c r="E395" s="1267"/>
      <c r="F395" s="1267"/>
      <c r="I395" s="491"/>
    </row>
    <row r="396" spans="1:9" ht="18" customHeight="1">
      <c r="A396" s="477"/>
      <c r="B396" s="477"/>
      <c r="C396" s="477"/>
      <c r="D396" s="1267"/>
      <c r="E396" s="1267"/>
      <c r="F396" s="1267"/>
      <c r="I396" s="491"/>
    </row>
    <row r="397" spans="1:9">
      <c r="A397" s="477"/>
      <c r="B397" s="477"/>
      <c r="C397" s="477"/>
      <c r="D397" s="1267"/>
      <c r="E397" s="1267"/>
      <c r="F397" s="1267"/>
      <c r="I397" s="491"/>
    </row>
    <row r="398" spans="1:9">
      <c r="A398" s="477"/>
      <c r="B398" s="477"/>
      <c r="C398" s="477"/>
      <c r="D398" s="1267"/>
      <c r="E398" s="1267"/>
      <c r="F398" s="1267"/>
      <c r="I398" s="491"/>
    </row>
    <row r="399" spans="1:9">
      <c r="A399" s="477"/>
      <c r="B399" s="477"/>
      <c r="C399" s="477"/>
      <c r="D399" s="1267"/>
      <c r="E399" s="1267"/>
      <c r="F399" s="1267"/>
      <c r="I399" s="491"/>
    </row>
    <row r="400" spans="1:9" ht="8.25" customHeight="1">
      <c r="A400" s="477"/>
      <c r="B400" s="477"/>
      <c r="C400" s="477"/>
      <c r="D400" s="1267"/>
      <c r="E400" s="1267"/>
      <c r="F400" s="1267"/>
      <c r="I400" s="491"/>
    </row>
    <row r="401" spans="1:9" ht="13.75" customHeight="1">
      <c r="A401" s="477"/>
      <c r="B401" s="477"/>
      <c r="C401" s="477"/>
      <c r="D401" s="1267" t="s">
        <v>1134</v>
      </c>
      <c r="E401" s="1267"/>
      <c r="F401" s="1267"/>
      <c r="I401" s="491"/>
    </row>
    <row r="402" spans="1:9">
      <c r="A402" s="477"/>
      <c r="B402" s="477"/>
      <c r="C402" s="477"/>
      <c r="D402" s="1267"/>
      <c r="E402" s="1267"/>
      <c r="F402" s="1267"/>
      <c r="I402" s="491"/>
    </row>
    <row r="403" spans="1:9">
      <c r="A403" s="477"/>
      <c r="B403" s="477"/>
      <c r="C403" s="477"/>
      <c r="D403" s="1267"/>
      <c r="E403" s="1267"/>
      <c r="F403" s="1267"/>
      <c r="I403" s="491"/>
    </row>
    <row r="404" spans="1:9">
      <c r="A404" s="477"/>
      <c r="B404" s="477"/>
      <c r="C404" s="477"/>
      <c r="D404" s="1267"/>
      <c r="E404" s="1267"/>
      <c r="F404" s="1267"/>
      <c r="I404" s="491"/>
    </row>
    <row r="405" spans="1:9">
      <c r="A405" s="477"/>
      <c r="B405" s="477"/>
      <c r="C405" s="477"/>
      <c r="D405" s="1267"/>
      <c r="E405" s="1267"/>
      <c r="F405" s="1267"/>
      <c r="I405" s="491"/>
    </row>
    <row r="406" spans="1:9">
      <c r="A406" s="477"/>
      <c r="B406" s="477"/>
      <c r="C406" s="477"/>
      <c r="D406" s="1267"/>
      <c r="E406" s="1267"/>
      <c r="F406" s="1267"/>
      <c r="I406" s="491"/>
    </row>
    <row r="407" spans="1:9">
      <c r="A407" s="477"/>
      <c r="B407" s="477"/>
      <c r="C407" s="477"/>
      <c r="D407" s="1267"/>
      <c r="E407" s="1267"/>
      <c r="F407" s="1267"/>
      <c r="I407" s="491"/>
    </row>
    <row r="408" spans="1:9">
      <c r="A408" s="477"/>
      <c r="B408" s="477"/>
      <c r="C408" s="477"/>
      <c r="D408" s="1267"/>
      <c r="E408" s="1267"/>
      <c r="F408" s="1267"/>
      <c r="I408" s="491"/>
    </row>
    <row r="409" spans="1:9">
      <c r="A409" s="477"/>
      <c r="B409" s="477"/>
      <c r="C409" s="477"/>
      <c r="D409" s="1267"/>
      <c r="E409" s="1267"/>
      <c r="F409" s="1267"/>
      <c r="I409" s="491"/>
    </row>
    <row r="410" spans="1:9">
      <c r="A410" s="477"/>
      <c r="B410" s="477"/>
      <c r="C410" s="477"/>
      <c r="D410" s="1267"/>
      <c r="E410" s="1267"/>
      <c r="F410" s="1267"/>
      <c r="I410" s="491"/>
    </row>
    <row r="411" spans="1:9">
      <c r="A411" s="477"/>
      <c r="B411" s="477"/>
      <c r="C411" s="477"/>
      <c r="D411" s="1267"/>
      <c r="E411" s="1267"/>
      <c r="F411" s="1267"/>
      <c r="I411" s="491"/>
    </row>
    <row r="412" spans="1:9">
      <c r="A412" s="477"/>
      <c r="B412" s="477"/>
      <c r="C412" s="477"/>
      <c r="D412" s="1267"/>
      <c r="E412" s="1267"/>
      <c r="F412" s="1267"/>
      <c r="I412" s="491"/>
    </row>
    <row r="413" spans="1:9">
      <c r="A413" s="477"/>
      <c r="B413" s="477"/>
      <c r="C413" s="497"/>
      <c r="D413" s="1267"/>
      <c r="E413" s="1267"/>
      <c r="F413" s="1267"/>
      <c r="I413" s="491"/>
    </row>
    <row r="414" spans="1:9">
      <c r="A414" s="477"/>
      <c r="B414" s="477"/>
      <c r="C414" s="497"/>
      <c r="D414" s="1267"/>
      <c r="E414" s="1267"/>
      <c r="F414" s="1267"/>
      <c r="I414" s="491"/>
    </row>
    <row r="415" spans="1:9">
      <c r="A415" s="477"/>
      <c r="B415" s="477"/>
      <c r="C415" s="477"/>
      <c r="D415" s="1267"/>
      <c r="E415" s="1267"/>
      <c r="F415" s="1267"/>
      <c r="I415" s="491"/>
    </row>
    <row r="416" spans="1:9">
      <c r="A416" s="477"/>
      <c r="B416" s="477"/>
      <c r="C416" s="497"/>
      <c r="D416" s="1267"/>
      <c r="E416" s="1267"/>
      <c r="F416" s="1267"/>
      <c r="I416" s="491"/>
    </row>
    <row r="417" spans="1:9">
      <c r="A417" s="477"/>
      <c r="B417" s="477"/>
      <c r="C417" s="497"/>
      <c r="D417" s="1267"/>
      <c r="E417" s="1267"/>
      <c r="F417" s="1267"/>
      <c r="I417" s="491"/>
    </row>
    <row r="418" spans="1:9">
      <c r="A418" s="477"/>
      <c r="B418" s="477"/>
      <c r="C418" s="497"/>
      <c r="D418" s="1267"/>
      <c r="E418" s="1267"/>
      <c r="F418" s="1267"/>
      <c r="I418" s="491"/>
    </row>
    <row r="419" spans="1:9">
      <c r="A419" s="477"/>
      <c r="B419" s="477"/>
      <c r="C419" s="477"/>
      <c r="D419" s="448"/>
      <c r="E419" s="448"/>
      <c r="F419" s="447"/>
      <c r="I419" s="491"/>
    </row>
    <row r="420" spans="1:9">
      <c r="A420" s="477"/>
      <c r="B420" s="486" t="s">
        <v>307</v>
      </c>
      <c r="C420" s="477"/>
      <c r="D420" s="1267" t="s">
        <v>1135</v>
      </c>
      <c r="E420" s="1267"/>
      <c r="F420" s="1267"/>
      <c r="I420" s="491"/>
    </row>
    <row r="421" spans="1:9">
      <c r="A421" s="477"/>
      <c r="B421" s="477"/>
      <c r="C421" s="477"/>
      <c r="D421" s="1267"/>
      <c r="E421" s="1267"/>
      <c r="F421" s="1267"/>
      <c r="I421" s="491"/>
    </row>
    <row r="422" spans="1:9">
      <c r="A422" s="477"/>
      <c r="B422" s="477"/>
      <c r="C422" s="477"/>
      <c r="D422" s="452"/>
      <c r="E422" s="452"/>
      <c r="F422" s="452"/>
      <c r="I422" s="491"/>
    </row>
    <row r="423" spans="1:9" ht="14.5" customHeight="1">
      <c r="A423" s="485"/>
      <c r="B423" s="486" t="s">
        <v>307</v>
      </c>
      <c r="D423" s="1267" t="s">
        <v>1881</v>
      </c>
      <c r="E423" s="1267"/>
      <c r="F423" s="1267"/>
      <c r="I423" s="491"/>
    </row>
    <row r="424" spans="1:9" ht="14.5" customHeight="1">
      <c r="A424" s="485"/>
      <c r="D424" s="1267"/>
      <c r="E424" s="1267"/>
      <c r="F424" s="1267"/>
      <c r="I424" s="491"/>
    </row>
    <row r="425" spans="1:9" ht="14.5" customHeight="1">
      <c r="A425" s="485"/>
      <c r="D425" s="1267"/>
      <c r="E425" s="1267"/>
      <c r="F425" s="1267"/>
      <c r="I425" s="491"/>
    </row>
    <row r="426" spans="1:9" ht="14.5" customHeight="1">
      <c r="A426" s="485"/>
      <c r="D426" s="1267"/>
      <c r="E426" s="1267"/>
      <c r="F426" s="1267"/>
      <c r="I426" s="491"/>
    </row>
    <row r="427" spans="1:9" ht="14.5" customHeight="1">
      <c r="A427" s="485"/>
      <c r="D427" s="1267"/>
      <c r="E427" s="1267"/>
      <c r="F427" s="1267"/>
      <c r="I427" s="491"/>
    </row>
    <row r="428" spans="1:9" ht="14.5" customHeight="1">
      <c r="A428" s="485"/>
      <c r="D428" s="386"/>
      <c r="E428" s="386"/>
      <c r="F428" s="386"/>
      <c r="I428" s="491"/>
    </row>
    <row r="429" spans="1:9" ht="13.75" customHeight="1">
      <c r="A429" s="485"/>
      <c r="B429" s="486" t="s">
        <v>307</v>
      </c>
      <c r="C429" s="477"/>
      <c r="D429" s="1267" t="s">
        <v>1239</v>
      </c>
      <c r="E429" s="1267"/>
      <c r="F429" s="1267"/>
      <c r="I429" s="491"/>
    </row>
    <row r="430" spans="1:9">
      <c r="A430" s="498"/>
      <c r="B430" s="498"/>
      <c r="C430" s="477"/>
      <c r="D430" s="1267"/>
      <c r="E430" s="1267"/>
      <c r="F430" s="1267"/>
      <c r="I430" s="491"/>
    </row>
    <row r="431" spans="1:9">
      <c r="A431" s="498"/>
      <c r="B431" s="498"/>
      <c r="C431" s="477"/>
      <c r="D431" s="1267"/>
      <c r="E431" s="1267"/>
      <c r="F431" s="1267"/>
      <c r="I431" s="491"/>
    </row>
    <row r="432" spans="1:9">
      <c r="A432" s="498"/>
      <c r="B432" s="498"/>
      <c r="C432" s="477"/>
      <c r="D432" s="1267"/>
      <c r="E432" s="1267"/>
      <c r="F432" s="1267"/>
      <c r="I432" s="491"/>
    </row>
    <row r="433" spans="1:9" ht="15.75" customHeight="1">
      <c r="A433" s="498"/>
      <c r="B433" s="498"/>
      <c r="C433" s="477"/>
      <c r="D433" s="1301" t="s">
        <v>2074</v>
      </c>
      <c r="E433" s="1267"/>
      <c r="F433" s="1267"/>
      <c r="I433" s="491"/>
    </row>
    <row r="434" spans="1:9">
      <c r="D434" s="447"/>
      <c r="E434" s="447"/>
      <c r="F434" s="447"/>
      <c r="I434" s="491"/>
    </row>
    <row r="435" spans="1:9">
      <c r="A435" s="485"/>
      <c r="B435" s="486" t="s">
        <v>307</v>
      </c>
      <c r="C435" s="488"/>
      <c r="D435" s="1287" t="s">
        <v>2059</v>
      </c>
      <c r="E435" s="1287"/>
      <c r="F435" s="1287"/>
      <c r="I435" s="491"/>
    </row>
    <row r="436" spans="1:9">
      <c r="A436" s="485"/>
      <c r="B436" s="485"/>
      <c r="D436" s="1287"/>
      <c r="E436" s="1287"/>
      <c r="F436" s="1287"/>
      <c r="I436" s="491"/>
    </row>
    <row r="437" spans="1:9">
      <c r="D437" s="1287"/>
      <c r="E437" s="1287"/>
      <c r="F437" s="1287"/>
      <c r="I437" s="491"/>
    </row>
    <row r="438" spans="1:9">
      <c r="D438" s="1287"/>
      <c r="E438" s="1287"/>
      <c r="F438" s="1287"/>
      <c r="I438" s="491"/>
    </row>
    <row r="439" spans="1:9">
      <c r="D439" s="1287"/>
      <c r="E439" s="1287"/>
      <c r="F439" s="1287"/>
      <c r="I439" s="491"/>
    </row>
    <row r="440" spans="1:9">
      <c r="D440" s="1287"/>
      <c r="E440" s="1287"/>
      <c r="F440" s="1287"/>
      <c r="I440" s="491"/>
    </row>
    <row r="441" spans="1:9">
      <c r="D441" s="1287"/>
      <c r="E441" s="1287"/>
      <c r="F441" s="1287"/>
      <c r="I441" s="491"/>
    </row>
    <row r="442" spans="1:9">
      <c r="D442" s="1287"/>
      <c r="E442" s="1287"/>
      <c r="F442" s="1287"/>
      <c r="I442" s="491"/>
    </row>
    <row r="443" spans="1:9">
      <c r="D443" s="1287"/>
      <c r="E443" s="1287"/>
      <c r="F443" s="1287"/>
      <c r="I443" s="491"/>
    </row>
    <row r="444" spans="1:9">
      <c r="D444" s="1287"/>
      <c r="E444" s="1287"/>
      <c r="F444" s="1287"/>
      <c r="I444" s="491"/>
    </row>
    <row r="445" spans="1:9">
      <c r="D445" s="1287"/>
      <c r="E445" s="1287"/>
      <c r="F445" s="1287"/>
      <c r="I445" s="491"/>
    </row>
    <row r="446" spans="1:9">
      <c r="D446" s="1287"/>
      <c r="E446" s="1287"/>
      <c r="F446" s="1287"/>
      <c r="I446" s="491"/>
    </row>
    <row r="447" spans="1:9">
      <c r="D447" s="1287"/>
      <c r="E447" s="1287"/>
      <c r="F447" s="1287"/>
      <c r="I447" s="491"/>
    </row>
    <row r="448" spans="1:9">
      <c r="A448" s="403"/>
      <c r="B448" s="403"/>
      <c r="C448" s="403"/>
      <c r="D448" s="1287"/>
      <c r="E448" s="1287"/>
      <c r="F448" s="1287"/>
      <c r="I448" s="491"/>
    </row>
    <row r="449" spans="1:9">
      <c r="A449" s="403"/>
      <c r="B449" s="403"/>
      <c r="C449" s="403"/>
      <c r="D449" s="1287"/>
      <c r="E449" s="1287"/>
      <c r="F449" s="1287"/>
      <c r="I449" s="491"/>
    </row>
    <row r="450" spans="1:9">
      <c r="A450" s="403"/>
      <c r="B450" s="403"/>
      <c r="C450" s="403"/>
      <c r="D450" s="1287"/>
      <c r="E450" s="1287"/>
      <c r="F450" s="1287"/>
      <c r="I450" s="491"/>
    </row>
    <row r="451" spans="1:9">
      <c r="A451" s="403"/>
      <c r="B451" s="403"/>
      <c r="C451" s="403"/>
      <c r="D451" s="1287"/>
      <c r="E451" s="1287"/>
      <c r="F451" s="1287"/>
      <c r="I451" s="491"/>
    </row>
    <row r="452" spans="1:9">
      <c r="A452" s="403"/>
      <c r="B452" s="403"/>
      <c r="C452" s="403"/>
      <c r="D452" s="1287"/>
      <c r="E452" s="1287"/>
      <c r="F452" s="1287"/>
      <c r="I452" s="491"/>
    </row>
    <row r="453" spans="1:9">
      <c r="A453" s="403"/>
      <c r="B453" s="403"/>
      <c r="C453" s="403"/>
      <c r="D453" s="1287"/>
      <c r="E453" s="1287"/>
      <c r="F453" s="1287"/>
      <c r="I453" s="491"/>
    </row>
    <row r="454" spans="1:9">
      <c r="A454" s="403"/>
      <c r="B454" s="403"/>
      <c r="C454" s="403"/>
      <c r="D454" s="1287"/>
      <c r="E454" s="1287"/>
      <c r="F454" s="1287"/>
      <c r="I454" s="491"/>
    </row>
    <row r="455" spans="1:9">
      <c r="A455" s="403"/>
      <c r="B455" s="403"/>
      <c r="C455" s="403"/>
      <c r="D455" s="1287"/>
      <c r="E455" s="1287"/>
      <c r="F455" s="1287"/>
      <c r="I455" s="491"/>
    </row>
    <row r="456" spans="1:9">
      <c r="A456" s="403"/>
      <c r="B456" s="403"/>
      <c r="C456" s="403"/>
      <c r="D456" s="1287"/>
      <c r="E456" s="1287"/>
      <c r="F456" s="1287"/>
      <c r="I456" s="491"/>
    </row>
    <row r="457" spans="1:9">
      <c r="A457" s="403"/>
      <c r="B457" s="403"/>
      <c r="C457" s="403"/>
      <c r="D457" s="1287"/>
      <c r="E457" s="1287"/>
      <c r="F457" s="1287"/>
      <c r="I457" s="491"/>
    </row>
    <row r="458" spans="1:9">
      <c r="A458" s="403"/>
      <c r="B458" s="403"/>
      <c r="C458" s="403"/>
      <c r="D458" s="1287"/>
      <c r="E458" s="1287"/>
      <c r="F458" s="1287"/>
      <c r="I458" s="491"/>
    </row>
    <row r="459" spans="1:9">
      <c r="A459" s="403"/>
      <c r="B459" s="403"/>
      <c r="C459" s="403"/>
      <c r="D459" s="1287"/>
      <c r="E459" s="1287"/>
      <c r="F459" s="1287"/>
      <c r="I459" s="491"/>
    </row>
    <row r="460" spans="1:9">
      <c r="A460" s="403"/>
      <c r="B460" s="403"/>
      <c r="C460" s="403"/>
      <c r="D460" s="1287"/>
      <c r="E460" s="1287"/>
      <c r="F460" s="1287"/>
      <c r="I460" s="491"/>
    </row>
    <row r="461" spans="1:9">
      <c r="A461" s="403"/>
      <c r="B461" s="403"/>
      <c r="C461" s="403"/>
      <c r="D461" s="1287"/>
      <c r="E461" s="1287"/>
      <c r="F461" s="1287"/>
      <c r="I461" s="491"/>
    </row>
    <row r="462" spans="1:9">
      <c r="A462" s="403"/>
      <c r="B462" s="403"/>
      <c r="C462" s="403"/>
      <c r="D462" s="1287"/>
      <c r="E462" s="1287"/>
      <c r="F462" s="1287"/>
      <c r="I462" s="491"/>
    </row>
    <row r="463" spans="1:9">
      <c r="A463" s="403"/>
      <c r="B463" s="403"/>
      <c r="C463" s="403"/>
      <c r="D463" s="1287"/>
      <c r="E463" s="1287"/>
      <c r="F463" s="1287"/>
      <c r="I463" s="491"/>
    </row>
    <row r="464" spans="1:9">
      <c r="D464" s="1287"/>
      <c r="E464" s="1287"/>
      <c r="F464" s="1287"/>
      <c r="I464" s="491"/>
    </row>
    <row r="465" spans="1:9" ht="40.75" customHeight="1">
      <c r="D465" s="1287"/>
      <c r="E465" s="1287"/>
      <c r="F465" s="1287"/>
      <c r="I465" s="491"/>
    </row>
    <row r="466" spans="1:9">
      <c r="D466" s="447"/>
      <c r="E466" s="447"/>
      <c r="F466" s="447"/>
      <c r="I466" s="491"/>
    </row>
    <row r="467" spans="1:9">
      <c r="A467" s="485"/>
      <c r="B467" s="486" t="s">
        <v>307</v>
      </c>
      <c r="C467" s="488"/>
      <c r="D467" s="1287" t="s">
        <v>1136</v>
      </c>
      <c r="E467" s="1287"/>
      <c r="F467" s="1287"/>
      <c r="I467" s="491"/>
    </row>
    <row r="468" spans="1:9">
      <c r="D468" s="1287"/>
      <c r="E468" s="1287"/>
      <c r="F468" s="1287"/>
      <c r="I468" s="491"/>
    </row>
    <row r="469" spans="1:9">
      <c r="D469" s="1287"/>
      <c r="E469" s="1287"/>
      <c r="F469" s="1287"/>
      <c r="I469" s="491"/>
    </row>
    <row r="470" spans="1:9">
      <c r="D470" s="446"/>
      <c r="E470" s="446"/>
      <c r="F470" s="446"/>
      <c r="I470" s="491"/>
    </row>
    <row r="471" spans="1:9">
      <c r="B471" s="486" t="s">
        <v>307</v>
      </c>
      <c r="C471" s="485"/>
      <c r="D471" s="1287" t="s">
        <v>1196</v>
      </c>
      <c r="E471" s="1287"/>
      <c r="F471" s="1287"/>
      <c r="I471" s="491"/>
    </row>
    <row r="472" spans="1:9">
      <c r="D472" s="1287"/>
      <c r="E472" s="1287"/>
      <c r="F472" s="1287"/>
      <c r="I472" s="491"/>
    </row>
    <row r="473" spans="1:9">
      <c r="D473" s="447"/>
      <c r="E473" s="447"/>
      <c r="F473" s="447"/>
      <c r="I473" s="491"/>
    </row>
    <row r="474" spans="1:9">
      <c r="B474" s="486" t="s">
        <v>307</v>
      </c>
      <c r="C474" s="485"/>
      <c r="D474" s="1287" t="s">
        <v>1137</v>
      </c>
      <c r="E474" s="1287"/>
      <c r="F474" s="1287"/>
      <c r="I474" s="491"/>
    </row>
    <row r="475" spans="1:9">
      <c r="D475" s="1287"/>
      <c r="E475" s="1287"/>
      <c r="F475" s="1287"/>
      <c r="I475" s="491"/>
    </row>
    <row r="476" spans="1:9">
      <c r="D476" s="1287"/>
      <c r="E476" s="1287"/>
      <c r="F476" s="1287"/>
      <c r="I476" s="491"/>
    </row>
    <row r="477" spans="1:9">
      <c r="D477" s="1287"/>
      <c r="E477" s="1287"/>
      <c r="F477" s="1287"/>
      <c r="I477" s="491"/>
    </row>
    <row r="478" spans="1:9">
      <c r="B478" s="486" t="s">
        <v>307</v>
      </c>
      <c r="D478" s="1287"/>
      <c r="E478" s="1287"/>
      <c r="F478" s="1287"/>
      <c r="I478" s="491"/>
    </row>
    <row r="479" spans="1:9">
      <c r="A479" s="403"/>
      <c r="B479" s="403"/>
      <c r="C479" s="403"/>
      <c r="D479" s="1287"/>
      <c r="E479" s="1287"/>
      <c r="F479" s="1287"/>
      <c r="I479" s="491"/>
    </row>
    <row r="480" spans="1:9">
      <c r="A480" s="403"/>
      <c r="C480" s="403"/>
      <c r="D480" s="1287"/>
      <c r="E480" s="1287"/>
      <c r="F480" s="1287"/>
      <c r="I480" s="491"/>
    </row>
    <row r="481" spans="1:9">
      <c r="A481" s="403"/>
      <c r="B481" s="486" t="s">
        <v>307</v>
      </c>
      <c r="C481" s="403"/>
      <c r="D481" s="1287"/>
      <c r="E481" s="1287"/>
      <c r="F481" s="1287"/>
      <c r="I481" s="491"/>
    </row>
    <row r="482" spans="1:9">
      <c r="A482" s="403"/>
      <c r="B482" s="403"/>
      <c r="C482" s="403"/>
      <c r="D482" s="1287"/>
      <c r="E482" s="1287"/>
      <c r="F482" s="1287"/>
      <c r="I482" s="491"/>
    </row>
    <row r="483" spans="1:9">
      <c r="A483" s="403"/>
      <c r="C483" s="403"/>
      <c r="D483" s="1287"/>
      <c r="E483" s="1287"/>
      <c r="F483" s="1287"/>
      <c r="I483" s="491"/>
    </row>
    <row r="484" spans="1:9">
      <c r="A484" s="403"/>
      <c r="C484" s="403"/>
      <c r="D484" s="1287"/>
      <c r="E484" s="1287"/>
      <c r="F484" s="1287"/>
      <c r="I484" s="491"/>
    </row>
    <row r="485" spans="1:9">
      <c r="A485" s="403"/>
      <c r="C485" s="403"/>
      <c r="D485" s="1287"/>
      <c r="E485" s="1287"/>
      <c r="F485" s="1287"/>
      <c r="I485" s="491"/>
    </row>
    <row r="486" spans="1:9">
      <c r="A486" s="403"/>
      <c r="B486" s="486" t="s">
        <v>307</v>
      </c>
      <c r="C486" s="403"/>
      <c r="D486" s="1287"/>
      <c r="E486" s="1287"/>
      <c r="F486" s="1287"/>
      <c r="I486" s="491"/>
    </row>
    <row r="487" spans="1:9">
      <c r="A487" s="403"/>
      <c r="C487" s="403"/>
      <c r="D487" s="1287"/>
      <c r="E487" s="1287"/>
      <c r="F487" s="1287"/>
      <c r="I487" s="491"/>
    </row>
    <row r="488" spans="1:9">
      <c r="A488" s="403"/>
      <c r="B488" s="486" t="s">
        <v>307</v>
      </c>
      <c r="C488" s="403"/>
      <c r="D488" s="1287" t="s">
        <v>1138</v>
      </c>
      <c r="E488" s="1287"/>
      <c r="F488" s="1287"/>
      <c r="I488" s="491"/>
    </row>
    <row r="489" spans="1:9">
      <c r="A489" s="403"/>
      <c r="B489" s="403"/>
      <c r="C489" s="403"/>
      <c r="D489" s="1287"/>
      <c r="E489" s="1287"/>
      <c r="F489" s="1287"/>
      <c r="I489" s="491"/>
    </row>
    <row r="490" spans="1:9">
      <c r="A490" s="403"/>
      <c r="B490" s="403"/>
      <c r="C490" s="403"/>
      <c r="D490" s="1287"/>
      <c r="E490" s="1287"/>
      <c r="F490" s="1287"/>
      <c r="I490" s="491"/>
    </row>
    <row r="491" spans="1:9">
      <c r="A491" s="403"/>
      <c r="B491" s="403"/>
      <c r="C491" s="403"/>
      <c r="D491" s="1287"/>
      <c r="E491" s="1287"/>
      <c r="F491" s="1287"/>
      <c r="I491" s="491"/>
    </row>
    <row r="492" spans="1:9">
      <c r="D492" s="1287"/>
      <c r="E492" s="1287"/>
      <c r="F492" s="1287"/>
      <c r="I492" s="491"/>
    </row>
    <row r="493" spans="1:9">
      <c r="D493" s="447"/>
      <c r="E493" s="447"/>
      <c r="F493" s="447"/>
      <c r="I493" s="491"/>
    </row>
    <row r="494" spans="1:9">
      <c r="B494" s="486" t="s">
        <v>307</v>
      </c>
      <c r="D494" s="1288" t="s">
        <v>1139</v>
      </c>
      <c r="E494" s="1288"/>
      <c r="F494" s="1288"/>
      <c r="I494" s="491"/>
    </row>
    <row r="495" spans="1:9">
      <c r="A495" s="447"/>
      <c r="B495" s="447"/>
      <c r="I495" s="491"/>
    </row>
    <row r="496" spans="1:9">
      <c r="A496" s="1290" t="s">
        <v>1049</v>
      </c>
      <c r="B496" s="1290"/>
      <c r="C496" s="1290"/>
      <c r="D496" s="1290"/>
      <c r="E496" s="1290"/>
      <c r="F496" s="1290"/>
      <c r="G496" s="1290"/>
      <c r="H496" s="1029"/>
      <c r="I496" s="1155"/>
    </row>
    <row r="497" spans="1:9">
      <c r="A497" s="447"/>
      <c r="B497" s="447"/>
      <c r="I497" s="491"/>
    </row>
    <row r="498" spans="1:9">
      <c r="D498" s="1303" t="s">
        <v>883</v>
      </c>
      <c r="E498" s="1303"/>
      <c r="F498" s="1303"/>
      <c r="I498" s="491"/>
    </row>
    <row r="499" spans="1:9">
      <c r="A499" s="485"/>
      <c r="B499" s="485"/>
      <c r="D499" s="1299" t="s">
        <v>1140</v>
      </c>
      <c r="E499" s="1299"/>
      <c r="F499" s="1299"/>
      <c r="I499" s="491"/>
    </row>
    <row r="500" spans="1:9">
      <c r="A500" s="485"/>
      <c r="B500" s="485"/>
      <c r="D500" s="448"/>
      <c r="I500" s="491"/>
    </row>
    <row r="501" spans="1:9">
      <c r="A501" s="485"/>
      <c r="B501" s="486" t="s">
        <v>307</v>
      </c>
      <c r="D501" s="1267" t="s">
        <v>1141</v>
      </c>
      <c r="E501" s="1267"/>
      <c r="F501" s="1267"/>
      <c r="I501" s="491"/>
    </row>
    <row r="502" spans="1:9">
      <c r="A502" s="485"/>
      <c r="B502" s="485"/>
      <c r="D502" s="1267"/>
      <c r="E502" s="1267"/>
      <c r="F502" s="1267"/>
      <c r="I502" s="491"/>
    </row>
    <row r="503" spans="1:9">
      <c r="A503" s="485"/>
      <c r="B503" s="485"/>
      <c r="D503" s="447"/>
      <c r="I503" s="491"/>
    </row>
    <row r="504" spans="1:9" ht="12.75" customHeight="1">
      <c r="B504" s="486" t="s">
        <v>307</v>
      </c>
      <c r="D504" s="1291" t="s">
        <v>1272</v>
      </c>
      <c r="E504" s="1291"/>
      <c r="F504" s="1291"/>
      <c r="I504" s="491"/>
    </row>
    <row r="505" spans="1:9">
      <c r="A505" s="485"/>
      <c r="D505" s="1291"/>
      <c r="E505" s="1291"/>
      <c r="F505" s="1291"/>
      <c r="I505" s="491"/>
    </row>
    <row r="506" spans="1:9">
      <c r="A506" s="485"/>
      <c r="B506" s="485"/>
      <c r="D506" s="1291"/>
      <c r="E506" s="1291"/>
      <c r="F506" s="1291"/>
      <c r="I506" s="491"/>
    </row>
    <row r="507" spans="1:9">
      <c r="A507" s="485"/>
      <c r="B507" s="485"/>
      <c r="D507" s="1291"/>
      <c r="E507" s="1291"/>
      <c r="F507" s="1291"/>
      <c r="I507" s="491"/>
    </row>
    <row r="508" spans="1:9">
      <c r="A508" s="485"/>
      <c r="D508" s="521"/>
      <c r="E508" s="521"/>
      <c r="F508" s="521"/>
      <c r="I508" s="491"/>
    </row>
    <row r="509" spans="1:9">
      <c r="A509" s="485"/>
      <c r="B509" s="486" t="s">
        <v>307</v>
      </c>
      <c r="D509" s="1288" t="s">
        <v>1142</v>
      </c>
      <c r="E509" s="1288"/>
      <c r="F509" s="1288"/>
      <c r="I509" s="491"/>
    </row>
    <row r="510" spans="1:9">
      <c r="A510" s="485"/>
      <c r="B510" s="485"/>
      <c r="D510" s="447"/>
      <c r="I510" s="491"/>
    </row>
    <row r="511" spans="1:9">
      <c r="A511" s="485"/>
      <c r="B511" s="486" t="s">
        <v>307</v>
      </c>
      <c r="D511" s="1287" t="s">
        <v>1143</v>
      </c>
      <c r="E511" s="1287"/>
      <c r="F511" s="1287"/>
      <c r="I511" s="491"/>
    </row>
    <row r="512" spans="1:9">
      <c r="A512" s="485"/>
      <c r="D512" s="1287"/>
      <c r="E512" s="1287"/>
      <c r="F512" s="1287"/>
      <c r="I512" s="491"/>
    </row>
    <row r="513" spans="1:9">
      <c r="A513" s="491"/>
      <c r="B513" s="491"/>
      <c r="D513" s="448"/>
      <c r="I513" s="491"/>
    </row>
    <row r="514" spans="1:9">
      <c r="A514" s="491"/>
      <c r="B514" s="486" t="s">
        <v>307</v>
      </c>
      <c r="D514" s="1288" t="s">
        <v>1144</v>
      </c>
      <c r="E514" s="1288"/>
      <c r="F514" s="1288"/>
      <c r="I514" s="491"/>
    </row>
    <row r="515" spans="1:9">
      <c r="D515" s="447"/>
      <c r="E515" s="447"/>
      <c r="F515" s="447"/>
      <c r="I515" s="491"/>
    </row>
    <row r="516" spans="1:9">
      <c r="B516" s="486" t="s">
        <v>307</v>
      </c>
      <c r="D516" s="1287" t="s">
        <v>2282</v>
      </c>
      <c r="E516" s="1287"/>
      <c r="F516" s="1287"/>
      <c r="I516" s="491"/>
    </row>
    <row r="517" spans="1:9">
      <c r="D517" s="1287"/>
      <c r="E517" s="1287"/>
      <c r="F517" s="1287"/>
      <c r="I517" s="491"/>
    </row>
    <row r="518" spans="1:9">
      <c r="D518" s="1287"/>
      <c r="E518" s="1287"/>
      <c r="F518" s="1287"/>
      <c r="I518" s="491"/>
    </row>
    <row r="519" spans="1:9">
      <c r="D519" s="447"/>
      <c r="E519" s="447"/>
      <c r="F519" s="447"/>
      <c r="I519" s="491"/>
    </row>
    <row r="520" spans="1:9">
      <c r="A520" s="485"/>
      <c r="B520" s="485"/>
      <c r="D520" s="447"/>
      <c r="I520" s="491"/>
    </row>
    <row r="521" spans="1:9">
      <c r="A521" s="1290" t="s">
        <v>1050</v>
      </c>
      <c r="B521" s="1290"/>
      <c r="C521" s="1290"/>
      <c r="D521" s="1290"/>
      <c r="E521" s="1290"/>
      <c r="F521" s="1290"/>
      <c r="G521" s="1290"/>
      <c r="H521" s="1029"/>
      <c r="I521" s="1155"/>
    </row>
    <row r="522" spans="1:9" ht="12" customHeight="1">
      <c r="A522" s="485"/>
      <c r="B522" s="485"/>
      <c r="D522" s="447"/>
      <c r="I522" s="491"/>
    </row>
    <row r="523" spans="1:9">
      <c r="C523" s="483"/>
      <c r="D523" s="1295" t="s">
        <v>793</v>
      </c>
      <c r="E523" s="1295"/>
      <c r="F523" s="1295"/>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5" customHeight="1">
      <c r="A527" s="484"/>
      <c r="B527" s="486" t="s">
        <v>307</v>
      </c>
      <c r="C527" s="484"/>
      <c r="D527" s="1267" t="s">
        <v>2060</v>
      </c>
      <c r="E527" s="1267"/>
      <c r="F527" s="1267"/>
      <c r="I527" s="491"/>
    </row>
    <row r="528" spans="1:9">
      <c r="A528" s="484"/>
      <c r="B528" s="484"/>
      <c r="C528" s="484"/>
      <c r="D528" s="1267"/>
      <c r="E528" s="1267"/>
      <c r="F528" s="1267"/>
      <c r="I528" s="491"/>
    </row>
    <row r="529" spans="1:9">
      <c r="A529" s="484"/>
      <c r="B529" s="484"/>
      <c r="C529" s="484"/>
      <c r="D529" s="452"/>
      <c r="E529" s="452"/>
      <c r="F529" s="452"/>
      <c r="I529" s="481"/>
    </row>
    <row r="530" spans="1:9" ht="12.75" customHeight="1">
      <c r="A530" s="484"/>
      <c r="B530" s="486" t="s">
        <v>307</v>
      </c>
      <c r="D530" s="387" t="s">
        <v>1903</v>
      </c>
      <c r="E530" s="386"/>
      <c r="F530" s="386"/>
      <c r="I530" s="491"/>
    </row>
    <row r="531" spans="1:9">
      <c r="A531" s="484"/>
      <c r="B531" s="484"/>
      <c r="C531" s="484"/>
      <c r="D531" s="386"/>
      <c r="E531" s="96" t="s">
        <v>1904</v>
      </c>
      <c r="I531" s="491"/>
    </row>
    <row r="532" spans="1:9">
      <c r="A532" s="484"/>
      <c r="B532" s="484"/>
      <c r="D532" s="1284" t="s">
        <v>2061</v>
      </c>
      <c r="E532" s="1284"/>
      <c r="F532" s="1284"/>
      <c r="I532" s="491"/>
    </row>
    <row r="533" spans="1:9">
      <c r="A533" s="484"/>
      <c r="B533" s="484"/>
      <c r="D533" s="1284"/>
      <c r="E533" s="1284"/>
      <c r="F533" s="1284"/>
      <c r="I533" s="491"/>
    </row>
    <row r="534" spans="1:9">
      <c r="A534" s="484"/>
      <c r="B534" s="484"/>
      <c r="C534" s="484"/>
      <c r="D534" s="1284"/>
      <c r="E534" s="1284"/>
      <c r="F534" s="1284"/>
      <c r="I534" s="491"/>
    </row>
    <row r="535" spans="1:9">
      <c r="A535" s="484"/>
      <c r="B535" s="484"/>
      <c r="C535" s="484"/>
      <c r="D535" s="499"/>
      <c r="F535" s="447"/>
      <c r="I535" s="491"/>
    </row>
    <row r="536" spans="1:9" ht="13.15" customHeight="1">
      <c r="A536" s="484"/>
      <c r="B536" s="486" t="s">
        <v>307</v>
      </c>
      <c r="C536" s="484"/>
      <c r="D536" s="1287" t="s">
        <v>2062</v>
      </c>
      <c r="E536" s="1287"/>
      <c r="F536" s="1287"/>
      <c r="I536" s="491"/>
    </row>
    <row r="537" spans="1:9">
      <c r="A537" s="484"/>
      <c r="B537" s="484"/>
      <c r="C537" s="484"/>
      <c r="D537" s="1287"/>
      <c r="E537" s="1287"/>
      <c r="F537" s="1287"/>
      <c r="I537" s="491"/>
    </row>
    <row r="538" spans="1:9" ht="12" customHeight="1">
      <c r="A538" s="447"/>
      <c r="B538" s="447"/>
      <c r="C538" s="488"/>
      <c r="D538" s="447"/>
      <c r="F538" s="449"/>
      <c r="I538" s="491"/>
    </row>
    <row r="539" spans="1:9">
      <c r="A539" s="1290" t="s">
        <v>1051</v>
      </c>
      <c r="B539" s="1290"/>
      <c r="C539" s="1290"/>
      <c r="D539" s="1290"/>
      <c r="E539" s="1290"/>
      <c r="F539" s="1290"/>
      <c r="G539" s="1290"/>
      <c r="H539" s="1029"/>
      <c r="I539" s="1155"/>
    </row>
    <row r="540" spans="1:9">
      <c r="A540" s="447"/>
      <c r="B540" s="447"/>
      <c r="C540" s="488"/>
      <c r="F540" s="449"/>
      <c r="I540" s="491"/>
    </row>
    <row r="541" spans="1:9">
      <c r="B541" s="1293" t="s">
        <v>447</v>
      </c>
      <c r="C541" s="1293"/>
      <c r="D541" s="1293"/>
      <c r="E541" s="1293"/>
      <c r="F541" s="1293"/>
      <c r="I541" s="491"/>
    </row>
    <row r="542" spans="1:9">
      <c r="A542" s="447"/>
      <c r="B542" s="447"/>
      <c r="C542" s="488"/>
      <c r="D542" s="447"/>
      <c r="F542" s="447"/>
      <c r="I542" s="491"/>
    </row>
    <row r="543" spans="1:9">
      <c r="A543" s="1294" t="s">
        <v>1052</v>
      </c>
      <c r="B543" s="1294"/>
      <c r="C543" s="1294"/>
      <c r="D543" s="1294"/>
      <c r="E543" s="1294"/>
      <c r="F543" s="1294"/>
      <c r="G543" s="1294"/>
      <c r="H543" s="1029"/>
      <c r="I543" s="1155"/>
    </row>
    <row r="544" spans="1:9">
      <c r="A544" s="447"/>
      <c r="B544" s="447"/>
      <c r="C544" s="488"/>
      <c r="D544" s="447"/>
      <c r="F544" s="447"/>
      <c r="I544" s="491"/>
    </row>
    <row r="545" spans="1:9">
      <c r="C545" s="488"/>
      <c r="D545" s="1295" t="s">
        <v>683</v>
      </c>
      <c r="E545" s="1295"/>
      <c r="F545" s="1295"/>
      <c r="I545" s="491"/>
    </row>
    <row r="546" spans="1:9">
      <c r="C546" s="488"/>
      <c r="D546" s="1288" t="s">
        <v>1080</v>
      </c>
      <c r="E546" s="1288"/>
      <c r="F546" s="1288"/>
      <c r="I546" s="491"/>
    </row>
    <row r="547" spans="1:9">
      <c r="C547" s="488"/>
      <c r="D547" s="447"/>
      <c r="E547" s="447"/>
      <c r="F547" s="447"/>
      <c r="I547" s="491"/>
    </row>
    <row r="548" spans="1:9" ht="13.75" customHeight="1">
      <c r="A548" s="485"/>
      <c r="B548" s="486" t="s">
        <v>307</v>
      </c>
      <c r="C548" s="488"/>
      <c r="D548" s="1288" t="s">
        <v>884</v>
      </c>
      <c r="E548" s="1288"/>
      <c r="F548" s="1288"/>
      <c r="I548" s="491"/>
    </row>
    <row r="549" spans="1:9" ht="13.75" customHeight="1">
      <c r="A549" s="488"/>
      <c r="B549" s="488"/>
      <c r="C549" s="488"/>
      <c r="D549" s="447"/>
      <c r="I549" s="491"/>
    </row>
    <row r="550" spans="1:9">
      <c r="A550" s="485"/>
      <c r="B550" s="486" t="s">
        <v>307</v>
      </c>
      <c r="C550" s="488"/>
      <c r="D550" s="1287" t="s">
        <v>1081</v>
      </c>
      <c r="E550" s="1287"/>
      <c r="F550" s="1287"/>
      <c r="I550" s="491"/>
    </row>
    <row r="551" spans="1:9">
      <c r="A551" s="488"/>
      <c r="B551" s="488"/>
      <c r="C551" s="488"/>
      <c r="D551" s="1287"/>
      <c r="E551" s="1287"/>
      <c r="F551" s="1287"/>
      <c r="I551" s="491"/>
    </row>
    <row r="552" spans="1:9">
      <c r="A552" s="488"/>
      <c r="B552" s="488"/>
      <c r="C552" s="488"/>
      <c r="D552" s="447"/>
      <c r="E552" s="447"/>
      <c r="F552" s="447"/>
      <c r="I552" s="491"/>
    </row>
    <row r="553" spans="1:9">
      <c r="A553" s="485"/>
      <c r="B553" s="486" t="s">
        <v>307</v>
      </c>
      <c r="C553" s="488"/>
      <c r="D553" s="1287" t="s">
        <v>1082</v>
      </c>
      <c r="E553" s="1287"/>
      <c r="F553" s="1287"/>
      <c r="I553" s="491"/>
    </row>
    <row r="554" spans="1:9">
      <c r="A554" s="488"/>
      <c r="B554" s="488"/>
      <c r="C554" s="488"/>
      <c r="D554" s="1287"/>
      <c r="E554" s="1287"/>
      <c r="F554" s="1287"/>
      <c r="I554" s="491"/>
    </row>
    <row r="555" spans="1:9">
      <c r="A555" s="488"/>
      <c r="B555" s="488"/>
      <c r="C555" s="488"/>
      <c r="D555" s="447"/>
      <c r="E555" s="447"/>
      <c r="F555" s="447"/>
      <c r="I555" s="491"/>
    </row>
    <row r="556" spans="1:9">
      <c r="A556" s="485"/>
      <c r="B556" s="486" t="s">
        <v>307</v>
      </c>
      <c r="C556" s="488"/>
      <c r="D556" s="1287" t="s">
        <v>1083</v>
      </c>
      <c r="E556" s="1287"/>
      <c r="F556" s="1287"/>
      <c r="I556" s="491"/>
    </row>
    <row r="557" spans="1:9">
      <c r="A557" s="488"/>
      <c r="B557" s="488"/>
      <c r="C557" s="488"/>
      <c r="D557" s="1287"/>
      <c r="E557" s="1287"/>
      <c r="F557" s="1287"/>
      <c r="I557" s="491"/>
    </row>
    <row r="558" spans="1:9">
      <c r="A558" s="488"/>
      <c r="B558" s="488"/>
      <c r="C558" s="488"/>
      <c r="D558" s="447"/>
      <c r="E558" s="447"/>
      <c r="F558" s="447"/>
      <c r="I558" s="491"/>
    </row>
    <row r="559" spans="1:9">
      <c r="A559" s="485"/>
      <c r="B559" s="486" t="s">
        <v>307</v>
      </c>
      <c r="C559" s="488"/>
      <c r="D559" s="1287" t="s">
        <v>1084</v>
      </c>
      <c r="E559" s="1287"/>
      <c r="F559" s="1287"/>
      <c r="I559" s="491"/>
    </row>
    <row r="560" spans="1:9">
      <c r="A560" s="488"/>
      <c r="B560" s="488"/>
      <c r="C560" s="488"/>
      <c r="D560" s="1287"/>
      <c r="E560" s="1287"/>
      <c r="F560" s="1287"/>
      <c r="I560" s="491"/>
    </row>
    <row r="561" spans="1:9">
      <c r="A561" s="488"/>
      <c r="B561" s="488"/>
      <c r="C561" s="488"/>
      <c r="D561" s="1287"/>
      <c r="E561" s="1287"/>
      <c r="F561" s="1287"/>
      <c r="I561" s="491"/>
    </row>
    <row r="562" spans="1:9">
      <c r="A562" s="488"/>
      <c r="B562" s="488"/>
      <c r="C562" s="488"/>
      <c r="D562" s="447"/>
      <c r="E562" s="447"/>
      <c r="F562" s="447"/>
      <c r="I562" s="491"/>
    </row>
    <row r="563" spans="1:9">
      <c r="A563" s="485"/>
      <c r="B563" s="486" t="s">
        <v>307</v>
      </c>
      <c r="C563" s="488"/>
      <c r="D563" s="1287" t="s">
        <v>2249</v>
      </c>
      <c r="E563" s="1287"/>
      <c r="F563" s="1287"/>
      <c r="I563" s="491"/>
    </row>
    <row r="564" spans="1:9">
      <c r="A564" s="488"/>
      <c r="B564" s="488"/>
      <c r="C564" s="488"/>
      <c r="D564" s="1287"/>
      <c r="E564" s="1287"/>
      <c r="F564" s="1287"/>
      <c r="I564" s="491"/>
    </row>
    <row r="565" spans="1:9">
      <c r="A565" s="488"/>
      <c r="B565" s="488"/>
      <c r="C565" s="488"/>
      <c r="D565" s="447"/>
      <c r="E565" s="447"/>
      <c r="F565" s="447"/>
      <c r="I565" s="491"/>
    </row>
    <row r="566" spans="1:9">
      <c r="A566" s="485"/>
      <c r="B566" s="486" t="s">
        <v>307</v>
      </c>
      <c r="C566" s="488"/>
      <c r="D566" s="1287" t="s">
        <v>1085</v>
      </c>
      <c r="E566" s="1287"/>
      <c r="F566" s="1287"/>
      <c r="I566" s="491"/>
    </row>
    <row r="567" spans="1:9">
      <c r="A567" s="488"/>
      <c r="B567" s="488"/>
      <c r="C567" s="488"/>
      <c r="D567" s="1287"/>
      <c r="E567" s="1287"/>
      <c r="F567" s="1287"/>
      <c r="I567" s="491"/>
    </row>
    <row r="568" spans="1:9">
      <c r="A568" s="488"/>
      <c r="B568" s="488"/>
      <c r="C568" s="488"/>
      <c r="D568" s="447"/>
      <c r="E568" s="447"/>
      <c r="F568" s="447"/>
      <c r="I568" s="491"/>
    </row>
    <row r="569" spans="1:9">
      <c r="A569" s="485"/>
      <c r="B569" s="486" t="s">
        <v>307</v>
      </c>
      <c r="C569" s="488"/>
      <c r="D569" s="1288" t="s">
        <v>1086</v>
      </c>
      <c r="E569" s="1288"/>
      <c r="F569" s="1288"/>
      <c r="I569" s="491"/>
    </row>
    <row r="570" spans="1:9">
      <c r="A570" s="491"/>
      <c r="B570" s="491"/>
      <c r="C570" s="488"/>
      <c r="D570" s="1288" t="s">
        <v>1906</v>
      </c>
      <c r="E570" s="1288"/>
      <c r="F570" s="1288"/>
      <c r="I570" s="491"/>
    </row>
    <row r="571" spans="1:9">
      <c r="A571" s="491"/>
      <c r="B571" s="491"/>
      <c r="C571" s="488"/>
      <c r="E571" s="96" t="s">
        <v>1905</v>
      </c>
      <c r="F571" s="405"/>
      <c r="I571" s="491"/>
    </row>
    <row r="572" spans="1:9">
      <c r="A572" s="485"/>
      <c r="B572" s="485"/>
      <c r="C572" s="488"/>
      <c r="E572" s="447"/>
      <c r="F572" s="447"/>
      <c r="I572" s="491"/>
    </row>
    <row r="573" spans="1:9">
      <c r="A573" s="485"/>
      <c r="B573" s="486" t="s">
        <v>307</v>
      </c>
      <c r="C573" s="488"/>
      <c r="D573" s="1288" t="s">
        <v>1087</v>
      </c>
      <c r="E573" s="1288"/>
      <c r="F573" s="1288"/>
      <c r="I573" s="491"/>
    </row>
    <row r="574" spans="1:9">
      <c r="C574" s="488"/>
      <c r="D574" s="1287" t="s">
        <v>1088</v>
      </c>
      <c r="E574" s="1287"/>
      <c r="F574" s="1287"/>
      <c r="I574" s="491"/>
    </row>
    <row r="575" spans="1:9">
      <c r="A575" s="488"/>
      <c r="B575" s="488"/>
      <c r="C575" s="488"/>
      <c r="D575" s="1287"/>
      <c r="E575" s="1287"/>
      <c r="F575" s="1287"/>
      <c r="I575" s="491"/>
    </row>
    <row r="576" spans="1:9">
      <c r="A576" s="488"/>
      <c r="B576" s="488"/>
      <c r="C576" s="488"/>
      <c r="D576" s="1287"/>
      <c r="E576" s="1287"/>
      <c r="F576" s="1287"/>
      <c r="I576" s="491"/>
    </row>
    <row r="577" spans="1:9">
      <c r="A577" s="488"/>
      <c r="B577" s="488"/>
      <c r="C577" s="488"/>
      <c r="D577" s="447"/>
      <c r="E577" s="447"/>
      <c r="F577" s="447"/>
      <c r="I577" s="491"/>
    </row>
    <row r="578" spans="1:9">
      <c r="A578" s="485"/>
      <c r="B578" s="486" t="s">
        <v>307</v>
      </c>
      <c r="C578" s="488"/>
      <c r="D578" s="1287" t="s">
        <v>2063</v>
      </c>
      <c r="E578" s="1287"/>
      <c r="F578" s="1287"/>
      <c r="I578" s="491"/>
    </row>
    <row r="579" spans="1:9">
      <c r="A579" s="485"/>
      <c r="B579" s="485"/>
      <c r="C579" s="488"/>
      <c r="D579" s="1287"/>
      <c r="E579" s="1287"/>
      <c r="F579" s="1287"/>
      <c r="I579" s="491"/>
    </row>
    <row r="580" spans="1:9">
      <c r="A580" s="485"/>
      <c r="B580" s="485"/>
      <c r="C580" s="488"/>
      <c r="D580" s="1287"/>
      <c r="E580" s="1287"/>
      <c r="F580" s="1287"/>
      <c r="I580" s="491"/>
    </row>
    <row r="581" spans="1:9">
      <c r="A581" s="485"/>
      <c r="B581" s="485"/>
      <c r="C581" s="488"/>
      <c r="D581" s="1287"/>
      <c r="E581" s="1287"/>
      <c r="F581" s="1287"/>
      <c r="I581" s="491"/>
    </row>
    <row r="582" spans="1:9">
      <c r="A582" s="485"/>
      <c r="B582" s="485"/>
      <c r="C582" s="488"/>
      <c r="D582" s="447"/>
      <c r="E582" s="447"/>
      <c r="F582" s="447"/>
      <c r="I582" s="491"/>
    </row>
    <row r="583" spans="1:9">
      <c r="A583" s="1290" t="s">
        <v>1053</v>
      </c>
      <c r="B583" s="1290"/>
      <c r="C583" s="1290"/>
      <c r="D583" s="1290"/>
      <c r="E583" s="1290"/>
      <c r="F583" s="1290"/>
      <c r="G583" s="1290"/>
      <c r="H583" s="1029"/>
      <c r="I583" s="1155"/>
    </row>
    <row r="584" spans="1:9">
      <c r="A584" s="488"/>
      <c r="B584" s="488"/>
      <c r="C584" s="488"/>
      <c r="E584" s="447"/>
      <c r="F584" s="447"/>
      <c r="I584" s="491"/>
    </row>
    <row r="585" spans="1:9" ht="12.75" customHeight="1">
      <c r="C585" s="483"/>
      <c r="D585" s="1289" t="s">
        <v>210</v>
      </c>
      <c r="E585" s="1289"/>
      <c r="F585" s="1289"/>
      <c r="I585" s="491"/>
    </row>
    <row r="586" spans="1:9">
      <c r="A586" s="484"/>
      <c r="B586" s="484"/>
      <c r="C586" s="484"/>
      <c r="D586" s="1291" t="s">
        <v>1066</v>
      </c>
      <c r="E586" s="1291"/>
      <c r="F586" s="1291"/>
      <c r="I586" s="491"/>
    </row>
    <row r="587" spans="1:9">
      <c r="A587" s="403"/>
      <c r="B587" s="403"/>
      <c r="C587" s="484"/>
      <c r="D587" s="500"/>
      <c r="I587" s="491"/>
    </row>
    <row r="588" spans="1:9">
      <c r="A588" s="484"/>
      <c r="B588" s="486" t="s">
        <v>307</v>
      </c>
      <c r="D588" s="1291" t="s">
        <v>888</v>
      </c>
      <c r="E588" s="1291"/>
      <c r="F588" s="1291"/>
      <c r="I588" s="491"/>
    </row>
    <row r="589" spans="1:9">
      <c r="A589" s="491"/>
      <c r="B589" s="491"/>
      <c r="D589" s="477"/>
      <c r="I589" s="491"/>
    </row>
    <row r="590" spans="1:9">
      <c r="A590" s="491"/>
      <c r="B590" s="486" t="s">
        <v>307</v>
      </c>
      <c r="D590" s="1291" t="s">
        <v>2064</v>
      </c>
      <c r="E590" s="1291"/>
      <c r="F590" s="1291"/>
      <c r="I590" s="491"/>
    </row>
    <row r="591" spans="1:9">
      <c r="A591" s="491"/>
      <c r="B591" s="491"/>
      <c r="D591" s="1291"/>
      <c r="E591" s="1291"/>
      <c r="F591" s="1291"/>
      <c r="I591" s="491"/>
    </row>
    <row r="592" spans="1:9">
      <c r="A592" s="491"/>
      <c r="B592" s="491"/>
      <c r="D592" s="1291"/>
      <c r="E592" s="1291"/>
      <c r="F592" s="1291"/>
      <c r="I592" s="491"/>
    </row>
    <row r="593" spans="1:9">
      <c r="A593" s="491"/>
      <c r="B593" s="491"/>
      <c r="D593" s="1291"/>
      <c r="E593" s="1291"/>
      <c r="F593" s="1291"/>
      <c r="I593" s="491"/>
    </row>
    <row r="594" spans="1:9">
      <c r="A594" s="491"/>
      <c r="B594" s="486" t="s">
        <v>307</v>
      </c>
      <c r="D594" s="1291" t="s">
        <v>1067</v>
      </c>
      <c r="E594" s="1291"/>
      <c r="F594" s="1291"/>
      <c r="I594" s="491"/>
    </row>
    <row r="595" spans="1:9">
      <c r="A595" s="491"/>
      <c r="B595" s="491"/>
      <c r="D595" s="1291"/>
      <c r="E595" s="1291"/>
      <c r="F595" s="1291"/>
      <c r="I595" s="491"/>
    </row>
    <row r="596" spans="1:9">
      <c r="A596" s="491"/>
      <c r="B596" s="491"/>
      <c r="D596" s="1291"/>
      <c r="E596" s="1291"/>
      <c r="F596" s="1291"/>
      <c r="I596" s="491"/>
    </row>
    <row r="597" spans="1:9">
      <c r="A597" s="491"/>
      <c r="B597" s="491"/>
      <c r="D597" s="1291"/>
      <c r="E597" s="1291"/>
      <c r="F597" s="1291"/>
      <c r="I597" s="491"/>
    </row>
    <row r="598" spans="1:9">
      <c r="A598" s="491"/>
      <c r="B598" s="491"/>
      <c r="D598" s="441"/>
      <c r="E598" s="441"/>
      <c r="F598" s="441"/>
      <c r="I598" s="491"/>
    </row>
    <row r="599" spans="1:9">
      <c r="A599" s="491"/>
      <c r="B599" s="486" t="s">
        <v>307</v>
      </c>
      <c r="D599" s="1291" t="s">
        <v>2065</v>
      </c>
      <c r="E599" s="1291"/>
      <c r="F599" s="1291"/>
      <c r="I599" s="491"/>
    </row>
    <row r="600" spans="1:9">
      <c r="A600" s="491"/>
      <c r="B600" s="491"/>
      <c r="D600" s="1291"/>
      <c r="E600" s="1291"/>
      <c r="F600" s="1291"/>
      <c r="I600" s="491"/>
    </row>
    <row r="601" spans="1:9">
      <c r="A601" s="491"/>
      <c r="B601" s="491"/>
      <c r="D601" s="500"/>
      <c r="I601" s="491"/>
    </row>
    <row r="602" spans="1:9">
      <c r="A602" s="491"/>
      <c r="B602" s="486" t="s">
        <v>307</v>
      </c>
      <c r="D602" s="1291" t="s">
        <v>1068</v>
      </c>
      <c r="E602" s="1291"/>
      <c r="F602" s="1291"/>
      <c r="I602" s="491"/>
    </row>
    <row r="603" spans="1:9">
      <c r="A603" s="491"/>
      <c r="B603" s="491"/>
      <c r="D603" s="1291"/>
      <c r="E603" s="1291"/>
      <c r="F603" s="1291"/>
      <c r="I603" s="491"/>
    </row>
    <row r="604" spans="1:9">
      <c r="A604" s="485"/>
      <c r="B604" s="485"/>
      <c r="D604" s="500"/>
      <c r="I604" s="491"/>
    </row>
    <row r="605" spans="1:9">
      <c r="A605" s="1290" t="s">
        <v>1054</v>
      </c>
      <c r="B605" s="1290"/>
      <c r="C605" s="1290"/>
      <c r="D605" s="1290"/>
      <c r="E605" s="1290"/>
      <c r="F605" s="1290"/>
      <c r="G605" s="1290"/>
      <c r="H605" s="1029"/>
      <c r="I605" s="1155"/>
    </row>
    <row r="606" spans="1:9">
      <c r="I606" s="491"/>
    </row>
    <row r="607" spans="1:9">
      <c r="D607" s="1295" t="s">
        <v>1106</v>
      </c>
      <c r="E607" s="1295"/>
      <c r="F607" s="1295"/>
      <c r="I607" s="491"/>
    </row>
    <row r="608" spans="1:9">
      <c r="D608" s="1296" t="s">
        <v>1107</v>
      </c>
      <c r="E608" s="1296"/>
      <c r="F608" s="1296"/>
      <c r="I608" s="491"/>
    </row>
    <row r="609" spans="1:9">
      <c r="D609" s="445"/>
      <c r="I609" s="491"/>
    </row>
    <row r="610" spans="1:9" ht="14.25" customHeight="1">
      <c r="A610" s="485"/>
      <c r="B610" s="486" t="s">
        <v>307</v>
      </c>
      <c r="D610" s="1316" t="s">
        <v>1907</v>
      </c>
      <c r="E610" s="1316"/>
      <c r="F610" s="1316"/>
      <c r="I610" s="491"/>
    </row>
    <row r="611" spans="1:9">
      <c r="D611" s="1316"/>
      <c r="E611" s="1316"/>
      <c r="F611" s="1316"/>
      <c r="I611" s="491"/>
    </row>
    <row r="612" spans="1:9">
      <c r="D612" s="386"/>
      <c r="E612" s="1037" t="s">
        <v>1908</v>
      </c>
      <c r="F612" s="386"/>
      <c r="I612" s="491"/>
    </row>
    <row r="613" spans="1:9">
      <c r="I613" s="491"/>
    </row>
    <row r="614" spans="1:9">
      <c r="A614" s="1290" t="s">
        <v>1055</v>
      </c>
      <c r="B614" s="1290"/>
      <c r="C614" s="1290"/>
      <c r="D614" s="1290"/>
      <c r="E614" s="1290"/>
      <c r="F614" s="1290"/>
      <c r="G614" s="1290"/>
      <c r="H614" s="1029"/>
      <c r="I614" s="1155"/>
    </row>
    <row r="615" spans="1:9">
      <c r="A615" s="447"/>
      <c r="B615" s="447"/>
      <c r="I615" s="491"/>
    </row>
    <row r="616" spans="1:9">
      <c r="A616" s="483"/>
      <c r="B616" s="483"/>
      <c r="C616" s="483"/>
      <c r="D616" s="1324" t="s">
        <v>1108</v>
      </c>
      <c r="E616" s="1324"/>
      <c r="F616" s="1324"/>
      <c r="I616" s="491"/>
    </row>
    <row r="617" spans="1:9">
      <c r="A617" s="483"/>
      <c r="B617" s="483"/>
      <c r="C617" s="483"/>
      <c r="D617" s="1324"/>
      <c r="E617" s="1324"/>
      <c r="F617" s="1324"/>
      <c r="I617" s="491"/>
    </row>
    <row r="618" spans="1:9">
      <c r="C618" s="484"/>
      <c r="D618" s="1296" t="s">
        <v>1109</v>
      </c>
      <c r="E618" s="1296"/>
      <c r="F618" s="1296"/>
      <c r="I618" s="491"/>
    </row>
    <row r="619" spans="1:9">
      <c r="C619" s="484"/>
      <c r="D619" s="445"/>
      <c r="E619" s="445"/>
      <c r="F619" s="445"/>
      <c r="I619" s="491"/>
    </row>
    <row r="620" spans="1:9" ht="12.75" customHeight="1">
      <c r="A620" s="491"/>
      <c r="B620" s="486" t="s">
        <v>307</v>
      </c>
      <c r="D620" s="1312" t="s">
        <v>1110</v>
      </c>
      <c r="E620" s="1312"/>
      <c r="F620" s="1312"/>
      <c r="I620" s="491"/>
    </row>
    <row r="621" spans="1:9">
      <c r="D621" s="1312"/>
      <c r="E621" s="1312"/>
      <c r="F621" s="1312"/>
      <c r="I621" s="491"/>
    </row>
    <row r="622" spans="1:9">
      <c r="I622" s="491"/>
    </row>
    <row r="623" spans="1:9">
      <c r="B623" s="486" t="s">
        <v>307</v>
      </c>
      <c r="D623" s="1312" t="s">
        <v>1111</v>
      </c>
      <c r="E623" s="1312"/>
      <c r="F623" s="1312"/>
      <c r="I623" s="491"/>
    </row>
    <row r="624" spans="1:9">
      <c r="C624" s="501"/>
      <c r="D624" s="1312"/>
      <c r="E624" s="1312"/>
      <c r="F624" s="1312"/>
      <c r="I624" s="491"/>
    </row>
    <row r="625" spans="1:9">
      <c r="C625" s="501"/>
      <c r="I625" s="491"/>
    </row>
    <row r="626" spans="1:9">
      <c r="B626" s="486" t="s">
        <v>307</v>
      </c>
      <c r="C626" s="501"/>
      <c r="D626" s="1312" t="s">
        <v>1112</v>
      </c>
      <c r="E626" s="1312"/>
      <c r="F626" s="1312"/>
      <c r="I626" s="491"/>
    </row>
    <row r="627" spans="1:9">
      <c r="C627" s="501"/>
      <c r="D627" s="1312"/>
      <c r="E627" s="1312"/>
      <c r="F627" s="1312"/>
      <c r="I627" s="501"/>
    </row>
    <row r="628" spans="1:9">
      <c r="C628" s="501"/>
      <c r="I628" s="491"/>
    </row>
    <row r="629" spans="1:9">
      <c r="A629" s="1290" t="s">
        <v>1056</v>
      </c>
      <c r="B629" s="1290"/>
      <c r="C629" s="1290"/>
      <c r="D629" s="1290"/>
      <c r="E629" s="1290"/>
      <c r="F629" s="1290"/>
      <c r="G629" s="1290"/>
      <c r="H629" s="1029"/>
      <c r="I629" s="1155"/>
    </row>
    <row r="630" spans="1:9">
      <c r="A630" s="483"/>
      <c r="B630" s="483"/>
      <c r="C630" s="483"/>
      <c r="I630" s="491"/>
    </row>
    <row r="631" spans="1:9">
      <c r="C631" s="491"/>
      <c r="D631" s="1295" t="s">
        <v>1113</v>
      </c>
      <c r="E631" s="1295"/>
      <c r="F631" s="1295"/>
      <c r="I631" s="491"/>
    </row>
    <row r="632" spans="1:9">
      <c r="A632" s="491"/>
      <c r="B632" s="491"/>
      <c r="D632" s="405"/>
      <c r="I632" s="491"/>
    </row>
    <row r="633" spans="1:9" ht="14.25" customHeight="1">
      <c r="A633" s="485"/>
      <c r="B633" s="486" t="s">
        <v>307</v>
      </c>
      <c r="D633" s="1316" t="s">
        <v>2066</v>
      </c>
      <c r="E633" s="1316"/>
      <c r="F633" s="1316"/>
      <c r="I633" s="491"/>
    </row>
    <row r="634" spans="1:9">
      <c r="D634" s="1316"/>
      <c r="E634" s="1316"/>
      <c r="F634" s="1316"/>
      <c r="I634" s="491"/>
    </row>
    <row r="635" spans="1:9">
      <c r="D635" s="386"/>
      <c r="E635" s="1037" t="s">
        <v>1910</v>
      </c>
      <c r="F635" s="386"/>
      <c r="I635" s="491"/>
    </row>
    <row r="636" spans="1:9">
      <c r="D636" s="1287" t="s">
        <v>1909</v>
      </c>
      <c r="E636" s="1287"/>
      <c r="F636" s="1287"/>
      <c r="I636" s="491"/>
    </row>
    <row r="637" spans="1:9">
      <c r="D637" s="1287"/>
      <c r="E637" s="1287"/>
      <c r="F637" s="1287"/>
      <c r="I637" s="491"/>
    </row>
    <row r="638" spans="1:9">
      <c r="D638" s="1287"/>
      <c r="E638" s="1287"/>
      <c r="F638" s="1287"/>
      <c r="I638" s="491"/>
    </row>
    <row r="639" spans="1:9">
      <c r="D639" s="446"/>
      <c r="E639" s="446"/>
      <c r="F639" s="446"/>
      <c r="I639" s="491"/>
    </row>
    <row r="640" spans="1:9">
      <c r="A640" s="485"/>
      <c r="B640" s="486" t="s">
        <v>307</v>
      </c>
      <c r="D640" s="1287" t="s">
        <v>1114</v>
      </c>
      <c r="E640" s="1287"/>
      <c r="F640" s="1287"/>
      <c r="I640" s="491"/>
    </row>
    <row r="641" spans="1:9">
      <c r="A641" s="488"/>
      <c r="B641" s="488"/>
      <c r="C641" s="488"/>
      <c r="D641" s="1287"/>
      <c r="E641" s="1287"/>
      <c r="F641" s="1287"/>
      <c r="I641" s="491"/>
    </row>
    <row r="642" spans="1:9">
      <c r="A642" s="488"/>
      <c r="B642" s="488"/>
      <c r="C642" s="488"/>
      <c r="D642" s="447"/>
      <c r="E642" s="447"/>
      <c r="F642" s="447"/>
      <c r="I642" s="491"/>
    </row>
    <row r="643" spans="1:9">
      <c r="A643" s="485"/>
      <c r="B643" s="486" t="s">
        <v>307</v>
      </c>
      <c r="C643" s="488"/>
      <c r="D643" s="1287" t="s">
        <v>1224</v>
      </c>
      <c r="E643" s="1287"/>
      <c r="F643" s="1287"/>
      <c r="I643" s="491"/>
    </row>
    <row r="644" spans="1:9">
      <c r="A644" s="485"/>
      <c r="B644" s="485"/>
      <c r="C644" s="488"/>
      <c r="D644" s="1287"/>
      <c r="E644" s="1287"/>
      <c r="F644" s="1287"/>
      <c r="I644" s="491"/>
    </row>
    <row r="645" spans="1:9">
      <c r="A645" s="485"/>
      <c r="B645" s="485"/>
      <c r="C645" s="488"/>
      <c r="D645" s="1287"/>
      <c r="E645" s="1287"/>
      <c r="F645" s="1287"/>
      <c r="I645" s="491"/>
    </row>
    <row r="646" spans="1:9">
      <c r="A646" s="488"/>
      <c r="B646" s="486" t="s">
        <v>307</v>
      </c>
      <c r="C646" s="488"/>
      <c r="D646" s="1288" t="s">
        <v>1115</v>
      </c>
      <c r="E646" s="1288"/>
      <c r="F646" s="1288"/>
      <c r="I646" s="491"/>
    </row>
    <row r="647" spans="1:9">
      <c r="A647" s="488"/>
      <c r="B647" s="488"/>
      <c r="C647" s="488"/>
      <c r="D647" s="447"/>
      <c r="E647" s="447"/>
      <c r="F647" s="447"/>
      <c r="I647" s="491"/>
    </row>
    <row r="648" spans="1:9">
      <c r="A648" s="1290" t="s">
        <v>1057</v>
      </c>
      <c r="B648" s="1290"/>
      <c r="C648" s="1290"/>
      <c r="D648" s="1290"/>
      <c r="E648" s="1290"/>
      <c r="F648" s="1290"/>
      <c r="G648" s="1290"/>
      <c r="H648" s="1029"/>
      <c r="I648" s="1155"/>
    </row>
    <row r="649" spans="1:9">
      <c r="A649" s="447"/>
      <c r="B649" s="447"/>
      <c r="C649" s="488"/>
      <c r="D649" s="447"/>
      <c r="E649" s="447"/>
      <c r="F649" s="447"/>
      <c r="I649" s="491"/>
    </row>
    <row r="650" spans="1:9">
      <c r="C650" s="483"/>
      <c r="D650" s="1295" t="s">
        <v>1145</v>
      </c>
      <c r="E650" s="1295"/>
      <c r="F650" s="1295"/>
      <c r="I650" s="491"/>
    </row>
    <row r="651" spans="1:9">
      <c r="A651" s="484"/>
      <c r="B651" s="484"/>
      <c r="C651" s="484"/>
      <c r="D651" s="1288" t="s">
        <v>1146</v>
      </c>
      <c r="E651" s="1288"/>
      <c r="F651" s="1288"/>
      <c r="I651" s="491"/>
    </row>
    <row r="652" spans="1:9">
      <c r="A652" s="484"/>
      <c r="B652" s="484"/>
      <c r="C652" s="484"/>
      <c r="D652" s="447"/>
      <c r="E652" s="447"/>
      <c r="F652" s="447"/>
      <c r="I652" s="491"/>
    </row>
    <row r="653" spans="1:9" ht="12.75" customHeight="1">
      <c r="B653" s="486" t="s">
        <v>307</v>
      </c>
      <c r="C653" s="488"/>
      <c r="D653" s="1287" t="s">
        <v>1280</v>
      </c>
      <c r="E653" s="1287"/>
      <c r="F653" s="1287"/>
      <c r="I653" s="491"/>
    </row>
    <row r="654" spans="1:9">
      <c r="D654" s="1287"/>
      <c r="E654" s="1287"/>
      <c r="F654" s="1287"/>
      <c r="I654" s="491"/>
    </row>
    <row r="655" spans="1:9">
      <c r="D655" s="1287"/>
      <c r="E655" s="1287"/>
      <c r="F655" s="1287"/>
      <c r="I655" s="491"/>
    </row>
    <row r="656" spans="1:9">
      <c r="D656" s="1287"/>
      <c r="E656" s="1287"/>
      <c r="F656" s="1287"/>
      <c r="I656" s="491"/>
    </row>
    <row r="657" spans="1:9" ht="14.5" customHeight="1">
      <c r="A657" s="485"/>
      <c r="B657" s="485"/>
      <c r="C657" s="488"/>
      <c r="D657" s="386"/>
      <c r="E657" s="386"/>
      <c r="F657" s="386"/>
      <c r="I657" s="491"/>
    </row>
    <row r="658" spans="1:9" ht="12.75" customHeight="1">
      <c r="A658" s="484"/>
      <c r="B658" s="486" t="s">
        <v>307</v>
      </c>
      <c r="C658" s="488"/>
      <c r="D658" s="1287" t="s">
        <v>1282</v>
      </c>
      <c r="E658" s="1287"/>
      <c r="F658" s="1287"/>
      <c r="I658" s="491"/>
    </row>
    <row r="659" spans="1:9">
      <c r="A659" s="484"/>
      <c r="B659" s="485"/>
      <c r="C659" s="488"/>
      <c r="D659" s="1287"/>
      <c r="E659" s="1287"/>
      <c r="F659" s="1287"/>
      <c r="I659" s="491"/>
    </row>
    <row r="660" spans="1:9">
      <c r="A660" s="484"/>
      <c r="B660" s="485"/>
      <c r="C660" s="488"/>
      <c r="D660" s="1287"/>
      <c r="E660" s="1287"/>
      <c r="F660" s="1287"/>
      <c r="I660" s="491"/>
    </row>
    <row r="661" spans="1:9">
      <c r="A661" s="484"/>
      <c r="B661" s="485"/>
      <c r="C661" s="488"/>
      <c r="D661" s="1287"/>
      <c r="E661" s="1287"/>
      <c r="F661" s="1287"/>
      <c r="I661" s="491"/>
    </row>
    <row r="662" spans="1:9">
      <c r="A662" s="484"/>
      <c r="B662" s="485"/>
      <c r="C662" s="488"/>
      <c r="D662" s="1287"/>
      <c r="E662" s="1287"/>
      <c r="F662" s="1287"/>
      <c r="I662" s="491"/>
    </row>
    <row r="663" spans="1:9" ht="14.25" customHeight="1">
      <c r="A663" s="484"/>
      <c r="B663" s="485"/>
      <c r="C663" s="488"/>
      <c r="F663" s="387"/>
      <c r="I663" s="491"/>
    </row>
    <row r="664" spans="1:9" ht="12.75" customHeight="1">
      <c r="A664" s="484"/>
      <c r="B664" s="486" t="s">
        <v>307</v>
      </c>
      <c r="C664" s="488"/>
      <c r="D664" s="1287" t="s">
        <v>1281</v>
      </c>
      <c r="E664" s="1287"/>
      <c r="F664" s="1287"/>
      <c r="I664" s="491"/>
    </row>
    <row r="665" spans="1:9">
      <c r="A665" s="484"/>
      <c r="B665" s="485"/>
      <c r="C665" s="488"/>
      <c r="D665" s="1287"/>
      <c r="E665" s="1287"/>
      <c r="F665" s="1287"/>
      <c r="I665" s="491"/>
    </row>
    <row r="666" spans="1:9">
      <c r="A666" s="485"/>
      <c r="B666" s="485"/>
      <c r="C666" s="488"/>
      <c r="D666" s="1287"/>
      <c r="E666" s="1287"/>
      <c r="F666" s="1287"/>
      <c r="I666" s="491"/>
    </row>
    <row r="667" spans="1:9">
      <c r="A667" s="485"/>
      <c r="B667" s="485"/>
      <c r="C667" s="488"/>
      <c r="D667" s="1287"/>
      <c r="E667" s="1287"/>
      <c r="F667" s="1287"/>
      <c r="I667" s="491"/>
    </row>
    <row r="668" spans="1:9">
      <c r="A668" s="485"/>
      <c r="B668" s="485"/>
      <c r="C668" s="488"/>
      <c r="D668" s="446"/>
      <c r="E668" s="446"/>
      <c r="F668" s="446"/>
      <c r="I668" s="491"/>
    </row>
    <row r="669" spans="1:9" ht="12.75" customHeight="1">
      <c r="A669" s="484"/>
      <c r="B669" s="486" t="s">
        <v>307</v>
      </c>
      <c r="C669" s="488"/>
      <c r="D669" s="1287" t="s">
        <v>2067</v>
      </c>
      <c r="E669" s="1287"/>
      <c r="F669" s="1287"/>
      <c r="I669" s="491"/>
    </row>
    <row r="670" spans="1:9" ht="12.75" customHeight="1">
      <c r="A670" s="484"/>
      <c r="B670" s="485"/>
      <c r="C670" s="488"/>
      <c r="D670" s="1287"/>
      <c r="E670" s="1287"/>
      <c r="F670" s="1287"/>
      <c r="I670" s="491"/>
    </row>
    <row r="671" spans="1:9" ht="12.75" customHeight="1">
      <c r="A671" s="484"/>
      <c r="B671" s="485"/>
      <c r="C671" s="488"/>
      <c r="D671" s="1287"/>
      <c r="E671" s="1287"/>
      <c r="F671" s="1287"/>
      <c r="I671" s="491"/>
    </row>
    <row r="672" spans="1:9" ht="12.75" customHeight="1">
      <c r="A672" s="484"/>
      <c r="B672" s="485"/>
      <c r="C672" s="488"/>
      <c r="D672" s="1287"/>
      <c r="E672" s="1287"/>
      <c r="F672" s="1287"/>
      <c r="I672" s="491"/>
    </row>
    <row r="673" spans="1:11" ht="12.75" customHeight="1">
      <c r="A673" s="484"/>
      <c r="B673" s="485"/>
      <c r="C673" s="488"/>
      <c r="D673" s="1287"/>
      <c r="E673" s="1287"/>
      <c r="F673" s="1287"/>
      <c r="I673" s="491"/>
    </row>
    <row r="674" spans="1:11" ht="12.75" customHeight="1">
      <c r="A674" s="484"/>
      <c r="B674" s="485"/>
      <c r="C674" s="488"/>
      <c r="D674" s="1287"/>
      <c r="E674" s="1287"/>
      <c r="F674" s="1287"/>
      <c r="I674" s="491"/>
    </row>
    <row r="675" spans="1:11" ht="12.75" customHeight="1">
      <c r="A675" s="484"/>
      <c r="B675" s="485"/>
      <c r="C675" s="488"/>
      <c r="D675" s="1287"/>
      <c r="E675" s="1287"/>
      <c r="F675" s="1287"/>
      <c r="I675" s="491"/>
    </row>
    <row r="676" spans="1:11" ht="12.75" customHeight="1">
      <c r="A676" s="484"/>
      <c r="B676" s="485"/>
      <c r="C676" s="488"/>
      <c r="D676" s="1287"/>
      <c r="E676" s="1287"/>
      <c r="F676" s="1287"/>
      <c r="I676" s="491"/>
    </row>
    <row r="677" spans="1:11" ht="12.75" customHeight="1">
      <c r="A677" s="484"/>
      <c r="B677" s="485"/>
      <c r="C677" s="488"/>
      <c r="D677" s="1287"/>
      <c r="E677" s="1287"/>
      <c r="F677" s="1287"/>
      <c r="I677" s="491"/>
    </row>
    <row r="678" spans="1:11">
      <c r="A678" s="488"/>
      <c r="B678" s="488"/>
      <c r="C678" s="488"/>
      <c r="D678" s="447"/>
      <c r="E678" s="447"/>
      <c r="F678" s="447"/>
      <c r="I678" s="491"/>
    </row>
    <row r="679" spans="1:11">
      <c r="A679" s="1290" t="s">
        <v>1058</v>
      </c>
      <c r="B679" s="1290"/>
      <c r="C679" s="1290"/>
      <c r="D679" s="1290"/>
      <c r="E679" s="1290"/>
      <c r="F679" s="1290"/>
      <c r="G679" s="1290"/>
      <c r="H679" s="1031"/>
      <c r="I679" s="1159"/>
      <c r="J679" s="502"/>
      <c r="K679" s="502"/>
    </row>
    <row r="680" spans="1:11">
      <c r="A680" s="449"/>
      <c r="B680" s="449"/>
      <c r="C680" s="449"/>
      <c r="D680" s="449"/>
      <c r="E680" s="449"/>
      <c r="F680" s="449"/>
      <c r="G680" s="449"/>
      <c r="H680" s="502"/>
      <c r="I680" s="484"/>
      <c r="J680" s="502"/>
      <c r="K680" s="502"/>
    </row>
    <row r="681" spans="1:11">
      <c r="C681" s="483"/>
      <c r="D681" s="1295" t="s">
        <v>99</v>
      </c>
      <c r="E681" s="1295"/>
      <c r="F681" s="1295"/>
      <c r="H681" s="502"/>
      <c r="I681" s="484"/>
      <c r="J681" s="502"/>
      <c r="K681" s="502"/>
    </row>
    <row r="682" spans="1:11">
      <c r="A682" s="483"/>
      <c r="B682" s="483"/>
      <c r="C682" s="483"/>
      <c r="D682" s="1295" t="s">
        <v>123</v>
      </c>
      <c r="E682" s="1295"/>
      <c r="F682" s="1295"/>
      <c r="H682" s="502"/>
      <c r="I682" s="484"/>
      <c r="J682" s="502"/>
      <c r="K682" s="502"/>
    </row>
    <row r="683" spans="1:11">
      <c r="A683" s="484"/>
      <c r="B683" s="484"/>
      <c r="C683" s="484"/>
      <c r="D683" s="1288" t="s">
        <v>1075</v>
      </c>
      <c r="E683" s="1288"/>
      <c r="F683" s="1288"/>
      <c r="H683" s="502"/>
      <c r="I683" s="484"/>
      <c r="J683" s="502"/>
      <c r="K683" s="502"/>
    </row>
    <row r="684" spans="1:11">
      <c r="A684" s="484"/>
      <c r="B684" s="484"/>
      <c r="C684" s="484"/>
      <c r="H684" s="502"/>
      <c r="I684" s="484"/>
      <c r="J684" s="502"/>
      <c r="K684" s="502"/>
    </row>
    <row r="685" spans="1:11">
      <c r="A685" s="485"/>
      <c r="B685" s="486" t="s">
        <v>307</v>
      </c>
      <c r="C685" s="484"/>
      <c r="D685" s="1288" t="s">
        <v>885</v>
      </c>
      <c r="E685" s="1288"/>
      <c r="F685" s="1288"/>
      <c r="H685" s="502"/>
      <c r="I685" s="484"/>
      <c r="J685" s="502"/>
      <c r="K685" s="502"/>
    </row>
    <row r="686" spans="1:11">
      <c r="A686" s="484"/>
      <c r="B686" s="484"/>
      <c r="C686" s="484"/>
      <c r="D686" s="1288" t="s">
        <v>894</v>
      </c>
      <c r="E686" s="1288"/>
      <c r="F686" s="1288"/>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c r="A690" s="485"/>
      <c r="B690" s="486" t="s">
        <v>307</v>
      </c>
      <c r="C690" s="484"/>
      <c r="D690" s="1287" t="s">
        <v>2068</v>
      </c>
      <c r="E690" s="1287"/>
      <c r="F690" s="1287"/>
      <c r="H690" s="502"/>
      <c r="I690" s="484"/>
      <c r="J690" s="502"/>
      <c r="K690" s="502"/>
    </row>
    <row r="691" spans="1:11">
      <c r="A691" s="491"/>
      <c r="B691" s="491"/>
      <c r="C691" s="484"/>
      <c r="D691" s="1287"/>
      <c r="E691" s="1287"/>
      <c r="F691" s="1287"/>
      <c r="H691" s="502"/>
      <c r="I691" s="484"/>
      <c r="J691" s="502"/>
      <c r="K691" s="502"/>
    </row>
    <row r="692" spans="1:11">
      <c r="A692" s="484"/>
      <c r="B692" s="484"/>
      <c r="C692" s="484"/>
      <c r="D692" s="1287"/>
      <c r="E692" s="1287"/>
      <c r="F692" s="1287"/>
      <c r="H692" s="502"/>
      <c r="I692" s="484"/>
      <c r="J692" s="502"/>
      <c r="K692" s="502"/>
    </row>
    <row r="693" spans="1:11">
      <c r="A693" s="484"/>
      <c r="B693" s="484"/>
      <c r="C693" s="484"/>
      <c r="H693" s="502"/>
      <c r="J693" s="502"/>
      <c r="K693" s="502"/>
    </row>
    <row r="694" spans="1:11">
      <c r="A694" s="485"/>
      <c r="B694" s="486" t="s">
        <v>307</v>
      </c>
      <c r="C694" s="484"/>
      <c r="D694" s="1288" t="s">
        <v>917</v>
      </c>
      <c r="E694" s="1288"/>
      <c r="F694" s="1288"/>
      <c r="H694" s="502"/>
      <c r="I694" s="484"/>
      <c r="J694" s="502"/>
      <c r="K694" s="502"/>
    </row>
    <row r="695" spans="1:11">
      <c r="A695" s="485"/>
      <c r="B695" s="485"/>
      <c r="C695" s="484"/>
      <c r="D695" s="1288" t="s">
        <v>894</v>
      </c>
      <c r="E695" s="1288"/>
      <c r="F695" s="1288"/>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c r="A698" s="485"/>
      <c r="B698" s="486" t="s">
        <v>307</v>
      </c>
      <c r="C698" s="484"/>
      <c r="D698" s="1288" t="s">
        <v>2471</v>
      </c>
      <c r="E698" s="1288"/>
      <c r="F698" s="1288"/>
      <c r="H698" s="502"/>
      <c r="I698" s="484"/>
      <c r="J698" s="502"/>
      <c r="K698" s="502"/>
    </row>
    <row r="699" spans="1:11">
      <c r="A699" s="485"/>
      <c r="B699" s="485"/>
      <c r="C699" s="484"/>
      <c r="D699" s="1288" t="s">
        <v>894</v>
      </c>
      <c r="E699" s="1288"/>
      <c r="F699" s="1288"/>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c r="A702" s="485"/>
      <c r="B702" s="486" t="s">
        <v>307</v>
      </c>
      <c r="C702" s="484"/>
      <c r="D702" s="1287" t="s">
        <v>2246</v>
      </c>
      <c r="E702" s="1287"/>
      <c r="F702" s="1287"/>
      <c r="H702" s="502"/>
      <c r="I702" s="484"/>
      <c r="J702" s="502"/>
      <c r="K702" s="502"/>
    </row>
    <row r="703" spans="1:11">
      <c r="A703" s="484"/>
      <c r="B703" s="484"/>
      <c r="C703" s="484"/>
      <c r="D703" s="1287"/>
      <c r="E703" s="1287"/>
      <c r="F703" s="1287"/>
      <c r="H703" s="502"/>
      <c r="I703" s="484"/>
      <c r="J703" s="502"/>
      <c r="K703" s="502"/>
    </row>
    <row r="704" spans="1:11">
      <c r="A704" s="484"/>
      <c r="B704" s="484"/>
      <c r="C704" s="484"/>
      <c r="D704" s="1287"/>
      <c r="E704" s="1287"/>
      <c r="F704" s="1287"/>
      <c r="H704" s="502"/>
      <c r="I704" s="484"/>
      <c r="J704" s="502"/>
      <c r="K704" s="502"/>
    </row>
    <row r="705" spans="1:11">
      <c r="A705" s="484"/>
      <c r="B705" s="484"/>
      <c r="C705" s="484"/>
      <c r="D705" s="1287"/>
      <c r="E705" s="1287"/>
      <c r="F705" s="1287"/>
      <c r="H705" s="502"/>
      <c r="I705" s="484"/>
      <c r="J705" s="502"/>
      <c r="K705" s="502"/>
    </row>
    <row r="706" spans="1:11">
      <c r="A706" s="484"/>
      <c r="B706" s="484"/>
      <c r="C706" s="484"/>
      <c r="D706" s="1287"/>
      <c r="E706" s="1287"/>
      <c r="F706" s="1287"/>
      <c r="H706" s="502"/>
      <c r="I706" s="484"/>
      <c r="J706" s="502"/>
      <c r="K706" s="502"/>
    </row>
    <row r="707" spans="1:11">
      <c r="A707" s="484"/>
      <c r="B707" s="484"/>
      <c r="C707" s="484"/>
      <c r="D707" s="1287"/>
      <c r="E707" s="1287"/>
      <c r="F707" s="1287"/>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7" t="s">
        <v>1200</v>
      </c>
      <c r="E709" s="1287"/>
      <c r="F709" s="1287"/>
      <c r="H709" s="502"/>
      <c r="I709" s="484"/>
      <c r="J709" s="502"/>
      <c r="K709" s="502"/>
    </row>
    <row r="710" spans="1:11">
      <c r="A710" s="484"/>
      <c r="B710" s="484"/>
      <c r="C710" s="484"/>
      <c r="D710" s="1287"/>
      <c r="E710" s="1287"/>
      <c r="F710" s="1287"/>
      <c r="H710" s="502"/>
      <c r="I710" s="484"/>
      <c r="J710" s="502"/>
      <c r="K710" s="502"/>
    </row>
    <row r="711" spans="1:11">
      <c r="A711" s="484"/>
      <c r="B711" s="484"/>
      <c r="C711" s="484"/>
      <c r="D711" s="446"/>
      <c r="E711" s="446"/>
      <c r="F711" s="446"/>
      <c r="H711" s="502"/>
      <c r="I711" s="484"/>
      <c r="J711" s="502"/>
      <c r="K711" s="502"/>
    </row>
    <row r="712" spans="1:11">
      <c r="A712" s="485"/>
      <c r="B712" s="486" t="s">
        <v>307</v>
      </c>
      <c r="C712" s="484"/>
      <c r="D712" s="1287" t="s">
        <v>1076</v>
      </c>
      <c r="E712" s="1287"/>
      <c r="F712" s="1287"/>
      <c r="H712" s="502"/>
      <c r="I712" s="484"/>
      <c r="J712" s="502"/>
      <c r="K712" s="502"/>
    </row>
    <row r="713" spans="1:11">
      <c r="A713" s="484"/>
      <c r="B713" s="484"/>
      <c r="C713" s="484"/>
      <c r="D713" s="1287"/>
      <c r="E713" s="1287"/>
      <c r="F713" s="1287"/>
      <c r="H713" s="502"/>
      <c r="I713" s="484"/>
      <c r="J713" s="502"/>
      <c r="K713" s="502"/>
    </row>
    <row r="714" spans="1:11">
      <c r="A714" s="484"/>
      <c r="B714" s="484"/>
      <c r="C714" s="484"/>
      <c r="D714" s="1287"/>
      <c r="E714" s="1287"/>
      <c r="F714" s="1287"/>
      <c r="H714" s="502"/>
      <c r="I714" s="484"/>
      <c r="J714" s="502"/>
      <c r="K714" s="502"/>
    </row>
    <row r="715" spans="1:11" ht="15" customHeight="1">
      <c r="A715" s="484"/>
      <c r="B715" s="484"/>
      <c r="C715" s="484"/>
      <c r="D715" s="1287"/>
      <c r="E715" s="1287"/>
      <c r="F715" s="1287"/>
      <c r="H715" s="502"/>
      <c r="I715" s="484"/>
      <c r="J715" s="502"/>
      <c r="K715" s="502"/>
    </row>
    <row r="716" spans="1:11" ht="15" customHeight="1">
      <c r="A716" s="484"/>
      <c r="B716" s="484"/>
      <c r="C716" s="484"/>
      <c r="D716" s="1287"/>
      <c r="E716" s="1287"/>
      <c r="F716" s="1287"/>
      <c r="H716" s="502"/>
      <c r="I716" s="484"/>
      <c r="J716" s="502"/>
      <c r="K716" s="502"/>
    </row>
    <row r="717" spans="1:11">
      <c r="A717" s="484"/>
      <c r="B717" s="484"/>
      <c r="C717" s="484"/>
      <c r="D717" s="1287"/>
      <c r="E717" s="1287"/>
      <c r="F717" s="1287"/>
      <c r="H717" s="502"/>
      <c r="I717" s="484"/>
      <c r="J717" s="502"/>
      <c r="K717" s="502"/>
    </row>
    <row r="718" spans="1:11">
      <c r="A718" s="484"/>
      <c r="B718" s="484"/>
      <c r="C718" s="484"/>
      <c r="D718" s="1287"/>
      <c r="E718" s="1287"/>
      <c r="F718" s="1287"/>
      <c r="H718" s="502"/>
      <c r="I718" s="484"/>
      <c r="J718" s="502"/>
      <c r="K718" s="502"/>
    </row>
    <row r="719" spans="1:11">
      <c r="A719" s="484"/>
      <c r="B719" s="484"/>
      <c r="C719" s="484"/>
      <c r="D719" s="1287"/>
      <c r="E719" s="1287"/>
      <c r="F719" s="1287"/>
      <c r="H719" s="502"/>
      <c r="I719" s="484"/>
      <c r="J719" s="502"/>
      <c r="K719" s="502"/>
    </row>
    <row r="720" spans="1:11" ht="15" customHeight="1">
      <c r="A720" s="484"/>
      <c r="B720" s="484"/>
      <c r="C720" s="484"/>
      <c r="D720" s="1287"/>
      <c r="E720" s="1287"/>
      <c r="F720" s="1287"/>
      <c r="H720" s="502"/>
      <c r="I720" s="484"/>
      <c r="J720" s="502"/>
      <c r="K720" s="502"/>
    </row>
    <row r="721" spans="1:11">
      <c r="A721" s="484"/>
      <c r="B721" s="484"/>
      <c r="C721" s="484"/>
      <c r="D721" s="1287"/>
      <c r="E721" s="1287"/>
      <c r="F721" s="1287"/>
      <c r="H721" s="502"/>
      <c r="I721" s="484"/>
      <c r="J721" s="502"/>
      <c r="K721" s="502"/>
    </row>
    <row r="722" spans="1:11">
      <c r="A722" s="484"/>
      <c r="B722" s="484"/>
      <c r="C722" s="484"/>
      <c r="D722" s="1287"/>
      <c r="E722" s="1287"/>
      <c r="F722" s="1287"/>
      <c r="H722" s="502"/>
      <c r="I722" s="484"/>
      <c r="J722" s="502"/>
      <c r="K722" s="502"/>
    </row>
    <row r="723" spans="1:11">
      <c r="A723" s="484"/>
      <c r="B723" s="484"/>
      <c r="C723" s="484"/>
      <c r="D723" s="1287"/>
      <c r="E723" s="1287"/>
      <c r="F723" s="1287"/>
      <c r="H723" s="502"/>
      <c r="I723" s="484"/>
      <c r="J723" s="502"/>
      <c r="K723" s="502"/>
    </row>
    <row r="724" spans="1:11">
      <c r="A724" s="484"/>
      <c r="B724" s="484"/>
      <c r="C724" s="484"/>
      <c r="D724" s="1287"/>
      <c r="E724" s="1287"/>
      <c r="F724" s="1287"/>
      <c r="H724" s="502"/>
      <c r="I724" s="484"/>
      <c r="J724" s="502"/>
      <c r="K724" s="502"/>
    </row>
    <row r="725" spans="1:11">
      <c r="A725" s="484"/>
      <c r="B725" s="486" t="s">
        <v>307</v>
      </c>
      <c r="C725" s="484"/>
      <c r="D725" s="1287" t="s">
        <v>2464</v>
      </c>
      <c r="E725" s="1287"/>
      <c r="F725" s="1287"/>
      <c r="H725" s="502"/>
      <c r="I725" s="484"/>
      <c r="J725" s="502"/>
      <c r="K725" s="502"/>
    </row>
    <row r="726" spans="1:11">
      <c r="A726" s="484"/>
      <c r="B726" s="484"/>
      <c r="C726" s="484"/>
      <c r="D726" s="1287"/>
      <c r="E726" s="1287"/>
      <c r="F726" s="1287"/>
      <c r="H726" s="502"/>
      <c r="I726" s="484"/>
      <c r="J726" s="502"/>
      <c r="K726" s="502"/>
    </row>
    <row r="727" spans="1:11">
      <c r="A727" s="484"/>
      <c r="B727" s="484"/>
      <c r="C727" s="484"/>
      <c r="D727" s="1287"/>
      <c r="E727" s="1287"/>
      <c r="F727" s="1287"/>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7" t="s">
        <v>2463</v>
      </c>
      <c r="E729" s="1287"/>
      <c r="F729" s="1287"/>
      <c r="H729" s="502"/>
      <c r="I729" s="484"/>
      <c r="J729" s="502"/>
      <c r="K729" s="502"/>
    </row>
    <row r="730" spans="1:11">
      <c r="A730" s="484"/>
      <c r="B730" s="484"/>
      <c r="C730" s="484"/>
      <c r="D730" s="1287"/>
      <c r="E730" s="1287"/>
      <c r="F730" s="1287"/>
      <c r="H730" s="502"/>
      <c r="I730" s="484"/>
      <c r="J730" s="502"/>
      <c r="K730" s="502"/>
    </row>
    <row r="731" spans="1:11">
      <c r="A731" s="484"/>
      <c r="B731" s="484"/>
      <c r="C731" s="484"/>
      <c r="D731" s="1287"/>
      <c r="E731" s="1287"/>
      <c r="F731" s="1287"/>
      <c r="H731" s="502"/>
      <c r="I731" s="484"/>
      <c r="J731" s="502"/>
      <c r="K731" s="502"/>
    </row>
    <row r="732" spans="1:11">
      <c r="A732" s="484"/>
      <c r="B732" s="484"/>
      <c r="C732" s="484"/>
      <c r="H732" s="502"/>
      <c r="I732" s="484"/>
      <c r="J732" s="502"/>
      <c r="K732" s="502"/>
    </row>
    <row r="733" spans="1:11">
      <c r="A733" s="484"/>
      <c r="B733" s="486" t="s">
        <v>307</v>
      </c>
      <c r="C733" s="484"/>
      <c r="D733" s="1287" t="s">
        <v>2462</v>
      </c>
      <c r="E733" s="1287"/>
      <c r="F733" s="1287"/>
      <c r="H733" s="502"/>
      <c r="I733" s="484"/>
      <c r="J733" s="502"/>
      <c r="K733" s="502"/>
    </row>
    <row r="734" spans="1:11">
      <c r="A734" s="484"/>
      <c r="B734" s="484"/>
      <c r="C734" s="484"/>
      <c r="D734" s="1287"/>
      <c r="E734" s="1287"/>
      <c r="F734" s="1287"/>
      <c r="H734" s="502"/>
      <c r="I734" s="484"/>
      <c r="J734" s="502"/>
      <c r="K734" s="502"/>
    </row>
    <row r="735" spans="1:11">
      <c r="A735" s="484"/>
      <c r="B735" s="484"/>
      <c r="C735" s="484"/>
      <c r="D735" s="1287"/>
      <c r="E735" s="1287"/>
      <c r="F735" s="1287"/>
      <c r="H735" s="502"/>
      <c r="I735" s="484"/>
      <c r="J735" s="502"/>
      <c r="K735" s="502"/>
    </row>
    <row r="736" spans="1:11">
      <c r="A736" s="484"/>
      <c r="B736" s="484"/>
      <c r="C736" s="484"/>
      <c r="D736" s="1287"/>
      <c r="E736" s="1287"/>
      <c r="F736" s="1287"/>
      <c r="H736" s="502"/>
      <c r="I736" s="484"/>
      <c r="J736" s="502"/>
      <c r="K736" s="502"/>
    </row>
    <row r="737" spans="1:11">
      <c r="A737" s="484"/>
      <c r="B737" s="484"/>
      <c r="C737" s="484"/>
      <c r="H737" s="502"/>
      <c r="I737" s="484"/>
      <c r="J737" s="502"/>
      <c r="K737" s="502"/>
    </row>
    <row r="738" spans="1:11">
      <c r="A738" s="485"/>
      <c r="B738" s="486" t="s">
        <v>307</v>
      </c>
      <c r="C738" s="484"/>
      <c r="D738" s="1287" t="s">
        <v>1077</v>
      </c>
      <c r="E738" s="1287"/>
      <c r="F738" s="1287"/>
      <c r="H738" s="502"/>
      <c r="I738" s="484"/>
      <c r="J738" s="502"/>
      <c r="K738" s="502"/>
    </row>
    <row r="739" spans="1:11">
      <c r="A739" s="484"/>
      <c r="B739" s="484"/>
      <c r="C739" s="484"/>
      <c r="D739" s="1287"/>
      <c r="E739" s="1287"/>
      <c r="F739" s="1287"/>
      <c r="H739" s="502"/>
      <c r="I739" s="484"/>
      <c r="J739" s="502"/>
      <c r="K739" s="502"/>
    </row>
    <row r="740" spans="1:11">
      <c r="A740" s="484"/>
      <c r="B740" s="484"/>
      <c r="C740" s="484"/>
      <c r="D740" s="1287"/>
      <c r="E740" s="1287"/>
      <c r="F740" s="1287"/>
      <c r="H740" s="502"/>
      <c r="I740" s="484"/>
      <c r="J740" s="502"/>
      <c r="K740" s="502"/>
    </row>
    <row r="741" spans="1:11">
      <c r="A741" s="484"/>
      <c r="B741" s="484"/>
      <c r="C741" s="484"/>
      <c r="D741" s="1287"/>
      <c r="E741" s="1287"/>
      <c r="F741" s="1287"/>
      <c r="H741" s="502"/>
      <c r="I741" s="484"/>
      <c r="J741" s="502"/>
      <c r="K741" s="502"/>
    </row>
    <row r="742" spans="1:11">
      <c r="A742" s="484"/>
      <c r="B742" s="484"/>
      <c r="C742" s="484"/>
      <c r="D742" s="1287"/>
      <c r="E742" s="1287"/>
      <c r="F742" s="1287"/>
      <c r="H742" s="502"/>
      <c r="I742" s="484"/>
      <c r="J742" s="502"/>
      <c r="K742" s="502"/>
    </row>
    <row r="743" spans="1:11">
      <c r="A743" s="484"/>
      <c r="B743" s="484"/>
      <c r="C743" s="484"/>
      <c r="D743" s="493"/>
      <c r="H743" s="502"/>
      <c r="I743" s="484"/>
      <c r="J743" s="502"/>
      <c r="K743" s="502"/>
    </row>
    <row r="744" spans="1:11">
      <c r="A744" s="485"/>
      <c r="B744" s="486" t="s">
        <v>307</v>
      </c>
      <c r="C744" s="484"/>
      <c r="D744" s="1287" t="s">
        <v>2146</v>
      </c>
      <c r="E744" s="1287"/>
      <c r="F744" s="1287"/>
      <c r="H744" s="502"/>
      <c r="I744" s="484"/>
      <c r="J744" s="502"/>
      <c r="K744" s="502"/>
    </row>
    <row r="745" spans="1:11">
      <c r="A745" s="484"/>
      <c r="B745" s="484"/>
      <c r="C745" s="484"/>
      <c r="D745" s="1287"/>
      <c r="E745" s="1287"/>
      <c r="F745" s="1287"/>
      <c r="H745" s="502"/>
      <c r="I745" s="484"/>
      <c r="J745" s="502"/>
      <c r="K745" s="502"/>
    </row>
    <row r="746" spans="1:11">
      <c r="A746" s="484"/>
      <c r="B746" s="484"/>
      <c r="C746" s="484"/>
      <c r="D746" s="1287"/>
      <c r="E746" s="1287"/>
      <c r="F746" s="1287"/>
      <c r="H746" s="502"/>
      <c r="I746" s="484"/>
      <c r="J746" s="502"/>
      <c r="K746" s="502"/>
    </row>
    <row r="747" spans="1:11">
      <c r="A747" s="484"/>
      <c r="B747" s="484"/>
      <c r="C747" s="484"/>
      <c r="D747" s="1287"/>
      <c r="E747" s="1287"/>
      <c r="F747" s="1287"/>
      <c r="H747" s="502"/>
      <c r="I747" s="484"/>
      <c r="J747" s="502"/>
      <c r="K747" s="502"/>
    </row>
    <row r="748" spans="1:11">
      <c r="A748" s="484"/>
      <c r="B748" s="484"/>
      <c r="C748" s="484"/>
      <c r="D748" s="1287"/>
      <c r="E748" s="1287"/>
      <c r="F748" s="1287"/>
      <c r="H748" s="502"/>
      <c r="I748" s="484"/>
      <c r="J748" s="502"/>
      <c r="K748" s="502"/>
    </row>
    <row r="749" spans="1:11">
      <c r="A749" s="484"/>
      <c r="B749" s="484"/>
      <c r="C749" s="484"/>
      <c r="D749" s="1287"/>
      <c r="E749" s="1287"/>
      <c r="F749" s="1287"/>
      <c r="H749" s="502"/>
      <c r="I749" s="484"/>
      <c r="J749" s="502"/>
      <c r="K749" s="502"/>
    </row>
    <row r="750" spans="1:11">
      <c r="A750" s="484"/>
      <c r="B750" s="484"/>
      <c r="C750" s="484"/>
      <c r="D750" s="1287"/>
      <c r="E750" s="1287"/>
      <c r="F750" s="1287"/>
      <c r="H750" s="502"/>
      <c r="I750" s="484"/>
      <c r="J750" s="502"/>
      <c r="K750" s="502"/>
    </row>
    <row r="751" spans="1:11">
      <c r="A751" s="484"/>
      <c r="B751" s="484"/>
      <c r="C751" s="484"/>
      <c r="D751" s="1325" t="s">
        <v>2075</v>
      </c>
      <c r="E751" s="1325"/>
      <c r="F751" s="1325"/>
      <c r="H751" s="502"/>
      <c r="I751" s="484"/>
      <c r="J751" s="502"/>
      <c r="K751" s="502"/>
    </row>
    <row r="752" spans="1:11">
      <c r="A752" s="484"/>
      <c r="B752" s="484"/>
      <c r="C752" s="484"/>
      <c r="D752" s="342"/>
      <c r="H752" s="502"/>
      <c r="I752" s="484"/>
      <c r="J752" s="502"/>
      <c r="K752" s="502"/>
    </row>
    <row r="753" spans="1:11">
      <c r="A753" s="1294" t="s">
        <v>1059</v>
      </c>
      <c r="B753" s="1294"/>
      <c r="C753" s="1294"/>
      <c r="D753" s="1294"/>
      <c r="E753" s="1294"/>
      <c r="F753" s="1294"/>
      <c r="G753" s="1294"/>
      <c r="H753" s="1031"/>
      <c r="I753" s="1159"/>
      <c r="J753" s="502"/>
      <c r="K753" s="502"/>
    </row>
    <row r="754" spans="1:11">
      <c r="A754" s="484"/>
      <c r="B754" s="484"/>
      <c r="C754" s="484"/>
      <c r="D754" s="493"/>
      <c r="G754" s="502"/>
      <c r="H754" s="502"/>
      <c r="I754" s="484"/>
      <c r="J754" s="502"/>
      <c r="K754" s="502"/>
    </row>
    <row r="755" spans="1:11" ht="13.75" customHeight="1">
      <c r="C755" s="484"/>
      <c r="D755" s="1289" t="s">
        <v>1069</v>
      </c>
      <c r="E755" s="1289"/>
      <c r="F755" s="1289"/>
      <c r="G755" s="502"/>
      <c r="H755" s="502"/>
      <c r="I755" s="484"/>
      <c r="J755" s="502"/>
      <c r="K755" s="502"/>
    </row>
    <row r="756" spans="1:11">
      <c r="A756" s="484"/>
      <c r="B756" s="484"/>
      <c r="C756" s="484"/>
      <c r="D756" s="1293" t="s">
        <v>1070</v>
      </c>
      <c r="E756" s="1293"/>
      <c r="F756" s="1293"/>
      <c r="G756" s="502"/>
      <c r="H756" s="502"/>
      <c r="I756" s="484"/>
      <c r="J756" s="502"/>
      <c r="K756" s="502"/>
    </row>
    <row r="757" spans="1:11">
      <c r="A757" s="484"/>
      <c r="B757" s="484"/>
      <c r="C757" s="484"/>
      <c r="G757" s="502"/>
      <c r="H757" s="502"/>
      <c r="I757" s="484"/>
      <c r="J757" s="502"/>
      <c r="K757" s="502"/>
    </row>
    <row r="758" spans="1:11">
      <c r="A758" s="485"/>
      <c r="B758" s="486" t="s">
        <v>307</v>
      </c>
      <c r="D758" s="1287" t="s">
        <v>1071</v>
      </c>
      <c r="E758" s="1287"/>
      <c r="F758" s="1287"/>
      <c r="G758" s="502"/>
      <c r="H758" s="502"/>
      <c r="I758" s="484"/>
      <c r="J758" s="502"/>
      <c r="K758" s="502"/>
    </row>
    <row r="759" spans="1:11" ht="10.5" customHeight="1">
      <c r="D759" s="1287"/>
      <c r="E759" s="1287"/>
      <c r="F759" s="1287"/>
      <c r="G759" s="502"/>
      <c r="H759" s="502"/>
      <c r="I759" s="484"/>
      <c r="J759" s="502"/>
      <c r="K759" s="502"/>
    </row>
    <row r="760" spans="1:11">
      <c r="D760" s="1287"/>
      <c r="E760" s="1287"/>
      <c r="F760" s="1287"/>
      <c r="G760" s="502"/>
      <c r="H760" s="502"/>
      <c r="I760" s="484"/>
      <c r="J760" s="502"/>
      <c r="K760" s="502"/>
    </row>
    <row r="761" spans="1:11">
      <c r="D761" s="1287"/>
      <c r="E761" s="1287"/>
      <c r="F761" s="1287"/>
      <c r="G761" s="502"/>
      <c r="H761" s="502"/>
      <c r="I761" s="484"/>
      <c r="J761" s="502"/>
      <c r="K761" s="502"/>
    </row>
    <row r="762" spans="1:11">
      <c r="D762" s="1287"/>
      <c r="E762" s="1287"/>
      <c r="F762" s="1287"/>
      <c r="G762" s="502"/>
      <c r="H762" s="502"/>
      <c r="I762" s="484"/>
      <c r="J762" s="502"/>
      <c r="K762" s="502"/>
    </row>
    <row r="763" spans="1:11" ht="15.65" customHeight="1">
      <c r="D763" s="1287"/>
      <c r="E763" s="1287"/>
      <c r="F763" s="1287"/>
      <c r="G763" s="502"/>
      <c r="H763" s="502"/>
      <c r="I763" s="484"/>
      <c r="J763" s="502"/>
      <c r="K763" s="502"/>
    </row>
    <row r="764" spans="1:11">
      <c r="D764" s="500"/>
      <c r="E764" s="447"/>
      <c r="F764" s="447"/>
      <c r="G764" s="502"/>
      <c r="H764" s="502"/>
      <c r="I764" s="484"/>
      <c r="J764" s="502"/>
      <c r="K764" s="502"/>
    </row>
    <row r="765" spans="1:11" s="506" customFormat="1">
      <c r="A765" s="504"/>
      <c r="B765" s="486" t="s">
        <v>307</v>
      </c>
      <c r="C765" s="505"/>
      <c r="D765" s="1287" t="s">
        <v>1240</v>
      </c>
      <c r="E765" s="1287"/>
      <c r="F765" s="1287"/>
      <c r="I765" s="1160"/>
    </row>
    <row r="766" spans="1:11" s="506" customFormat="1">
      <c r="A766" s="505"/>
      <c r="B766" s="505"/>
      <c r="C766" s="505"/>
      <c r="D766" s="1287"/>
      <c r="E766" s="1287"/>
      <c r="F766" s="1287"/>
      <c r="I766" s="1160"/>
    </row>
    <row r="767" spans="1:11" s="506" customFormat="1">
      <c r="A767" s="505"/>
      <c r="B767" s="505"/>
      <c r="C767" s="505"/>
      <c r="D767" s="1287"/>
      <c r="E767" s="1287"/>
      <c r="F767" s="1287"/>
      <c r="I767" s="1160"/>
    </row>
    <row r="768" spans="1:11" s="506" customFormat="1">
      <c r="A768" s="505"/>
      <c r="B768" s="505"/>
      <c r="C768" s="505"/>
      <c r="D768" s="1287"/>
      <c r="E768" s="1287"/>
      <c r="F768" s="1287"/>
      <c r="I768" s="1160"/>
    </row>
    <row r="769" spans="1:11" s="506" customFormat="1">
      <c r="A769" s="505"/>
      <c r="B769" s="505"/>
      <c r="C769" s="505"/>
      <c r="D769" s="500"/>
      <c r="I769" s="1160"/>
    </row>
    <row r="770" spans="1:11" s="506" customFormat="1">
      <c r="A770" s="485"/>
      <c r="B770" s="486" t="s">
        <v>307</v>
      </c>
      <c r="C770" s="505"/>
      <c r="D770" s="1312" t="s">
        <v>1241</v>
      </c>
      <c r="E770" s="1312"/>
      <c r="F770" s="1312"/>
      <c r="I770" s="1160"/>
    </row>
    <row r="771" spans="1:11" s="506" customFormat="1">
      <c r="A771" s="505"/>
      <c r="B771" s="505"/>
      <c r="C771" s="505"/>
      <c r="D771" s="1312"/>
      <c r="E771" s="1312"/>
      <c r="F771" s="1312"/>
      <c r="I771" s="1160"/>
    </row>
    <row r="772" spans="1:11" s="506" customFormat="1">
      <c r="A772" s="505"/>
      <c r="B772" s="505"/>
      <c r="C772" s="505"/>
      <c r="D772" s="1312"/>
      <c r="E772" s="1312"/>
      <c r="F772" s="1312"/>
      <c r="I772" s="1160"/>
    </row>
    <row r="773" spans="1:11">
      <c r="D773" s="500"/>
      <c r="E773" s="447"/>
      <c r="F773" s="447"/>
      <c r="G773" s="502"/>
      <c r="H773" s="502"/>
      <c r="I773" s="484"/>
      <c r="J773" s="502"/>
      <c r="K773" s="502"/>
    </row>
    <row r="774" spans="1:11">
      <c r="A774" s="485"/>
      <c r="B774" s="486" t="s">
        <v>307</v>
      </c>
      <c r="D774" s="1287" t="s">
        <v>1197</v>
      </c>
      <c r="E774" s="1287"/>
      <c r="F774" s="1287"/>
      <c r="G774" s="502"/>
      <c r="H774" s="502"/>
      <c r="I774" s="484"/>
      <c r="J774" s="502"/>
      <c r="K774" s="502"/>
    </row>
    <row r="775" spans="1:11">
      <c r="D775" s="1287"/>
      <c r="E775" s="1287"/>
      <c r="F775" s="1287"/>
      <c r="G775" s="502"/>
      <c r="H775" s="502"/>
      <c r="I775" s="484"/>
      <c r="J775" s="502"/>
      <c r="K775" s="502"/>
    </row>
    <row r="776" spans="1:11">
      <c r="D776" s="446"/>
      <c r="E776" s="446"/>
      <c r="F776" s="446"/>
      <c r="G776" s="502"/>
      <c r="H776" s="502"/>
      <c r="I776" s="484"/>
      <c r="J776" s="502"/>
      <c r="K776" s="502"/>
    </row>
    <row r="777" spans="1:11">
      <c r="B777" s="486" t="s">
        <v>307</v>
      </c>
      <c r="D777" s="1287" t="s">
        <v>1214</v>
      </c>
      <c r="E777" s="1287"/>
      <c r="F777" s="1287"/>
      <c r="G777" s="502"/>
      <c r="H777" s="502"/>
      <c r="I777" s="484"/>
      <c r="J777" s="502"/>
      <c r="K777" s="502"/>
    </row>
    <row r="778" spans="1:11">
      <c r="D778" s="1287"/>
      <c r="E778" s="1287"/>
      <c r="F778" s="1287"/>
      <c r="G778" s="502"/>
      <c r="H778" s="502"/>
      <c r="I778" s="484"/>
      <c r="J778" s="502"/>
      <c r="K778" s="502"/>
    </row>
    <row r="779" spans="1:11">
      <c r="D779" s="1287"/>
      <c r="E779" s="1287"/>
      <c r="F779" s="1287"/>
      <c r="G779" s="502"/>
      <c r="H779" s="502"/>
      <c r="I779" s="484"/>
      <c r="J779" s="502"/>
      <c r="K779" s="502"/>
    </row>
    <row r="780" spans="1:11">
      <c r="D780" s="446"/>
      <c r="E780" s="446"/>
      <c r="F780" s="446"/>
      <c r="G780" s="502"/>
      <c r="H780" s="502"/>
      <c r="I780" s="484"/>
      <c r="J780" s="502"/>
      <c r="K780" s="502"/>
    </row>
    <row r="781" spans="1:11">
      <c r="A781" s="1319" t="s">
        <v>1800</v>
      </c>
      <c r="B781" s="1319"/>
      <c r="C781" s="1319"/>
      <c r="D781" s="1319"/>
      <c r="E781" s="1319"/>
      <c r="F781" s="1319"/>
      <c r="G781" s="1319"/>
      <c r="H781" s="1029"/>
      <c r="I781" s="1155"/>
    </row>
    <row r="782" spans="1:11">
      <c r="A782" s="57"/>
      <c r="B782" s="57"/>
      <c r="C782" s="355"/>
      <c r="D782" s="3"/>
      <c r="E782" s="3"/>
      <c r="F782" s="3"/>
      <c r="G782" s="3"/>
      <c r="I782" s="491"/>
    </row>
    <row r="783" spans="1:11">
      <c r="A783" s="57"/>
      <c r="B783" s="57"/>
      <c r="C783" s="355"/>
      <c r="D783" s="1318" t="s">
        <v>1854</v>
      </c>
      <c r="E783" s="1318"/>
      <c r="F783" s="1318"/>
      <c r="G783" s="3"/>
      <c r="I783" s="491"/>
    </row>
    <row r="784" spans="1:11">
      <c r="A784" s="57"/>
      <c r="B784" s="57"/>
      <c r="C784" s="355"/>
      <c r="D784" s="1299" t="s">
        <v>1754</v>
      </c>
      <c r="E784" s="1299"/>
      <c r="F784" s="1299"/>
      <c r="G784" s="3"/>
      <c r="I784" s="491"/>
    </row>
    <row r="785" spans="1:9">
      <c r="A785" s="57"/>
      <c r="B785" s="57"/>
      <c r="C785" s="355"/>
      <c r="D785" s="448"/>
      <c r="E785" s="448"/>
      <c r="F785" s="448"/>
      <c r="G785" s="3"/>
      <c r="I785" s="491"/>
    </row>
    <row r="786" spans="1:9">
      <c r="A786" s="57"/>
      <c r="B786" s="486" t="s">
        <v>307</v>
      </c>
      <c r="C786" s="355"/>
      <c r="D786" s="1320" t="s">
        <v>1755</v>
      </c>
      <c r="E786" s="1320"/>
      <c r="F786" s="1320"/>
      <c r="G786" s="3"/>
      <c r="I786" s="484"/>
    </row>
    <row r="787" spans="1:9">
      <c r="A787" s="57"/>
      <c r="B787" s="57"/>
      <c r="C787" s="355"/>
      <c r="D787" s="1320"/>
      <c r="E787" s="1320"/>
      <c r="F787" s="1320"/>
      <c r="G787" s="3"/>
      <c r="I787" s="491"/>
    </row>
    <row r="788" spans="1:9">
      <c r="A788" s="174"/>
      <c r="B788" s="174"/>
      <c r="C788" s="174"/>
      <c r="D788" s="1320"/>
      <c r="E788" s="1320"/>
      <c r="F788" s="1320"/>
      <c r="G788" s="118"/>
      <c r="I788" s="491"/>
    </row>
    <row r="789" spans="1:9">
      <c r="A789" s="355"/>
      <c r="B789" s="355"/>
      <c r="C789" s="355"/>
      <c r="D789" s="173"/>
      <c r="E789" s="3"/>
      <c r="F789" s="3"/>
      <c r="G789" s="3"/>
      <c r="I789" s="491"/>
    </row>
    <row r="790" spans="1:9">
      <c r="A790" s="172"/>
      <c r="B790" s="486" t="s">
        <v>307</v>
      </c>
      <c r="C790" s="172"/>
      <c r="D790" s="1320" t="s">
        <v>1756</v>
      </c>
      <c r="E790" s="1320"/>
      <c r="F790" s="1320"/>
      <c r="G790" s="3"/>
      <c r="I790" s="484"/>
    </row>
    <row r="791" spans="1:9">
      <c r="A791" s="172"/>
      <c r="B791" s="172"/>
      <c r="C791" s="172"/>
      <c r="D791" s="1320"/>
      <c r="E791" s="1320"/>
      <c r="F791" s="1320"/>
      <c r="G791" s="3"/>
      <c r="I791" s="491"/>
    </row>
    <row r="792" spans="1:9">
      <c r="A792" s="172"/>
      <c r="B792" s="172"/>
      <c r="C792" s="172"/>
      <c r="D792" s="1320"/>
      <c r="E792" s="1320"/>
      <c r="F792" s="1320"/>
      <c r="G792" s="3"/>
      <c r="I792" s="491"/>
    </row>
    <row r="793" spans="1:9">
      <c r="A793" s="174"/>
      <c r="B793" s="174"/>
      <c r="C793" s="174"/>
      <c r="D793" s="3"/>
      <c r="E793" s="989"/>
      <c r="F793" s="989"/>
      <c r="G793" s="989"/>
      <c r="I793" s="491"/>
    </row>
    <row r="794" spans="1:9">
      <c r="A794" s="175"/>
      <c r="B794" s="486" t="s">
        <v>307</v>
      </c>
      <c r="C794" s="990"/>
      <c r="D794" s="1320" t="s">
        <v>1757</v>
      </c>
      <c r="E794" s="1320"/>
      <c r="F794" s="1320"/>
      <c r="G794" s="989"/>
      <c r="I794" s="484"/>
    </row>
    <row r="795" spans="1:9">
      <c r="A795" s="175"/>
      <c r="B795" s="175"/>
      <c r="C795" s="990"/>
      <c r="D795" s="1320"/>
      <c r="E795" s="1320"/>
      <c r="F795" s="1320"/>
      <c r="G795" s="989"/>
      <c r="I795" s="491"/>
    </row>
    <row r="796" spans="1:9">
      <c r="A796" s="175"/>
      <c r="B796" s="175"/>
      <c r="C796" s="990"/>
      <c r="D796" s="1320"/>
      <c r="E796" s="1320"/>
      <c r="F796" s="1320"/>
      <c r="G796" s="989"/>
      <c r="I796" s="491"/>
    </row>
    <row r="797" spans="1:9">
      <c r="A797" s="175"/>
      <c r="B797" s="175"/>
      <c r="C797" s="990"/>
      <c r="D797" s="118"/>
      <c r="E797" s="3"/>
      <c r="F797" s="3"/>
      <c r="G797" s="989"/>
      <c r="I797" s="491"/>
    </row>
    <row r="798" spans="1:9">
      <c r="A798" s="175"/>
      <c r="B798" s="486" t="s">
        <v>307</v>
      </c>
      <c r="C798" s="990"/>
      <c r="D798" s="1320" t="s">
        <v>1758</v>
      </c>
      <c r="E798" s="1320"/>
      <c r="F798" s="1320"/>
      <c r="G798" s="989"/>
      <c r="I798" s="484"/>
    </row>
    <row r="799" spans="1:9">
      <c r="A799" s="175"/>
      <c r="B799" s="175"/>
      <c r="C799" s="990"/>
      <c r="D799" s="1320"/>
      <c r="E799" s="1320"/>
      <c r="F799" s="1320"/>
      <c r="G799" s="989"/>
      <c r="I799" s="491"/>
    </row>
    <row r="800" spans="1:9">
      <c r="A800" s="175"/>
      <c r="B800" s="175"/>
      <c r="C800" s="990"/>
      <c r="D800" s="1320"/>
      <c r="E800" s="1320"/>
      <c r="F800" s="1320"/>
      <c r="G800" s="989"/>
      <c r="I800" s="491"/>
    </row>
    <row r="801" spans="1:9">
      <c r="A801" s="175"/>
      <c r="B801" s="175"/>
      <c r="C801" s="990"/>
      <c r="D801" s="1320"/>
      <c r="E801" s="1320"/>
      <c r="F801" s="1320"/>
      <c r="G801" s="989"/>
      <c r="I801" s="491"/>
    </row>
    <row r="802" spans="1:9">
      <c r="A802" s="175"/>
      <c r="B802" s="175"/>
      <c r="C802" s="990"/>
      <c r="D802" s="1320"/>
      <c r="E802" s="1320"/>
      <c r="F802" s="1320"/>
      <c r="G802" s="989"/>
      <c r="I802" s="491"/>
    </row>
    <row r="803" spans="1:9">
      <c r="A803" s="175"/>
      <c r="B803" s="175"/>
      <c r="C803" s="990"/>
      <c r="D803" s="1320"/>
      <c r="E803" s="1320"/>
      <c r="F803" s="1320"/>
      <c r="G803" s="989"/>
      <c r="I803" s="491"/>
    </row>
    <row r="804" spans="1:9">
      <c r="A804" s="175"/>
      <c r="B804" s="175"/>
      <c r="C804" s="990"/>
      <c r="D804" s="1320" t="s">
        <v>1801</v>
      </c>
      <c r="E804" s="1320"/>
      <c r="F804" s="1320"/>
      <c r="G804" s="989"/>
      <c r="I804" s="491"/>
    </row>
    <row r="805" spans="1:9">
      <c r="A805" s="175"/>
      <c r="B805" s="175"/>
      <c r="C805" s="990"/>
      <c r="D805" s="1320"/>
      <c r="E805" s="1320"/>
      <c r="F805" s="1320"/>
      <c r="G805" s="989"/>
      <c r="I805" s="491"/>
    </row>
    <row r="806" spans="1:9">
      <c r="A806" s="175"/>
      <c r="B806" s="175"/>
      <c r="C806" s="990"/>
      <c r="D806" s="1320"/>
      <c r="E806" s="1320"/>
      <c r="F806" s="1320"/>
      <c r="G806" s="989"/>
      <c r="I806" s="491"/>
    </row>
    <row r="807" spans="1:9">
      <c r="A807" s="175"/>
      <c r="B807" s="355"/>
      <c r="C807" s="990"/>
      <c r="D807" s="991"/>
      <c r="E807" s="991"/>
      <c r="F807" s="991"/>
      <c r="G807" s="989"/>
      <c r="I807" s="491"/>
    </row>
    <row r="808" spans="1:9">
      <c r="A808" s="175"/>
      <c r="B808" s="486" t="s">
        <v>307</v>
      </c>
      <c r="C808" s="990"/>
      <c r="D808" s="1320" t="s">
        <v>1759</v>
      </c>
      <c r="E808" s="1320"/>
      <c r="F808" s="1320"/>
      <c r="G808" s="989"/>
      <c r="I808" s="484"/>
    </row>
    <row r="809" spans="1:9">
      <c r="A809" s="175"/>
      <c r="B809" s="175"/>
      <c r="C809" s="990"/>
      <c r="D809" s="1320"/>
      <c r="E809" s="1320"/>
      <c r="F809" s="1320"/>
      <c r="G809" s="989"/>
      <c r="I809" s="491"/>
    </row>
    <row r="810" spans="1:9">
      <c r="A810" s="175"/>
      <c r="B810" s="175"/>
      <c r="C810" s="990"/>
      <c r="D810" s="1320"/>
      <c r="E810" s="1320"/>
      <c r="F810" s="1320"/>
      <c r="G810" s="989"/>
      <c r="I810" s="491"/>
    </row>
    <row r="811" spans="1:9">
      <c r="A811" s="175"/>
      <c r="B811" s="175"/>
      <c r="C811" s="990"/>
      <c r="D811" s="1320"/>
      <c r="E811" s="1320"/>
      <c r="F811" s="1320"/>
      <c r="G811" s="989"/>
      <c r="I811" s="491"/>
    </row>
    <row r="812" spans="1:9">
      <c r="A812" s="175"/>
      <c r="B812" s="175"/>
      <c r="C812" s="990"/>
      <c r="D812" s="1320"/>
      <c r="E812" s="1320"/>
      <c r="F812" s="1320"/>
      <c r="G812" s="989"/>
      <c r="I812" s="491"/>
    </row>
    <row r="813" spans="1:9">
      <c r="A813" s="175"/>
      <c r="B813" s="175"/>
      <c r="C813" s="990"/>
      <c r="D813" s="1320"/>
      <c r="E813" s="1320"/>
      <c r="F813" s="1320"/>
      <c r="G813" s="989"/>
      <c r="I813" s="491"/>
    </row>
    <row r="814" spans="1:9">
      <c r="A814" s="175"/>
      <c r="B814" s="175"/>
      <c r="C814" s="990"/>
      <c r="D814" s="983"/>
      <c r="E814" s="983"/>
      <c r="F814" s="983"/>
      <c r="G814" s="989"/>
      <c r="I814" s="491"/>
    </row>
    <row r="815" spans="1:9">
      <c r="A815" s="175"/>
      <c r="B815" s="486" t="s">
        <v>307</v>
      </c>
      <c r="C815" s="990"/>
      <c r="D815" s="1320" t="s">
        <v>1760</v>
      </c>
      <c r="E815" s="1320"/>
      <c r="F815" s="1320"/>
      <c r="G815" s="989"/>
      <c r="I815" s="484"/>
    </row>
    <row r="816" spans="1:9">
      <c r="A816" s="175"/>
      <c r="B816" s="175"/>
      <c r="C816" s="990"/>
      <c r="D816" s="1320"/>
      <c r="E816" s="1320"/>
      <c r="F816" s="1320"/>
      <c r="G816" s="989"/>
      <c r="I816" s="491"/>
    </row>
    <row r="817" spans="1:9">
      <c r="A817" s="175"/>
      <c r="B817" s="175"/>
      <c r="C817" s="990"/>
      <c r="D817" s="1320"/>
      <c r="E817" s="1320"/>
      <c r="F817" s="1320"/>
      <c r="G817" s="989"/>
      <c r="I817" s="491"/>
    </row>
    <row r="818" spans="1:9">
      <c r="A818" s="175"/>
      <c r="B818" s="175"/>
      <c r="C818" s="990"/>
      <c r="D818" s="1320"/>
      <c r="E818" s="1320"/>
      <c r="F818" s="1320"/>
      <c r="G818" s="989"/>
      <c r="I818" s="491"/>
    </row>
    <row r="819" spans="1:9">
      <c r="A819" s="175"/>
      <c r="B819" s="175"/>
      <c r="C819" s="990"/>
      <c r="D819" s="1320"/>
      <c r="E819" s="1320"/>
      <c r="F819" s="1320"/>
      <c r="G819" s="989"/>
      <c r="I819" s="491"/>
    </row>
    <row r="820" spans="1:9">
      <c r="A820" s="175"/>
      <c r="B820" s="175"/>
      <c r="C820" s="990"/>
      <c r="D820" s="1320"/>
      <c r="E820" s="1320"/>
      <c r="F820" s="1320"/>
      <c r="G820" s="989"/>
      <c r="I820" s="491"/>
    </row>
    <row r="821" spans="1:9">
      <c r="A821" s="175"/>
      <c r="B821" s="175"/>
      <c r="C821" s="990"/>
      <c r="D821" s="983"/>
      <c r="E821" s="983"/>
      <c r="F821" s="983"/>
      <c r="G821" s="989"/>
      <c r="I821" s="491"/>
    </row>
    <row r="822" spans="1:9">
      <c r="A822" s="175"/>
      <c r="B822" s="486" t="s">
        <v>307</v>
      </c>
      <c r="C822" s="990"/>
      <c r="D822" s="1292" t="s">
        <v>1761</v>
      </c>
      <c r="E822" s="1292"/>
      <c r="F822" s="1292"/>
      <c r="G822" s="989"/>
      <c r="I822" s="484"/>
    </row>
    <row r="823" spans="1:9">
      <c r="A823" s="175"/>
      <c r="B823" s="175"/>
      <c r="C823" s="990"/>
      <c r="D823" s="1292"/>
      <c r="E823" s="1292"/>
      <c r="F823" s="1292"/>
      <c r="G823" s="989"/>
      <c r="I823" s="491"/>
    </row>
    <row r="824" spans="1:9">
      <c r="A824" s="13"/>
      <c r="B824" s="13"/>
      <c r="C824" s="990"/>
      <c r="D824" s="1292"/>
      <c r="E824" s="1292"/>
      <c r="F824" s="1292"/>
      <c r="G824" s="989"/>
      <c r="I824" s="491"/>
    </row>
    <row r="825" spans="1:9">
      <c r="A825" s="175"/>
      <c r="B825" s="13"/>
      <c r="C825" s="990"/>
      <c r="D825" s="1292"/>
      <c r="E825" s="1292"/>
      <c r="F825" s="1292"/>
      <c r="G825" s="989"/>
      <c r="I825" s="491"/>
    </row>
    <row r="826" spans="1:9" ht="12.75" customHeight="1">
      <c r="A826" s="175"/>
      <c r="B826" s="13"/>
      <c r="C826" s="990"/>
      <c r="D826" s="1292"/>
      <c r="E826" s="1292"/>
      <c r="F826" s="1292"/>
      <c r="G826" s="989"/>
      <c r="I826" s="491"/>
    </row>
    <row r="827" spans="1:9" ht="12.75" customHeight="1">
      <c r="A827" s="175"/>
      <c r="B827" s="13"/>
      <c r="C827" s="990"/>
      <c r="D827" s="1292"/>
      <c r="E827" s="1292"/>
      <c r="F827" s="1292"/>
      <c r="G827" s="989"/>
      <c r="I827" s="491"/>
    </row>
    <row r="828" spans="1:9" ht="12.75" customHeight="1">
      <c r="A828" s="13"/>
      <c r="B828" s="13"/>
      <c r="C828" s="990"/>
      <c r="D828" s="989"/>
      <c r="E828" s="3"/>
      <c r="F828" s="3"/>
      <c r="G828" s="989"/>
      <c r="I828" s="491"/>
    </row>
    <row r="829" spans="1:9" ht="12.75" customHeight="1">
      <c r="A829" s="1313" t="s">
        <v>1762</v>
      </c>
      <c r="B829" s="1313"/>
      <c r="C829" s="1313"/>
      <c r="D829" s="1313"/>
      <c r="E829" s="1313"/>
      <c r="F829" s="1313"/>
      <c r="G829" s="1313"/>
      <c r="H829" s="1029"/>
      <c r="I829" s="1155"/>
    </row>
    <row r="830" spans="1:9" ht="12.75" customHeight="1">
      <c r="A830" s="172"/>
      <c r="B830" s="172"/>
      <c r="C830" s="990"/>
      <c r="D830" s="989"/>
      <c r="E830" s="989"/>
      <c r="F830" s="989"/>
      <c r="G830" s="989"/>
      <c r="I830" s="491"/>
    </row>
    <row r="831" spans="1:9" ht="12.75" customHeight="1">
      <c r="A831" s="175"/>
      <c r="B831" s="175"/>
      <c r="C831" s="355"/>
      <c r="D831" s="1317" t="s">
        <v>1802</v>
      </c>
      <c r="E831" s="1317"/>
      <c r="F831" s="1317"/>
      <c r="G831" s="3"/>
      <c r="I831" s="491"/>
    </row>
    <row r="832" spans="1:9" ht="14.25" customHeight="1">
      <c r="A832" s="175"/>
      <c r="B832" s="175"/>
      <c r="C832" s="355"/>
      <c r="D832" s="1264" t="s">
        <v>1763</v>
      </c>
      <c r="E832" s="1264"/>
      <c r="F832" s="1264"/>
      <c r="G832" s="3"/>
      <c r="I832" s="491"/>
    </row>
    <row r="833" spans="1:9" ht="12.75" customHeight="1">
      <c r="A833" s="175"/>
      <c r="B833" s="175"/>
      <c r="C833" s="355"/>
      <c r="D833" s="442"/>
      <c r="E833" s="442"/>
      <c r="F833" s="442"/>
      <c r="G833" s="3"/>
      <c r="I833" s="491"/>
    </row>
    <row r="834" spans="1:9" ht="12.75" customHeight="1">
      <c r="A834" s="355"/>
      <c r="B834" s="486" t="s">
        <v>307</v>
      </c>
      <c r="C834" s="990"/>
      <c r="D834" s="1264" t="s">
        <v>1764</v>
      </c>
      <c r="E834" s="1264"/>
      <c r="F834" s="1264"/>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22" t="s">
        <v>2076</v>
      </c>
      <c r="E837" s="1322"/>
      <c r="F837" s="1322"/>
      <c r="G837" s="3"/>
      <c r="I837" s="491"/>
    </row>
    <row r="838" spans="1:9" ht="12.75" hidden="1" customHeight="1">
      <c r="A838" s="13"/>
      <c r="B838" s="13"/>
      <c r="C838" s="990"/>
      <c r="D838" s="1322"/>
      <c r="E838" s="1322"/>
      <c r="F838" s="1322"/>
      <c r="G838" s="3"/>
      <c r="I838" s="491"/>
    </row>
    <row r="839" spans="1:9" ht="12.75" hidden="1" customHeight="1">
      <c r="A839" s="13"/>
      <c r="B839" s="13"/>
      <c r="C839" s="990"/>
      <c r="D839" s="1322"/>
      <c r="E839" s="1322"/>
      <c r="F839" s="1322"/>
      <c r="G839" s="3"/>
      <c r="I839" s="491"/>
    </row>
    <row r="840" spans="1:9" ht="12.75" hidden="1" customHeight="1">
      <c r="A840" s="13"/>
      <c r="B840" s="13"/>
      <c r="C840" s="990"/>
      <c r="D840" s="1322"/>
      <c r="E840" s="1322"/>
      <c r="F840" s="1322"/>
      <c r="G840" s="3"/>
      <c r="I840" s="491"/>
    </row>
    <row r="841" spans="1:9" ht="12.75" hidden="1" customHeight="1">
      <c r="A841" s="13"/>
      <c r="B841" s="13"/>
      <c r="C841" s="990"/>
      <c r="D841" s="1322"/>
      <c r="E841" s="1322"/>
      <c r="F841" s="1322"/>
      <c r="G841" s="3"/>
      <c r="I841" s="491"/>
    </row>
    <row r="842" spans="1:9" ht="12.75" hidden="1" customHeight="1">
      <c r="A842" s="13"/>
      <c r="B842" s="13"/>
      <c r="C842" s="990"/>
      <c r="D842" s="1322"/>
      <c r="E842" s="1322"/>
      <c r="F842" s="1322"/>
      <c r="G842" s="3"/>
      <c r="I842" s="491"/>
    </row>
    <row r="843" spans="1:9" ht="12.75" hidden="1" customHeight="1">
      <c r="A843" s="13"/>
      <c r="B843" s="13"/>
      <c r="C843" s="990"/>
      <c r="D843" s="1322"/>
      <c r="E843" s="1322"/>
      <c r="F843" s="1322"/>
      <c r="G843" s="3"/>
      <c r="I843" s="491"/>
    </row>
    <row r="844" spans="1:9" ht="12.75" hidden="1" customHeight="1">
      <c r="A844" s="13"/>
      <c r="B844" s="13"/>
      <c r="C844" s="990"/>
      <c r="D844" s="1322"/>
      <c r="E844" s="1322"/>
      <c r="F844" s="1322"/>
      <c r="G844" s="3"/>
      <c r="I844" s="491"/>
    </row>
    <row r="845" spans="1:9" ht="12.75" hidden="1" customHeight="1">
      <c r="A845" s="13"/>
      <c r="B845" s="13"/>
      <c r="C845" s="990"/>
      <c r="D845" s="1322"/>
      <c r="E845" s="1322"/>
      <c r="F845" s="1322"/>
      <c r="G845" s="3"/>
      <c r="I845" s="491"/>
    </row>
    <row r="846" spans="1:9" ht="12.75" hidden="1" customHeight="1">
      <c r="A846" s="13"/>
      <c r="B846" s="13"/>
      <c r="C846" s="990"/>
      <c r="D846" s="1322"/>
      <c r="E846" s="1322"/>
      <c r="F846" s="1322"/>
      <c r="G846" s="3"/>
      <c r="I846" s="491"/>
    </row>
    <row r="847" spans="1:9" ht="12.75" hidden="1" customHeight="1">
      <c r="A847" s="13"/>
      <c r="B847" s="13"/>
      <c r="C847" s="990"/>
      <c r="D847" s="992"/>
      <c r="E847" s="3"/>
      <c r="F847" s="3"/>
      <c r="G847" s="3"/>
      <c r="I847" s="491"/>
    </row>
    <row r="848" spans="1:9" ht="12.75" customHeight="1">
      <c r="A848" s="175"/>
      <c r="B848" s="486" t="s">
        <v>307</v>
      </c>
      <c r="C848" s="990"/>
      <c r="D848" s="1264" t="s">
        <v>1765</v>
      </c>
      <c r="E848" s="1264"/>
      <c r="F848" s="1264"/>
      <c r="G848" s="3"/>
      <c r="I848" s="491" t="s">
        <v>1882</v>
      </c>
    </row>
    <row r="849" spans="1:9" ht="12.75" customHeight="1">
      <c r="A849" s="175"/>
      <c r="B849" s="175"/>
      <c r="C849" s="990"/>
      <c r="D849" s="1264"/>
      <c r="E849" s="1264"/>
      <c r="F849" s="1264"/>
      <c r="G849" s="3"/>
      <c r="I849" s="491"/>
    </row>
    <row r="850" spans="1:9" ht="12.75" customHeight="1">
      <c r="A850" s="175"/>
      <c r="B850" s="175"/>
      <c r="C850" s="990"/>
      <c r="D850" s="1264"/>
      <c r="E850" s="1264"/>
      <c r="F850" s="1264"/>
      <c r="G850" s="3"/>
      <c r="I850" s="491"/>
    </row>
    <row r="851" spans="1:9" ht="12.75" customHeight="1">
      <c r="A851" s="175"/>
      <c r="B851" s="175"/>
      <c r="C851" s="990"/>
      <c r="D851" s="118"/>
      <c r="E851" s="3"/>
      <c r="F851" s="3"/>
      <c r="G851" s="3"/>
      <c r="I851" s="491"/>
    </row>
    <row r="852" spans="1:9" ht="12.75" customHeight="1">
      <c r="A852" s="993"/>
      <c r="B852" s="486" t="s">
        <v>307</v>
      </c>
      <c r="C852" s="990"/>
      <c r="D852" s="1317" t="s">
        <v>1766</v>
      </c>
      <c r="E852" s="1317"/>
      <c r="F852" s="1317"/>
      <c r="G852" s="3"/>
      <c r="I852" s="491"/>
    </row>
    <row r="853" spans="1:9" ht="12.75" customHeight="1">
      <c r="A853" s="355"/>
      <c r="B853" s="993"/>
      <c r="C853" s="990"/>
      <c r="D853" s="1317"/>
      <c r="E853" s="1317"/>
      <c r="F853" s="1317"/>
      <c r="G853" s="3"/>
      <c r="I853" s="491"/>
    </row>
    <row r="854" spans="1:9" ht="12.75" customHeight="1">
      <c r="A854" s="175"/>
      <c r="B854" s="355"/>
      <c r="C854" s="990"/>
      <c r="D854" s="1264" t="s">
        <v>2069</v>
      </c>
      <c r="E854" s="1264"/>
      <c r="F854" s="1264"/>
      <c r="G854" s="3"/>
      <c r="I854" s="491"/>
    </row>
    <row r="855" spans="1:9" ht="12.75" customHeight="1">
      <c r="A855" s="175"/>
      <c r="B855" s="175"/>
      <c r="C855" s="990"/>
      <c r="D855" s="1264"/>
      <c r="E855" s="1264"/>
      <c r="F855" s="1264"/>
      <c r="G855" s="3"/>
      <c r="I855" s="491"/>
    </row>
    <row r="856" spans="1:9" ht="12.75" customHeight="1">
      <c r="A856" s="175"/>
      <c r="B856" s="175"/>
      <c r="C856" s="990"/>
      <c r="D856" s="1264"/>
      <c r="E856" s="1264"/>
      <c r="F856" s="1264"/>
      <c r="G856" s="3"/>
      <c r="I856" s="491"/>
    </row>
    <row r="857" spans="1:9" ht="12.75" customHeight="1">
      <c r="A857" s="175"/>
      <c r="B857" s="175"/>
      <c r="C857" s="990"/>
      <c r="D857" s="1264"/>
      <c r="E857" s="1264"/>
      <c r="F857" s="1264"/>
      <c r="G857" s="3"/>
      <c r="I857" s="491"/>
    </row>
    <row r="858" spans="1:9" ht="12.75" customHeight="1">
      <c r="A858" s="175"/>
      <c r="B858" s="175"/>
      <c r="C858" s="990"/>
      <c r="D858" s="1264"/>
      <c r="E858" s="1264"/>
      <c r="F858" s="1264"/>
      <c r="G858" s="3"/>
      <c r="I858" s="491"/>
    </row>
    <row r="859" spans="1:9" ht="12.75" customHeight="1">
      <c r="A859" s="175"/>
      <c r="B859" s="175"/>
      <c r="C859" s="990"/>
      <c r="D859" s="1264"/>
      <c r="E859" s="1264"/>
      <c r="F859" s="1264"/>
      <c r="G859" s="3"/>
      <c r="I859" s="491"/>
    </row>
    <row r="860" spans="1:9" ht="12.75" customHeight="1">
      <c r="A860" s="175"/>
      <c r="B860" s="175"/>
      <c r="C860" s="990"/>
      <c r="D860" s="118"/>
      <c r="E860" s="3"/>
      <c r="F860" s="3"/>
      <c r="G860" s="3"/>
      <c r="I860" s="491"/>
    </row>
    <row r="861" spans="1:9" ht="12.75" customHeight="1">
      <c r="A861" s="175"/>
      <c r="B861" s="486" t="s">
        <v>307</v>
      </c>
      <c r="C861" s="990"/>
      <c r="D861" s="1264" t="s">
        <v>1767</v>
      </c>
      <c r="E861" s="1264"/>
      <c r="F861" s="1264"/>
      <c r="G861" s="3"/>
      <c r="I861" s="491" t="s">
        <v>1880</v>
      </c>
    </row>
    <row r="862" spans="1:9" ht="12.75" customHeight="1">
      <c r="A862" s="175"/>
      <c r="B862" s="175"/>
      <c r="C862" s="990"/>
      <c r="D862" s="1264" t="s">
        <v>1768</v>
      </c>
      <c r="E862" s="1264"/>
      <c r="F862" s="1264"/>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4" t="s">
        <v>1769</v>
      </c>
      <c r="E865" s="1264"/>
      <c r="F865" s="1264"/>
      <c r="G865" s="3"/>
      <c r="I865" s="491" t="s">
        <v>1883</v>
      </c>
    </row>
    <row r="866" spans="1:9" ht="12.75" customHeight="1">
      <c r="A866" s="175"/>
      <c r="B866" s="175"/>
      <c r="C866" s="990"/>
      <c r="D866" s="1264"/>
      <c r="E866" s="1264"/>
      <c r="F866" s="1264"/>
      <c r="G866" s="3"/>
      <c r="I866" s="491"/>
    </row>
    <row r="867" spans="1:9" ht="12.75" customHeight="1">
      <c r="A867" s="175"/>
      <c r="B867" s="175"/>
      <c r="C867" s="990"/>
      <c r="D867" s="1264"/>
      <c r="E867" s="1264"/>
      <c r="F867" s="1264"/>
      <c r="G867" s="3"/>
      <c r="I867" s="491"/>
    </row>
    <row r="868" spans="1:9" ht="12.75" customHeight="1">
      <c r="A868" s="175"/>
      <c r="B868" s="175"/>
      <c r="C868" s="990"/>
      <c r="D868" s="1264"/>
      <c r="E868" s="1264"/>
      <c r="F868" s="1264"/>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6" t="s">
        <v>1803</v>
      </c>
      <c r="E872" s="1326"/>
      <c r="F872" s="1326"/>
      <c r="G872" s="989"/>
      <c r="I872" s="491"/>
    </row>
    <row r="873" spans="1:9" ht="12.75" customHeight="1">
      <c r="A873" s="355"/>
      <c r="B873" s="355"/>
      <c r="C873" s="174"/>
      <c r="D873" s="1321" t="s">
        <v>1771</v>
      </c>
      <c r="E873" s="1321"/>
      <c r="F873" s="1321"/>
      <c r="G873" s="989"/>
      <c r="I873" s="491"/>
    </row>
    <row r="874" spans="1:9" ht="12.75" customHeight="1">
      <c r="A874" s="355"/>
      <c r="B874" s="355"/>
      <c r="C874" s="174"/>
      <c r="D874" s="996"/>
      <c r="E874" s="996"/>
      <c r="F874" s="996"/>
      <c r="G874" s="989"/>
      <c r="I874" s="491"/>
    </row>
    <row r="875" spans="1:9" ht="12.75" customHeight="1">
      <c r="A875" s="175"/>
      <c r="B875" s="486" t="s">
        <v>307</v>
      </c>
      <c r="C875" s="355"/>
      <c r="D875" s="1304" t="s">
        <v>1772</v>
      </c>
      <c r="E875" s="1304"/>
      <c r="F875" s="1304"/>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4" t="s">
        <v>1773</v>
      </c>
      <c r="E878" s="1314"/>
      <c r="F878" s="1314"/>
      <c r="G878" s="3"/>
      <c r="I878" s="491" t="s">
        <v>1883</v>
      </c>
    </row>
    <row r="879" spans="1:9" ht="12.75" customHeight="1">
      <c r="A879" s="355"/>
      <c r="B879" s="355"/>
      <c r="C879" s="355"/>
      <c r="D879" s="1314"/>
      <c r="E879" s="1314"/>
      <c r="F879" s="1314"/>
      <c r="G879" s="3"/>
      <c r="I879" s="491"/>
    </row>
    <row r="880" spans="1:9" ht="12.75" customHeight="1">
      <c r="A880" s="355"/>
      <c r="B880" s="355"/>
      <c r="C880" s="355"/>
      <c r="D880" s="118"/>
      <c r="E880" s="3"/>
      <c r="F880" s="3"/>
      <c r="G880" s="3"/>
      <c r="I880" s="491"/>
    </row>
    <row r="881" spans="1:9" ht="12.75" customHeight="1">
      <c r="A881" s="355"/>
      <c r="B881" s="486" t="s">
        <v>307</v>
      </c>
      <c r="C881" s="355"/>
      <c r="D881" s="1315" t="s">
        <v>1774</v>
      </c>
      <c r="E881" s="1315"/>
      <c r="F881" s="1315"/>
      <c r="G881" s="989"/>
      <c r="I881" s="491"/>
    </row>
    <row r="882" spans="1:9" ht="12.75" customHeight="1">
      <c r="A882" s="355"/>
      <c r="B882" s="997"/>
      <c r="C882" s="355"/>
      <c r="D882" s="1315"/>
      <c r="E882" s="1315"/>
      <c r="F882" s="1315"/>
      <c r="G882" s="989"/>
      <c r="I882" s="491"/>
    </row>
    <row r="883" spans="1:9" ht="12.75" customHeight="1">
      <c r="A883" s="175"/>
      <c r="B883"/>
      <c r="C883" s="355"/>
      <c r="D883" s="1264" t="s">
        <v>2069</v>
      </c>
      <c r="E883" s="1264"/>
      <c r="F883" s="1264"/>
      <c r="G883" s="989"/>
      <c r="I883" s="491"/>
    </row>
    <row r="884" spans="1:9" ht="12.75" customHeight="1">
      <c r="A884" s="175"/>
      <c r="B884" s="175"/>
      <c r="C884" s="355"/>
      <c r="D884" s="1264"/>
      <c r="E884" s="1264"/>
      <c r="F884" s="1264"/>
      <c r="G884" s="989"/>
      <c r="I884" s="491"/>
    </row>
    <row r="885" spans="1:9" ht="12.75" customHeight="1">
      <c r="A885" s="175"/>
      <c r="B885" s="175"/>
      <c r="C885" s="355"/>
      <c r="D885" s="1264"/>
      <c r="E885" s="1264"/>
      <c r="F885" s="1264"/>
      <c r="G885" s="989"/>
      <c r="I885" s="491"/>
    </row>
    <row r="886" spans="1:9" ht="12.75" customHeight="1">
      <c r="A886" s="175"/>
      <c r="B886" s="175"/>
      <c r="C886" s="355"/>
      <c r="D886" s="1264"/>
      <c r="E886" s="1264"/>
      <c r="F886" s="1264"/>
      <c r="G886" s="989"/>
      <c r="I886" s="491"/>
    </row>
    <row r="887" spans="1:9" ht="12.75" customHeight="1">
      <c r="A887" s="175"/>
      <c r="B887" s="175"/>
      <c r="C887" s="355"/>
      <c r="D887" s="1264"/>
      <c r="E887" s="1264"/>
      <c r="F887" s="1264"/>
      <c r="G887" s="989"/>
      <c r="I887" s="491"/>
    </row>
    <row r="888" spans="1:9" ht="12.75" customHeight="1">
      <c r="A888" s="175"/>
      <c r="B888" s="175"/>
      <c r="C888" s="355"/>
      <c r="D888" s="1264"/>
      <c r="E888" s="1264"/>
      <c r="F888" s="1264"/>
      <c r="G888" s="989"/>
      <c r="I888" s="491"/>
    </row>
    <row r="889" spans="1:9" ht="12.75" customHeight="1">
      <c r="A889" s="175"/>
      <c r="B889" s="175"/>
      <c r="C889" s="355"/>
      <c r="D889" s="118"/>
      <c r="E889" s="989"/>
      <c r="F889" s="989"/>
      <c r="G889" s="989"/>
      <c r="I889" s="491"/>
    </row>
    <row r="890" spans="1:9" ht="12.75" customHeight="1">
      <c r="A890" s="175"/>
      <c r="B890" s="486" t="s">
        <v>307</v>
      </c>
      <c r="C890" s="355"/>
      <c r="D890" s="1305" t="s">
        <v>1767</v>
      </c>
      <c r="E890" s="1305"/>
      <c r="F890" s="1305"/>
      <c r="G890" s="989"/>
      <c r="I890" s="491"/>
    </row>
    <row r="891" spans="1:9" ht="12.75" customHeight="1">
      <c r="A891" s="175"/>
      <c r="B891" s="175"/>
      <c r="C891" s="355"/>
      <c r="D891" s="1305" t="s">
        <v>1768</v>
      </c>
      <c r="E891" s="1305"/>
      <c r="F891" s="1305"/>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4" t="s">
        <v>1769</v>
      </c>
      <c r="E894" s="1264"/>
      <c r="F894" s="1264"/>
      <c r="G894" s="989"/>
      <c r="I894" s="491"/>
    </row>
    <row r="895" spans="1:9" ht="12.75" customHeight="1">
      <c r="A895" s="175"/>
      <c r="B895" s="175"/>
      <c r="C895" s="355"/>
      <c r="D895" s="1264"/>
      <c r="E895" s="1264"/>
      <c r="F895" s="1264"/>
      <c r="G895" s="989"/>
      <c r="I895" s="491"/>
    </row>
    <row r="896" spans="1:9" ht="12.75" customHeight="1">
      <c r="A896" s="175"/>
      <c r="B896" s="175"/>
      <c r="C896" s="355"/>
      <c r="D896" s="1264"/>
      <c r="E896" s="1264"/>
      <c r="F896" s="1264"/>
      <c r="G896" s="989"/>
      <c r="I896" s="491"/>
    </row>
    <row r="897" spans="1:9" ht="12.75" customHeight="1">
      <c r="A897" s="175"/>
      <c r="B897" s="175"/>
      <c r="C897" s="355"/>
      <c r="D897" s="1264"/>
      <c r="E897" s="1264"/>
      <c r="F897" s="1264"/>
      <c r="G897" s="989"/>
      <c r="I897" s="491"/>
    </row>
    <row r="898" spans="1:9" ht="12.75" customHeight="1">
      <c r="A898" s="118"/>
      <c r="B898" s="118"/>
      <c r="C898" s="990"/>
      <c r="D898" s="989"/>
      <c r="E898" s="989"/>
      <c r="F898" s="989"/>
      <c r="G898" s="989"/>
      <c r="I898" s="491"/>
    </row>
    <row r="899" spans="1:9" ht="12.75" customHeight="1">
      <c r="A899" s="1313" t="s">
        <v>1804</v>
      </c>
      <c r="B899" s="1313"/>
      <c r="C899" s="1313"/>
      <c r="D899" s="1313"/>
      <c r="E899" s="1313"/>
      <c r="F899" s="1313"/>
      <c r="G899" s="1313"/>
      <c r="H899" s="1029"/>
      <c r="I899" s="1155"/>
    </row>
    <row r="900" spans="1:9" ht="12.75" customHeight="1">
      <c r="A900" s="57"/>
      <c r="B900" s="57"/>
      <c r="C900" s="57"/>
      <c r="D900" s="57"/>
      <c r="E900" s="57"/>
      <c r="F900" s="57"/>
      <c r="G900" s="57"/>
      <c r="I900" s="491"/>
    </row>
    <row r="901" spans="1:9" ht="12.75" customHeight="1">
      <c r="A901" s="57"/>
      <c r="B901" s="57"/>
      <c r="C901" s="57"/>
      <c r="D901" s="1329" t="s">
        <v>1810</v>
      </c>
      <c r="E901" s="1329"/>
      <c r="F901" s="1329"/>
      <c r="G901" s="57"/>
      <c r="I901" s="491"/>
    </row>
    <row r="902" spans="1:9" ht="12.75" customHeight="1">
      <c r="A902" s="57"/>
      <c r="B902" s="57"/>
      <c r="C902" s="57"/>
      <c r="D902" s="982"/>
      <c r="E902" s="982"/>
      <c r="F902" s="982"/>
      <c r="G902" s="57"/>
      <c r="I902" s="491"/>
    </row>
    <row r="903" spans="1:9" ht="12.75" customHeight="1">
      <c r="A903" s="57"/>
      <c r="B903" s="486" t="s">
        <v>307</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9" t="s">
        <v>1805</v>
      </c>
      <c r="E905" s="1329"/>
      <c r="F905" s="1329"/>
      <c r="G905" s="989"/>
      <c r="I905" s="491"/>
    </row>
    <row r="906" spans="1:9" ht="12.75" customHeight="1">
      <c r="A906" s="172"/>
      <c r="B906" s="172"/>
      <c r="C906" s="172"/>
      <c r="D906" s="1304" t="s">
        <v>1775</v>
      </c>
      <c r="E906" s="1304"/>
      <c r="F906" s="1304"/>
      <c r="G906" s="989"/>
      <c r="I906" s="491"/>
    </row>
    <row r="907" spans="1:9" ht="12.75" customHeight="1">
      <c r="A907" s="990"/>
      <c r="B907" s="990"/>
      <c r="C907" s="990"/>
      <c r="D907" s="2"/>
      <c r="E907" s="989"/>
      <c r="F907" s="989"/>
      <c r="G907" s="989"/>
      <c r="I907" s="491"/>
    </row>
    <row r="908" spans="1:9" ht="12.75" customHeight="1">
      <c r="A908" s="175"/>
      <c r="B908" s="486" t="s">
        <v>307</v>
      </c>
      <c r="C908" s="355"/>
      <c r="D908" s="1264" t="s">
        <v>1779</v>
      </c>
      <c r="E908" s="1264"/>
      <c r="F908" s="1264"/>
      <c r="G908" s="3"/>
      <c r="I908" s="491"/>
    </row>
    <row r="909" spans="1:9" ht="12.75" customHeight="1">
      <c r="A909" s="355"/>
      <c r="B909" s="355"/>
      <c r="C909" s="355"/>
      <c r="D909" s="1264"/>
      <c r="E909" s="1264"/>
      <c r="F909" s="1264"/>
      <c r="G909" s="3"/>
      <c r="I909" s="491"/>
    </row>
    <row r="910" spans="1:9" ht="12.75" customHeight="1">
      <c r="A910" s="172"/>
      <c r="B910" s="172"/>
      <c r="C910" s="172"/>
      <c r="D910" s="1264" t="s">
        <v>1778</v>
      </c>
      <c r="E910" s="1264"/>
      <c r="F910" s="1264"/>
      <c r="G910" s="989"/>
      <c r="I910" s="491"/>
    </row>
    <row r="911" spans="1:9" ht="12.75" customHeight="1">
      <c r="A911" s="172"/>
      <c r="B911" s="172"/>
      <c r="C911" s="172"/>
      <c r="D911" s="1264"/>
      <c r="E911" s="1264"/>
      <c r="F911" s="1264"/>
      <c r="G911" s="989"/>
      <c r="I911" s="491"/>
    </row>
    <row r="912" spans="1:9" ht="12.75" customHeight="1">
      <c r="A912" s="172"/>
      <c r="B912" s="172"/>
      <c r="C912" s="172"/>
      <c r="D912" s="3"/>
      <c r="E912" s="3"/>
      <c r="F912" s="989"/>
      <c r="G912" s="989"/>
      <c r="I912" s="491"/>
    </row>
    <row r="913" spans="1:9" ht="12.75" customHeight="1">
      <c r="A913" s="175"/>
      <c r="B913" s="486" t="s">
        <v>307</v>
      </c>
      <c r="C913" s="174"/>
      <c r="D913" s="1268" t="s">
        <v>1776</v>
      </c>
      <c r="E913" s="1268"/>
      <c r="F913" s="1268"/>
      <c r="G913" s="989"/>
      <c r="I913" s="491"/>
    </row>
    <row r="914" spans="1:9" ht="12.75" customHeight="1">
      <c r="A914" s="175"/>
      <c r="B914" s="175"/>
      <c r="C914" s="174"/>
      <c r="D914" s="1268"/>
      <c r="E914" s="1268"/>
      <c r="F914" s="1268"/>
      <c r="G914" s="989"/>
      <c r="I914" s="491"/>
    </row>
    <row r="915" spans="1:9" ht="12.75" customHeight="1">
      <c r="A915" s="175"/>
      <c r="B915" s="175"/>
      <c r="C915" s="174"/>
      <c r="D915" s="1268"/>
      <c r="E915" s="1268"/>
      <c r="F915" s="1268"/>
      <c r="G915" s="989"/>
      <c r="I915" s="491"/>
    </row>
    <row r="916" spans="1:9" ht="12.75" customHeight="1">
      <c r="A916" s="175"/>
      <c r="B916" s="175"/>
      <c r="C916" s="174"/>
      <c r="D916" s="1268"/>
      <c r="E916" s="1268"/>
      <c r="F916" s="1268"/>
      <c r="G916" s="989"/>
      <c r="I916" s="491"/>
    </row>
    <row r="917" spans="1:9" ht="12.75" customHeight="1">
      <c r="A917" s="175"/>
      <c r="B917" s="175"/>
      <c r="C917" s="174"/>
      <c r="D917" s="1268"/>
      <c r="E917" s="1268"/>
      <c r="F917" s="1268"/>
      <c r="G917" s="989"/>
      <c r="I917" s="491"/>
    </row>
    <row r="918" spans="1:9" ht="12.75" customHeight="1">
      <c r="A918" s="174"/>
      <c r="B918" s="174"/>
      <c r="C918" s="174"/>
      <c r="D918" s="1268"/>
      <c r="E918" s="1268"/>
      <c r="F918" s="1268"/>
      <c r="G918" s="989"/>
      <c r="I918" s="491"/>
    </row>
    <row r="919" spans="1:9" ht="12.75" customHeight="1">
      <c r="A919" s="174"/>
      <c r="B919" s="174"/>
      <c r="C919" s="174"/>
      <c r="D919" s="1268"/>
      <c r="E919" s="1268"/>
      <c r="F919" s="1268"/>
      <c r="G919" s="989"/>
      <c r="I919" s="491"/>
    </row>
    <row r="920" spans="1:9" ht="12.75" customHeight="1">
      <c r="A920" s="174"/>
      <c r="B920" s="174"/>
      <c r="C920" s="174"/>
      <c r="D920" s="1268"/>
      <c r="E920" s="1268"/>
      <c r="F920" s="1268"/>
      <c r="G920" s="989"/>
      <c r="I920" s="491"/>
    </row>
    <row r="921" spans="1:9" ht="12.75" customHeight="1">
      <c r="A921" s="174"/>
      <c r="B921" s="174"/>
      <c r="C921" s="174"/>
      <c r="D921" s="336"/>
      <c r="E921" s="336"/>
      <c r="F921" s="336"/>
      <c r="G921" s="989"/>
      <c r="I921" s="491"/>
    </row>
    <row r="922" spans="1:9" ht="12.75" customHeight="1">
      <c r="A922" s="990"/>
      <c r="B922" s="486" t="s">
        <v>307</v>
      </c>
      <c r="C922" s="990"/>
      <c r="D922" s="1264" t="s">
        <v>1780</v>
      </c>
      <c r="E922" s="1264"/>
      <c r="F922" s="1264"/>
      <c r="G922" s="989"/>
      <c r="I922" s="491"/>
    </row>
    <row r="923" spans="1:9" ht="12.75" customHeight="1">
      <c r="A923" s="990"/>
      <c r="B923" s="990"/>
      <c r="C923" s="990"/>
      <c r="D923" s="1264"/>
      <c r="E923" s="1264"/>
      <c r="F923" s="1264"/>
      <c r="G923" s="989"/>
      <c r="I923" s="491"/>
    </row>
    <row r="924" spans="1:9" ht="12.75" customHeight="1">
      <c r="A924" s="990"/>
      <c r="B924" s="990"/>
      <c r="C924" s="990"/>
      <c r="D924" s="989"/>
      <c r="E924" s="989"/>
      <c r="F924" s="989"/>
      <c r="G924" s="989"/>
      <c r="I924" s="491"/>
    </row>
    <row r="925" spans="1:9" ht="12.75" customHeight="1">
      <c r="A925" s="990"/>
      <c r="B925" s="486" t="s">
        <v>307</v>
      </c>
      <c r="C925" s="990"/>
      <c r="D925" s="1292" t="s">
        <v>1781</v>
      </c>
      <c r="E925" s="1292"/>
      <c r="F925" s="1292"/>
      <c r="G925" s="989"/>
      <c r="I925" s="491"/>
    </row>
    <row r="926" spans="1:9" ht="12.75" customHeight="1">
      <c r="A926" s="990"/>
      <c r="B926" s="990"/>
      <c r="C926" s="990"/>
      <c r="D926" s="1292"/>
      <c r="E926" s="1292"/>
      <c r="F926" s="1292"/>
      <c r="G926" s="989"/>
      <c r="I926" s="491"/>
    </row>
    <row r="927" spans="1:9" ht="12.75" customHeight="1">
      <c r="A927" s="990"/>
      <c r="B927" s="990"/>
      <c r="C927" s="990"/>
      <c r="D927" s="1292"/>
      <c r="E927" s="1292"/>
      <c r="F927" s="1292"/>
      <c r="G927" s="989"/>
      <c r="I927" s="491"/>
    </row>
    <row r="928" spans="1:9" ht="12.75" customHeight="1">
      <c r="A928" s="990"/>
      <c r="B928" s="990"/>
      <c r="C928" s="990"/>
      <c r="D928" s="1292"/>
      <c r="E928" s="1292"/>
      <c r="F928" s="1292"/>
      <c r="G928" s="989"/>
      <c r="I928" s="491"/>
    </row>
    <row r="929" spans="1:9" ht="12.75" customHeight="1">
      <c r="A929" s="990"/>
      <c r="B929" s="990"/>
      <c r="C929" s="990"/>
      <c r="D929" s="118"/>
      <c r="E929" s="989"/>
      <c r="F929" s="989"/>
      <c r="G929" s="989"/>
      <c r="I929" s="491"/>
    </row>
    <row r="930" spans="1:9" ht="12.75" customHeight="1">
      <c r="A930" s="990"/>
      <c r="B930" s="486" t="s">
        <v>307</v>
      </c>
      <c r="C930" s="990"/>
      <c r="D930" s="1304" t="s">
        <v>2070</v>
      </c>
      <c r="E930" s="1304"/>
      <c r="F930" s="1304"/>
      <c r="G930" s="989"/>
      <c r="I930" s="491"/>
    </row>
    <row r="931" spans="1:9" ht="12.75" customHeight="1">
      <c r="A931" s="990"/>
      <c r="B931" s="990"/>
      <c r="C931" s="990"/>
      <c r="D931" s="118"/>
      <c r="E931" s="989"/>
      <c r="F931" s="989"/>
      <c r="G931" s="989"/>
      <c r="I931" s="491"/>
    </row>
    <row r="932" spans="1:9" ht="12.75" customHeight="1">
      <c r="A932" s="990"/>
      <c r="B932" s="486" t="s">
        <v>307</v>
      </c>
      <c r="C932" s="990"/>
      <c r="D932" s="1304" t="s">
        <v>2071</v>
      </c>
      <c r="E932" s="1304"/>
      <c r="F932" s="1304"/>
      <c r="G932" s="989"/>
      <c r="I932" s="491"/>
    </row>
    <row r="933" spans="1:9" ht="12.75" customHeight="1">
      <c r="A933" s="174"/>
      <c r="B933" s="174"/>
      <c r="C933" s="174"/>
      <c r="D933" s="2"/>
      <c r="E933" s="3"/>
      <c r="F933" s="989"/>
      <c r="G933" s="989"/>
      <c r="I933" s="491"/>
    </row>
    <row r="934" spans="1:9" ht="12.75" customHeight="1">
      <c r="A934" s="998"/>
      <c r="B934" s="486" t="s">
        <v>307</v>
      </c>
      <c r="C934" s="999"/>
      <c r="D934" s="1268" t="s">
        <v>1777</v>
      </c>
      <c r="E934" s="1268"/>
      <c r="F934" s="1268"/>
      <c r="G934" s="1000"/>
      <c r="I934" s="491"/>
    </row>
    <row r="935" spans="1:9" ht="12.75" customHeight="1">
      <c r="A935" s="998"/>
      <c r="B935" s="998"/>
      <c r="C935" s="999"/>
      <c r="D935" s="1268"/>
      <c r="E935" s="1268"/>
      <c r="F935" s="1268"/>
      <c r="G935" s="1000"/>
      <c r="I935" s="491"/>
    </row>
    <row r="936" spans="1:9" ht="12.75" customHeight="1">
      <c r="A936" s="998"/>
      <c r="B936" s="998"/>
      <c r="C936" s="999"/>
      <c r="D936" s="1268"/>
      <c r="E936" s="1268"/>
      <c r="F936" s="1268"/>
      <c r="G936" s="1000"/>
      <c r="I936" s="491"/>
    </row>
    <row r="937" spans="1:9" ht="12.75" customHeight="1">
      <c r="A937" s="998"/>
      <c r="B937" s="998"/>
      <c r="C937" s="999"/>
      <c r="D937" s="1268"/>
      <c r="E937" s="1268"/>
      <c r="F937" s="1268"/>
      <c r="G937" s="1000"/>
      <c r="I937" s="491"/>
    </row>
    <row r="938" spans="1:9" ht="12.75" customHeight="1">
      <c r="A938" s="998"/>
      <c r="B938" s="998"/>
      <c r="C938" s="999"/>
      <c r="D938" s="1268"/>
      <c r="E938" s="1268"/>
      <c r="F938" s="1268"/>
      <c r="G938" s="1000"/>
      <c r="I938" s="491"/>
    </row>
    <row r="939" spans="1:9" ht="12.75" customHeight="1">
      <c r="A939" s="998"/>
      <c r="B939" s="998"/>
      <c r="C939" s="999"/>
      <c r="D939" s="1268"/>
      <c r="E939" s="1268"/>
      <c r="F939" s="1268"/>
      <c r="G939" s="1000"/>
      <c r="I939" s="491"/>
    </row>
    <row r="940" spans="1:9" ht="12.75" customHeight="1">
      <c r="A940" s="998"/>
      <c r="B940" s="998"/>
      <c r="C940" s="999"/>
      <c r="D940" s="1268"/>
      <c r="E940" s="1268"/>
      <c r="F940" s="1268"/>
      <c r="G940" s="1000"/>
      <c r="I940" s="491"/>
    </row>
    <row r="941" spans="1:9" ht="12.75" customHeight="1">
      <c r="A941" s="998"/>
      <c r="B941" s="998"/>
      <c r="C941" s="999"/>
      <c r="D941" s="1268"/>
      <c r="E941" s="1268"/>
      <c r="F941" s="1268"/>
      <c r="G941" s="1000"/>
      <c r="I941" s="491"/>
    </row>
    <row r="942" spans="1:9" ht="12.75" customHeight="1">
      <c r="A942" s="998"/>
      <c r="B942" s="998"/>
      <c r="C942" s="999"/>
      <c r="D942" s="1268"/>
      <c r="E942" s="1268"/>
      <c r="F942" s="1268"/>
      <c r="G942" s="1000"/>
      <c r="I942" s="491"/>
    </row>
    <row r="943" spans="1:9" ht="12.75" customHeight="1">
      <c r="A943" s="174"/>
      <c r="B943" s="174"/>
      <c r="C943" s="174"/>
      <c r="D943" s="2"/>
      <c r="E943" s="3"/>
      <c r="F943" s="989"/>
      <c r="G943" s="989"/>
      <c r="I943" s="491"/>
    </row>
    <row r="944" spans="1:9" ht="12.75" customHeight="1">
      <c r="A944" s="175"/>
      <c r="B944" s="486" t="s">
        <v>307</v>
      </c>
      <c r="C944" s="174"/>
      <c r="D944" s="1323" t="s">
        <v>1886</v>
      </c>
      <c r="E944" s="1323"/>
      <c r="F944" s="1323"/>
      <c r="G944" s="989"/>
      <c r="I944" s="491"/>
    </row>
    <row r="945" spans="1:9" ht="12.75" customHeight="1">
      <c r="A945" s="175"/>
      <c r="B945" s="175"/>
      <c r="C945" s="174"/>
      <c r="D945" s="1323"/>
      <c r="E945" s="1323"/>
      <c r="F945" s="1323"/>
      <c r="G945" s="989"/>
      <c r="I945" s="491"/>
    </row>
    <row r="946" spans="1:9" ht="12.75" customHeight="1">
      <c r="A946" s="175"/>
      <c r="B946" s="175"/>
      <c r="C946" s="174"/>
      <c r="D946" s="1323"/>
      <c r="E946" s="1323"/>
      <c r="F946" s="1323"/>
      <c r="G946" s="989"/>
      <c r="I946" s="491"/>
    </row>
    <row r="947" spans="1:9" ht="12.75" customHeight="1">
      <c r="A947" s="175"/>
      <c r="B947" s="175"/>
      <c r="C947" s="174"/>
      <c r="D947" s="1323"/>
      <c r="E947" s="1323"/>
      <c r="F947" s="1323"/>
      <c r="G947" s="989"/>
      <c r="I947" s="491"/>
    </row>
    <row r="948" spans="1:9" ht="12.75" customHeight="1">
      <c r="A948" s="175"/>
      <c r="B948" s="175"/>
      <c r="C948" s="174"/>
      <c r="D948" s="1323"/>
      <c r="E948" s="1323"/>
      <c r="F948" s="1323"/>
      <c r="G948" s="989"/>
      <c r="I948" s="491"/>
    </row>
    <row r="949" spans="1:9" ht="12.75" customHeight="1">
      <c r="A949" s="175"/>
      <c r="B949" s="175"/>
      <c r="C949" s="174"/>
      <c r="D949" s="1323"/>
      <c r="E949" s="1323"/>
      <c r="F949" s="1323"/>
      <c r="G949" s="989"/>
      <c r="I949" s="491"/>
    </row>
    <row r="950" spans="1:9" ht="12.75" customHeight="1">
      <c r="A950" s="175"/>
      <c r="B950" s="175"/>
      <c r="C950" s="174"/>
      <c r="D950" s="1323"/>
      <c r="E950" s="1323"/>
      <c r="F950" s="1323"/>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7" t="s">
        <v>2138</v>
      </c>
      <c r="E952" s="1267"/>
      <c r="F952" s="1267"/>
      <c r="G952" s="989"/>
      <c r="I952" s="491"/>
    </row>
    <row r="953" spans="1:9" ht="12.75" customHeight="1">
      <c r="A953" s="175"/>
      <c r="B953" s="175"/>
      <c r="C953" s="174"/>
      <c r="D953" s="1267"/>
      <c r="E953" s="1267"/>
      <c r="F953" s="1267"/>
      <c r="G953" s="989"/>
      <c r="I953" s="491"/>
    </row>
    <row r="954" spans="1:9" ht="12.75" customHeight="1">
      <c r="A954" s="175"/>
      <c r="B954" s="175"/>
      <c r="C954" s="174"/>
      <c r="D954" s="1267"/>
      <c r="E954" s="1267"/>
      <c r="F954" s="1267"/>
      <c r="G954" s="989"/>
      <c r="I954" s="491"/>
    </row>
    <row r="955" spans="1:9" ht="12.75" customHeight="1">
      <c r="A955" s="175"/>
      <c r="B955" s="175"/>
      <c r="C955" s="174"/>
      <c r="D955" s="1267"/>
      <c r="E955" s="1267"/>
      <c r="F955" s="1267"/>
      <c r="G955" s="989"/>
      <c r="I955" s="491"/>
    </row>
    <row r="956" spans="1:9" ht="12.75" customHeight="1">
      <c r="A956" s="175"/>
      <c r="B956" s="175"/>
      <c r="C956" s="174"/>
      <c r="D956" s="1267"/>
      <c r="E956" s="1267"/>
      <c r="F956" s="1267"/>
      <c r="G956" s="989"/>
      <c r="I956" s="491"/>
    </row>
    <row r="957" spans="1:9" ht="12.75" customHeight="1">
      <c r="A957" s="175"/>
      <c r="B957" s="175"/>
      <c r="C957" s="174"/>
      <c r="D957" s="1267"/>
      <c r="E957" s="1267"/>
      <c r="F957" s="1267"/>
      <c r="G957" s="989"/>
      <c r="I957" s="491"/>
    </row>
    <row r="958" spans="1:9" ht="12.75" customHeight="1">
      <c r="A958" s="175"/>
      <c r="B958" s="175"/>
      <c r="C958" s="174"/>
      <c r="D958" s="1027"/>
      <c r="E958" s="1027"/>
      <c r="F958" s="1027"/>
      <c r="G958" s="989"/>
      <c r="I958" s="491"/>
    </row>
    <row r="959" spans="1:9" ht="12.75" customHeight="1">
      <c r="A959" s="990"/>
      <c r="B959" s="486" t="s">
        <v>307</v>
      </c>
      <c r="C959" s="990"/>
      <c r="D959" s="1292" t="s">
        <v>1782</v>
      </c>
      <c r="E959" s="1292"/>
      <c r="F959" s="1292"/>
      <c r="G959" s="989"/>
      <c r="I959" s="491"/>
    </row>
    <row r="960" spans="1:9" ht="12.75" customHeight="1">
      <c r="A960" s="990"/>
      <c r="B960" s="990"/>
      <c r="C960" s="990"/>
      <c r="D960" s="1292"/>
      <c r="E960" s="1292"/>
      <c r="F960" s="1292"/>
      <c r="G960" s="989"/>
      <c r="I960" s="491"/>
    </row>
    <row r="961" spans="1:9" ht="12.75" customHeight="1">
      <c r="A961" s="990"/>
      <c r="B961" s="990"/>
      <c r="C961" s="990"/>
      <c r="D961" s="1292"/>
      <c r="E961" s="1292"/>
      <c r="F961" s="1292"/>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8" t="s">
        <v>1885</v>
      </c>
      <c r="E964" s="1268"/>
      <c r="F964" s="1268"/>
      <c r="G964" s="989"/>
      <c r="I964" s="491"/>
    </row>
    <row r="965" spans="1:9" ht="12.75" customHeight="1">
      <c r="A965" s="175"/>
      <c r="B965" s="175"/>
      <c r="C965" s="174"/>
      <c r="D965" s="1268"/>
      <c r="E965" s="1268"/>
      <c r="F965" s="1268"/>
      <c r="G965" s="989"/>
      <c r="I965" s="491"/>
    </row>
    <row r="966" spans="1:9" ht="12.75" customHeight="1">
      <c r="A966" s="175"/>
      <c r="B966" s="175"/>
      <c r="C966" s="174"/>
      <c r="D966" s="1268"/>
      <c r="E966" s="1268"/>
      <c r="F966" s="1268"/>
      <c r="G966" s="989"/>
      <c r="I966" s="491"/>
    </row>
    <row r="967" spans="1:9" ht="12.75" customHeight="1">
      <c r="A967" s="175"/>
      <c r="B967" s="175"/>
      <c r="C967" s="174"/>
      <c r="D967" s="1268"/>
      <c r="E967" s="1268"/>
      <c r="F967" s="1268"/>
      <c r="G967" s="989"/>
      <c r="I967" s="491"/>
    </row>
    <row r="968" spans="1:9" ht="12.75" customHeight="1">
      <c r="A968" s="990"/>
      <c r="B968" s="990"/>
      <c r="C968" s="990"/>
      <c r="D968" s="981"/>
      <c r="E968" s="981"/>
      <c r="F968" s="981"/>
      <c r="G968" s="981"/>
      <c r="I968" s="491"/>
    </row>
    <row r="969" spans="1:9" ht="12.75" customHeight="1">
      <c r="A969" s="355"/>
      <c r="B969" s="355"/>
      <c r="C969" s="355"/>
      <c r="D969" s="1326" t="s">
        <v>1783</v>
      </c>
      <c r="E969" s="1326"/>
      <c r="F969" s="1326"/>
      <c r="G969" s="3"/>
      <c r="I969" s="491"/>
    </row>
    <row r="970" spans="1:9" ht="12.75" customHeight="1">
      <c r="A970" s="175"/>
      <c r="B970" s="486" t="s">
        <v>307</v>
      </c>
      <c r="C970" s="355"/>
      <c r="D970" s="1304" t="s">
        <v>1806</v>
      </c>
      <c r="E970" s="1304"/>
      <c r="F970" s="1304"/>
      <c r="G970" s="3"/>
      <c r="I970" s="491"/>
    </row>
    <row r="971" spans="1:9" ht="12.75" customHeight="1">
      <c r="A971" s="355"/>
      <c r="B971" s="355"/>
      <c r="C971" s="355"/>
      <c r="D971" s="3"/>
      <c r="E971" s="3"/>
      <c r="F971" s="3"/>
      <c r="G971" s="3"/>
      <c r="I971" s="491"/>
    </row>
    <row r="972" spans="1:9" ht="12.75" customHeight="1">
      <c r="A972" s="355"/>
      <c r="B972" s="355"/>
      <c r="C972" s="355"/>
      <c r="D972" s="1326" t="s">
        <v>1784</v>
      </c>
      <c r="E972" s="1326"/>
      <c r="F972" s="1326"/>
      <c r="G972"/>
      <c r="I972" s="491"/>
    </row>
    <row r="973" spans="1:9" ht="12.75" customHeight="1">
      <c r="A973" s="175"/>
      <c r="B973" s="486" t="s">
        <v>307</v>
      </c>
      <c r="C973" s="355"/>
      <c r="D973" s="1264" t="s">
        <v>2072</v>
      </c>
      <c r="E973" s="1264"/>
      <c r="F973" s="1264"/>
      <c r="G973"/>
      <c r="I973" s="491"/>
    </row>
    <row r="974" spans="1:9" ht="12.75" customHeight="1">
      <c r="A974" s="175"/>
      <c r="B974" s="175"/>
      <c r="C974" s="355"/>
      <c r="D974" s="1264"/>
      <c r="E974" s="1264"/>
      <c r="F974" s="1264"/>
      <c r="G974"/>
      <c r="I974" s="491"/>
    </row>
    <row r="975" spans="1:9" ht="12.75" customHeight="1">
      <c r="A975" s="175"/>
      <c r="B975" s="175"/>
      <c r="C975" s="355"/>
      <c r="D975" s="1264"/>
      <c r="E975" s="1264"/>
      <c r="F975" s="1264"/>
      <c r="G975"/>
      <c r="I975" s="491"/>
    </row>
    <row r="976" spans="1:9" ht="12.75" customHeight="1">
      <c r="A976" s="175"/>
      <c r="B976" s="175"/>
      <c r="C976" s="355"/>
      <c r="D976" s="1264"/>
      <c r="E976" s="1264"/>
      <c r="F976" s="1264"/>
      <c r="G976"/>
      <c r="I976" s="491"/>
    </row>
    <row r="977" spans="1:9" ht="12.75" customHeight="1">
      <c r="A977" s="175"/>
      <c r="B977" s="175"/>
      <c r="C977" s="355"/>
      <c r="D977" s="1264"/>
      <c r="E977" s="1264"/>
      <c r="F977" s="1264"/>
      <c r="G977"/>
      <c r="I977" s="491"/>
    </row>
    <row r="978" spans="1:9" ht="12.75" customHeight="1">
      <c r="A978" s="175"/>
      <c r="B978" s="175"/>
      <c r="C978" s="355"/>
      <c r="D978" s="1264"/>
      <c r="E978" s="1264"/>
      <c r="F978" s="1264"/>
      <c r="G978"/>
      <c r="I978" s="491"/>
    </row>
    <row r="979" spans="1:9" ht="12.75" customHeight="1">
      <c r="A979" s="175"/>
      <c r="B979" s="175"/>
      <c r="C979" s="355"/>
      <c r="D979" s="1264"/>
      <c r="E979" s="1264"/>
      <c r="F979" s="1264"/>
      <c r="G979"/>
      <c r="I979" s="491"/>
    </row>
    <row r="980" spans="1:9" ht="12.75" customHeight="1">
      <c r="A980" s="175"/>
      <c r="B980" s="175"/>
      <c r="C980" s="355"/>
      <c r="D980" s="1264"/>
      <c r="E980" s="1264"/>
      <c r="F980" s="1264"/>
      <c r="G980"/>
      <c r="I980" s="491"/>
    </row>
    <row r="981" spans="1:9" ht="12.75" customHeight="1">
      <c r="A981" s="175"/>
      <c r="B981" s="175"/>
      <c r="C981" s="355"/>
      <c r="D981" s="1264"/>
      <c r="E981" s="1264"/>
      <c r="F981" s="1264"/>
      <c r="G981"/>
      <c r="I981" s="491"/>
    </row>
    <row r="982" spans="1:9" ht="12.75" customHeight="1">
      <c r="A982" s="175"/>
      <c r="B982" s="175"/>
      <c r="C982" s="355"/>
      <c r="D982" s="1264"/>
      <c r="E982" s="1264"/>
      <c r="F982" s="1264"/>
      <c r="G982"/>
      <c r="I982" s="491"/>
    </row>
    <row r="983" spans="1:9" ht="12.75" customHeight="1">
      <c r="A983" s="175"/>
      <c r="B983" s="175"/>
      <c r="C983" s="355"/>
      <c r="D983" s="1264"/>
      <c r="E983" s="1264"/>
      <c r="F983" s="1264"/>
      <c r="G983"/>
      <c r="I983" s="491"/>
    </row>
    <row r="984" spans="1:9" ht="12.75" customHeight="1">
      <c r="A984" s="175"/>
      <c r="B984" s="175"/>
      <c r="C984" s="355"/>
      <c r="D984" s="1264"/>
      <c r="E984" s="1264"/>
      <c r="F984" s="1264"/>
      <c r="G984"/>
      <c r="I984" s="491"/>
    </row>
    <row r="985" spans="1:9" ht="12.75" customHeight="1">
      <c r="A985" s="175"/>
      <c r="B985" s="175"/>
      <c r="C985" s="355"/>
      <c r="D985" s="1264"/>
      <c r="E985" s="1264"/>
      <c r="F985" s="1264"/>
      <c r="G985"/>
      <c r="I985" s="491"/>
    </row>
    <row r="986" spans="1:9" ht="12.75" customHeight="1">
      <c r="A986" s="175"/>
      <c r="B986" s="175"/>
      <c r="C986" s="355"/>
      <c r="D986" s="1264"/>
      <c r="E986" s="1264"/>
      <c r="F986" s="1264"/>
      <c r="G986"/>
      <c r="I986" s="491"/>
    </row>
    <row r="987" spans="1:9" ht="12.75" customHeight="1">
      <c r="A987" s="175"/>
      <c r="B987" s="175"/>
      <c r="C987" s="355"/>
      <c r="D987" s="1264"/>
      <c r="E987" s="1264"/>
      <c r="F987" s="1264"/>
      <c r="G987" s="3"/>
      <c r="I987" s="491"/>
    </row>
    <row r="988" spans="1:9" ht="12.75" customHeight="1">
      <c r="A988" s="355"/>
      <c r="B988" s="355"/>
      <c r="C988" s="355"/>
      <c r="D988" s="3"/>
      <c r="E988" s="3"/>
      <c r="F988" s="3"/>
      <c r="G988" s="3"/>
      <c r="I988" s="491"/>
    </row>
    <row r="989" spans="1:9" ht="12.75" customHeight="1">
      <c r="A989" s="1313" t="s">
        <v>1785</v>
      </c>
      <c r="B989" s="1313"/>
      <c r="C989" s="1313"/>
      <c r="D989" s="1313"/>
      <c r="E989" s="1313"/>
      <c r="F989" s="1313"/>
      <c r="G989" s="1313"/>
      <c r="H989" s="1029"/>
      <c r="I989" s="1155"/>
    </row>
    <row r="990" spans="1:9" ht="12.75" customHeight="1">
      <c r="A990" s="118"/>
      <c r="B990" s="118"/>
      <c r="C990" s="355"/>
      <c r="D990" s="3"/>
      <c r="E990" s="3"/>
      <c r="F990" s="3"/>
      <c r="G990" s="3"/>
      <c r="I990" s="491"/>
    </row>
    <row r="991" spans="1:9" ht="12.75" customHeight="1">
      <c r="A991" s="355"/>
      <c r="B991" s="355"/>
      <c r="C991" s="990"/>
      <c r="D991" s="1326" t="s">
        <v>1807</v>
      </c>
      <c r="E991" s="1326"/>
      <c r="F991" s="1326"/>
      <c r="G991" s="3"/>
      <c r="I991" s="491"/>
    </row>
    <row r="992" spans="1:9" ht="12.75" customHeight="1">
      <c r="A992" s="172"/>
      <c r="B992" s="172"/>
      <c r="C992" s="172"/>
      <c r="D992" s="1304" t="s">
        <v>1786</v>
      </c>
      <c r="E992" s="1304"/>
      <c r="F992" s="1304"/>
      <c r="G992" s="3"/>
      <c r="I992" s="491"/>
    </row>
    <row r="993" spans="1:9" ht="12.75" customHeight="1">
      <c r="A993" s="172"/>
      <c r="B993" s="172"/>
      <c r="C993" s="172"/>
      <c r="D993" s="3"/>
      <c r="E993" s="3"/>
      <c r="F993" s="989"/>
      <c r="G993"/>
      <c r="I993" s="491"/>
    </row>
    <row r="994" spans="1:9" ht="12.75" customHeight="1">
      <c r="A994" s="355"/>
      <c r="B994" s="486" t="s">
        <v>307</v>
      </c>
      <c r="C994" s="355"/>
      <c r="D994" s="1328" t="s">
        <v>1915</v>
      </c>
      <c r="E994" s="1328"/>
      <c r="F994" s="1328"/>
      <c r="G994"/>
      <c r="I994" s="491"/>
    </row>
    <row r="995" spans="1:9" ht="12.75" customHeight="1">
      <c r="A995" s="355"/>
      <c r="B995" s="355"/>
      <c r="C995" s="355"/>
      <c r="D995" s="1328"/>
      <c r="E995" s="1328"/>
      <c r="F995" s="1328"/>
      <c r="G995"/>
      <c r="I995" s="491"/>
    </row>
    <row r="996" spans="1:9" ht="12.75" customHeight="1">
      <c r="A996" s="355"/>
      <c r="B996" s="355"/>
      <c r="C996" s="355"/>
      <c r="D996" s="1039"/>
      <c r="E996" s="1037" t="s">
        <v>1916</v>
      </c>
      <c r="F996" s="1039"/>
      <c r="G996"/>
      <c r="I996" s="491"/>
    </row>
    <row r="997" spans="1:9" ht="12.75" customHeight="1">
      <c r="A997" s="355"/>
      <c r="B997" s="355"/>
      <c r="C997" s="355"/>
      <c r="D997" s="1270" t="s">
        <v>1914</v>
      </c>
      <c r="E997" s="1270"/>
      <c r="F997" s="1270"/>
      <c r="G997"/>
      <c r="I997" s="491"/>
    </row>
    <row r="998" spans="1:9" ht="12.75" customHeight="1">
      <c r="A998" s="355"/>
      <c r="B998" s="355"/>
      <c r="C998" s="355"/>
      <c r="D998" s="1270"/>
      <c r="E998" s="1270"/>
      <c r="F998" s="1270"/>
      <c r="G998"/>
      <c r="I998" s="491"/>
    </row>
    <row r="999" spans="1:9" ht="12.75" customHeight="1">
      <c r="A999" s="174"/>
      <c r="B999" s="174"/>
      <c r="C999" s="174"/>
      <c r="D999" s="1270"/>
      <c r="E999" s="1270"/>
      <c r="F999" s="1270"/>
      <c r="G999"/>
      <c r="I999" s="491"/>
    </row>
    <row r="1000" spans="1:9" ht="12.75" customHeight="1">
      <c r="A1000" s="174"/>
      <c r="B1000" s="174"/>
      <c r="C1000" s="174"/>
      <c r="D1000" s="1270"/>
      <c r="E1000" s="1270"/>
      <c r="F1000" s="1270"/>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4" t="s">
        <v>1787</v>
      </c>
      <c r="E1002" s="1264"/>
      <c r="F1002" s="1264"/>
      <c r="G1002"/>
      <c r="I1002" s="491"/>
    </row>
    <row r="1003" spans="1:9" ht="12.75" customHeight="1">
      <c r="A1003" s="174"/>
      <c r="B1003" s="174"/>
      <c r="C1003" s="174"/>
      <c r="D1003" s="1264"/>
      <c r="E1003" s="1264"/>
      <c r="F1003" s="1264"/>
      <c r="G1003"/>
      <c r="I1003" s="491"/>
    </row>
    <row r="1004" spans="1:9" ht="12.75" customHeight="1">
      <c r="A1004" s="174"/>
      <c r="B1004" s="174"/>
      <c r="C1004" s="174"/>
      <c r="D1004" s="1264"/>
      <c r="E1004" s="1264"/>
      <c r="F1004" s="1264"/>
      <c r="G1004"/>
      <c r="I1004" s="491"/>
    </row>
    <row r="1005" spans="1:9" ht="12.75" customHeight="1">
      <c r="A1005" s="174"/>
      <c r="B1005" s="174"/>
      <c r="C1005" s="174"/>
      <c r="D1005" s="1264"/>
      <c r="E1005" s="1264"/>
      <c r="F1005" s="1264"/>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4" t="s">
        <v>2232</v>
      </c>
      <c r="E1007" s="1264"/>
      <c r="F1007" s="1264"/>
      <c r="G1007"/>
      <c r="I1007" s="491"/>
    </row>
    <row r="1008" spans="1:9" ht="12.75" customHeight="1">
      <c r="A1008" s="174"/>
      <c r="B1008" s="174"/>
      <c r="C1008" s="174"/>
      <c r="D1008" s="1264"/>
      <c r="E1008" s="1264"/>
      <c r="F1008" s="1264"/>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304" t="s">
        <v>1788</v>
      </c>
      <c r="E1010" s="1304"/>
      <c r="F1010" s="1304"/>
      <c r="G1010"/>
      <c r="I1010" s="491"/>
    </row>
    <row r="1011" spans="1:9" ht="12.75" customHeight="1">
      <c r="A1011" s="355"/>
      <c r="B1011" s="355"/>
      <c r="C1011" s="355"/>
      <c r="D1011" s="3"/>
      <c r="E1011" s="3"/>
      <c r="F1011" s="3"/>
      <c r="G1011"/>
      <c r="I1011" s="491"/>
    </row>
    <row r="1012" spans="1:9" ht="12.75" customHeight="1">
      <c r="A1012" s="175"/>
      <c r="B1012" s="486" t="s">
        <v>307</v>
      </c>
      <c r="C1012" s="355"/>
      <c r="D1012" s="1304" t="s">
        <v>1789</v>
      </c>
      <c r="E1012" s="1304"/>
      <c r="F1012" s="1304"/>
      <c r="G1012"/>
      <c r="I1012" s="491"/>
    </row>
    <row r="1013" spans="1:9" ht="12.75" customHeight="1">
      <c r="A1013" s="355"/>
      <c r="B1013" s="355"/>
      <c r="C1013" s="355"/>
      <c r="D1013" s="118"/>
      <c r="E1013" s="3"/>
      <c r="F1013" s="3"/>
      <c r="G1013"/>
      <c r="I1013" s="491"/>
    </row>
    <row r="1014" spans="1:9" ht="12.75" customHeight="1">
      <c r="A1014" s="175"/>
      <c r="B1014" s="486" t="s">
        <v>307</v>
      </c>
      <c r="C1014" s="355"/>
      <c r="D1014" s="1304" t="s">
        <v>1790</v>
      </c>
      <c r="E1014" s="1304"/>
      <c r="F1014" s="1304"/>
      <c r="G1014"/>
      <c r="I1014" s="491"/>
    </row>
    <row r="1015" spans="1:9" ht="12.75" customHeight="1">
      <c r="A1015" s="355"/>
      <c r="B1015" s="355"/>
      <c r="C1015" s="355"/>
      <c r="D1015" s="118"/>
      <c r="E1015" s="3"/>
      <c r="F1015" s="3"/>
      <c r="G1015"/>
      <c r="I1015" s="491"/>
    </row>
    <row r="1016" spans="1:9" ht="12.75" customHeight="1">
      <c r="A1016" s="175"/>
      <c r="B1016" s="486" t="s">
        <v>307</v>
      </c>
      <c r="C1016" s="355"/>
      <c r="D1016" s="1264" t="s">
        <v>1791</v>
      </c>
      <c r="E1016" s="1264"/>
      <c r="F1016" s="1264"/>
      <c r="G1016"/>
      <c r="I1016" s="491"/>
    </row>
    <row r="1017" spans="1:9" ht="12.75" customHeight="1">
      <c r="A1017" s="175"/>
      <c r="B1017" s="175"/>
      <c r="C1017" s="355"/>
      <c r="D1017" s="1264"/>
      <c r="E1017" s="1264"/>
      <c r="F1017" s="1264"/>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20" t="s">
        <v>1792</v>
      </c>
      <c r="E1019" s="1320"/>
      <c r="F1019" s="1320"/>
      <c r="G1019" s="1002"/>
      <c r="I1019" s="491"/>
    </row>
    <row r="1020" spans="1:9" ht="12.75" customHeight="1">
      <c r="A1020" s="1001"/>
      <c r="B1020" s="1001"/>
      <c r="C1020" s="1001"/>
      <c r="D1020" s="1320"/>
      <c r="E1020" s="1320"/>
      <c r="F1020" s="1320"/>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7" t="s">
        <v>1793</v>
      </c>
      <c r="E1022" s="1327"/>
      <c r="F1022" s="1327"/>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304" t="s">
        <v>1794</v>
      </c>
      <c r="E1024" s="1304"/>
      <c r="F1024" s="1304"/>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4" t="s">
        <v>1795</v>
      </c>
      <c r="E1026" s="1264"/>
      <c r="F1026" s="1264"/>
      <c r="G1026" s="3"/>
      <c r="I1026" s="491"/>
    </row>
    <row r="1027" spans="1:9" ht="12.75" customHeight="1">
      <c r="A1027" s="175"/>
      <c r="B1027" s="175"/>
      <c r="C1027" s="355"/>
      <c r="D1027" s="1264"/>
      <c r="E1027" s="1264"/>
      <c r="F1027" s="1264"/>
      <c r="G1027" s="3"/>
      <c r="I1027" s="491"/>
    </row>
    <row r="1028" spans="1:9" ht="12.75" customHeight="1">
      <c r="A1028" s="355"/>
      <c r="B1028" s="355"/>
      <c r="C1028" s="355"/>
      <c r="D1028" s="3"/>
      <c r="E1028" s="3"/>
      <c r="F1028" s="3"/>
      <c r="G1028" s="3"/>
      <c r="I1028" s="491"/>
    </row>
    <row r="1029" spans="1:9" ht="12.75" customHeight="1">
      <c r="A1029" s="1313" t="s">
        <v>1796</v>
      </c>
      <c r="B1029" s="1313"/>
      <c r="C1029" s="1313"/>
      <c r="D1029" s="1313"/>
      <c r="E1029" s="1313"/>
      <c r="F1029" s="1313"/>
      <c r="G1029" s="1313"/>
      <c r="H1029" s="1029"/>
      <c r="I1029" s="1155"/>
    </row>
    <row r="1030" spans="1:9" ht="12.75" customHeight="1">
      <c r="A1030" s="355"/>
      <c r="B1030" s="355"/>
      <c r="C1030" s="355"/>
      <c r="D1030" s="3"/>
      <c r="E1030" s="3"/>
      <c r="F1030" s="3"/>
      <c r="G1030" s="3"/>
      <c r="I1030" s="491"/>
    </row>
    <row r="1031" spans="1:9" ht="12.75" customHeight="1">
      <c r="A1031" s="355"/>
      <c r="B1031" s="355"/>
      <c r="C1031" s="355"/>
      <c r="D1031" s="1329" t="s">
        <v>1797</v>
      </c>
      <c r="E1031" s="1329"/>
      <c r="F1031" s="1329"/>
      <c r="G1031" s="3"/>
      <c r="I1031" s="491"/>
    </row>
    <row r="1032" spans="1:9" ht="12.75" customHeight="1">
      <c r="A1032" s="355"/>
      <c r="B1032" s="355"/>
      <c r="C1032" s="355"/>
      <c r="D1032" s="1327" t="s">
        <v>1798</v>
      </c>
      <c r="E1032" s="1327"/>
      <c r="F1032" s="1327"/>
      <c r="G1032" s="3"/>
      <c r="I1032" s="491"/>
    </row>
    <row r="1033" spans="1:9" ht="12.75" customHeight="1">
      <c r="A1033" s="172"/>
      <c r="B1033" s="172"/>
      <c r="C1033" s="172"/>
      <c r="D1033" s="3"/>
      <c r="E1033" s="3"/>
      <c r="F1033" s="3"/>
      <c r="G1033" s="3"/>
      <c r="I1033" s="491"/>
    </row>
    <row r="1034" spans="1:9" ht="12.75" customHeight="1">
      <c r="A1034" s="175"/>
      <c r="B1034" s="175"/>
      <c r="C1034" s="174"/>
      <c r="D1034" s="1329" t="s">
        <v>1812</v>
      </c>
      <c r="E1034" s="1329"/>
      <c r="F1034" s="1329"/>
      <c r="G1034" s="3"/>
      <c r="I1034" s="491"/>
    </row>
    <row r="1035" spans="1:9" ht="12.75" customHeight="1">
      <c r="A1035" s="355"/>
      <c r="B1035" s="486" t="s">
        <v>307</v>
      </c>
      <c r="C1035" s="355"/>
      <c r="D1035" s="1327" t="s">
        <v>1270</v>
      </c>
      <c r="E1035" s="1327"/>
      <c r="F1035" s="1327"/>
      <c r="G1035" s="3"/>
      <c r="I1035" s="491"/>
    </row>
    <row r="1036" spans="1:9" ht="12.75" customHeight="1">
      <c r="A1036" s="355"/>
      <c r="B1036" s="175"/>
      <c r="C1036" s="355"/>
      <c r="D1036" s="1327" t="s">
        <v>1799</v>
      </c>
      <c r="E1036" s="1327"/>
      <c r="F1036" s="1327"/>
      <c r="G1036" s="3"/>
      <c r="I1036" s="491"/>
    </row>
    <row r="1037" spans="1:9" ht="12.75" customHeight="1">
      <c r="A1037" s="355"/>
      <c r="B1037" s="355"/>
      <c r="C1037" s="355"/>
      <c r="D1037" s="1327"/>
      <c r="E1037" s="1327"/>
      <c r="F1037" s="1327"/>
      <c r="G1037" s="3"/>
      <c r="I1037" s="491"/>
    </row>
    <row r="1038" spans="1:9" ht="12.75" customHeight="1">
      <c r="A1038" s="1313" t="s">
        <v>1808</v>
      </c>
      <c r="B1038" s="1313"/>
      <c r="C1038" s="1313"/>
      <c r="D1038" s="1313"/>
      <c r="E1038" s="1313"/>
      <c r="F1038" s="1313"/>
      <c r="G1038" s="1313"/>
      <c r="H1038" s="1029"/>
      <c r="I1038" s="1155"/>
    </row>
    <row r="1039" spans="1:9" ht="12.75" customHeight="1">
      <c r="A1039" s="118"/>
      <c r="B1039" s="118"/>
      <c r="C1039" s="355"/>
      <c r="D1039" s="3"/>
      <c r="E1039" s="3"/>
      <c r="F1039" s="3"/>
      <c r="G1039" s="3"/>
      <c r="I1039" s="491"/>
    </row>
    <row r="1040" spans="1:9" ht="12.75" hidden="1" customHeight="1">
      <c r="A1040" s="118"/>
      <c r="B1040" s="403"/>
      <c r="D1040" s="1334" t="s">
        <v>1271</v>
      </c>
      <c r="E1040" s="1334"/>
      <c r="F1040" s="1334"/>
      <c r="G1040" s="3"/>
      <c r="I1040" s="491"/>
    </row>
    <row r="1041" spans="1:9" ht="12.75" hidden="1" customHeight="1">
      <c r="A1041" s="118"/>
      <c r="B1041" s="486" t="s">
        <v>307</v>
      </c>
      <c r="D1041" s="1296" t="s">
        <v>1270</v>
      </c>
      <c r="E1041" s="1296"/>
      <c r="F1041" s="1296"/>
      <c r="G1041" s="3"/>
      <c r="I1041" s="491"/>
    </row>
    <row r="1042" spans="1:9" ht="12.75" hidden="1" customHeight="1">
      <c r="A1042" s="118"/>
      <c r="B1042" s="403"/>
      <c r="D1042" s="1296" t="s">
        <v>1809</v>
      </c>
      <c r="E1042" s="1296"/>
      <c r="F1042" s="1296"/>
      <c r="G1042" s="3"/>
      <c r="I1042" s="491"/>
    </row>
    <row r="1043" spans="1:9" ht="12.75" hidden="1" customHeight="1">
      <c r="A1043" s="118"/>
      <c r="B1043" s="403"/>
      <c r="D1043" s="445"/>
      <c r="E1043" s="445"/>
      <c r="F1043" s="445"/>
      <c r="G1043" s="3"/>
      <c r="I1043" s="491"/>
    </row>
    <row r="1044" spans="1:9" ht="12.75" customHeight="1">
      <c r="A1044" s="118"/>
      <c r="B1044" s="118"/>
      <c r="C1044" s="355"/>
      <c r="D1044" s="1335" t="s">
        <v>1065</v>
      </c>
      <c r="E1044" s="1335"/>
      <c r="F1044" s="1335"/>
      <c r="G1044" s="3"/>
      <c r="I1044" s="491"/>
    </row>
    <row r="1045" spans="1:9" ht="12.75" customHeight="1">
      <c r="A1045" s="320"/>
      <c r="B1045" s="320"/>
      <c r="C1045" s="320"/>
      <c r="D1045" s="1305" t="s">
        <v>2250</v>
      </c>
      <c r="E1045" s="1305"/>
      <c r="F1045" s="1305"/>
      <c r="G1045" s="98"/>
      <c r="I1045" s="491"/>
    </row>
    <row r="1046" spans="1:9" ht="12.75" customHeight="1">
      <c r="A1046" s="175"/>
      <c r="B1046" s="486" t="s">
        <v>307</v>
      </c>
      <c r="C1046" s="355"/>
      <c r="D1046" s="1305" t="s">
        <v>984</v>
      </c>
      <c r="E1046" s="1305"/>
      <c r="F1046" s="1305"/>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313" t="s">
        <v>1829</v>
      </c>
      <c r="B1049" s="1313"/>
      <c r="C1049" s="1313"/>
      <c r="D1049" s="1313"/>
      <c r="E1049" s="1313"/>
      <c r="F1049" s="1313"/>
      <c r="G1049" s="1313"/>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307</v>
      </c>
      <c r="C1054" s="403"/>
      <c r="D1054" s="1331" t="s">
        <v>1813</v>
      </c>
      <c r="E1054" s="1331"/>
      <c r="F1054" s="1331"/>
      <c r="I1054" s="491"/>
    </row>
    <row r="1055" spans="1:9">
      <c r="A1055" s="403"/>
      <c r="B1055" s="403"/>
      <c r="C1055" s="403"/>
      <c r="D1055" s="1331"/>
      <c r="E1055" s="1331"/>
      <c r="F1055" s="1331"/>
      <c r="I1055" s="491"/>
    </row>
    <row r="1056" spans="1:9">
      <c r="A1056" s="403"/>
      <c r="B1056" s="403"/>
      <c r="C1056" s="403"/>
      <c r="D1056" s="1331"/>
      <c r="E1056" s="1331"/>
      <c r="F1056" s="1331"/>
      <c r="I1056" s="491"/>
    </row>
    <row r="1057" spans="1:9">
      <c r="A1057" s="403"/>
      <c r="B1057" s="403"/>
      <c r="C1057" s="403"/>
      <c r="D1057" s="1331"/>
      <c r="E1057" s="1331"/>
      <c r="F1057" s="1331"/>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307</v>
      </c>
      <c r="C1062" s="403"/>
      <c r="D1062" s="403" t="s">
        <v>1811</v>
      </c>
      <c r="I1062" s="491"/>
    </row>
    <row r="1063" spans="1:9">
      <c r="A1063" s="403"/>
      <c r="B1063" s="403"/>
      <c r="C1063" s="403"/>
      <c r="I1063" s="491"/>
    </row>
    <row r="1064" spans="1:9">
      <c r="A1064" s="403"/>
      <c r="B1064" s="486" t="s">
        <v>307</v>
      </c>
      <c r="C1064" s="403"/>
      <c r="D1064" s="1331" t="s">
        <v>1817</v>
      </c>
      <c r="E1064" s="1331"/>
      <c r="F1064" s="1331"/>
      <c r="I1064" s="491"/>
    </row>
    <row r="1065" spans="1:9">
      <c r="A1065" s="403"/>
      <c r="B1065" s="403"/>
      <c r="C1065" s="403"/>
      <c r="D1065" s="1331"/>
      <c r="E1065" s="1331"/>
      <c r="F1065" s="1331"/>
      <c r="I1065" s="491"/>
    </row>
    <row r="1066" spans="1:9">
      <c r="A1066" s="403"/>
      <c r="B1066" s="403"/>
      <c r="C1066" s="403"/>
      <c r="D1066" s="1331"/>
      <c r="E1066" s="1331"/>
      <c r="F1066" s="1331"/>
      <c r="I1066" s="491"/>
    </row>
    <row r="1067" spans="1:9">
      <c r="A1067" s="403"/>
      <c r="B1067" s="403"/>
      <c r="C1067" s="403"/>
      <c r="D1067" s="1331"/>
      <c r="E1067" s="1331"/>
      <c r="F1067" s="1331"/>
      <c r="I1067" s="491"/>
    </row>
    <row r="1068" spans="1:9">
      <c r="A1068" s="403"/>
      <c r="B1068" s="403"/>
      <c r="C1068" s="403"/>
      <c r="D1068" s="1331"/>
      <c r="E1068" s="1331"/>
      <c r="F1068" s="1331"/>
      <c r="I1068" s="491"/>
    </row>
    <row r="1069" spans="1:9">
      <c r="A1069" s="403"/>
      <c r="B1069" s="403"/>
      <c r="C1069" s="403"/>
      <c r="I1069" s="491"/>
    </row>
    <row r="1070" spans="1:9">
      <c r="A1070" s="1313" t="s">
        <v>1818</v>
      </c>
      <c r="B1070" s="1313"/>
      <c r="C1070" s="1313"/>
      <c r="D1070" s="1313"/>
      <c r="E1070" s="1313"/>
      <c r="F1070" s="1313"/>
      <c r="G1070" s="1313"/>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307</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307</v>
      </c>
      <c r="C1079" s="403"/>
      <c r="D1079" s="119" t="s">
        <v>1827</v>
      </c>
      <c r="I1079" s="491"/>
    </row>
    <row r="1080" spans="1:9">
      <c r="A1080" s="403"/>
      <c r="B1080" s="403"/>
      <c r="C1080" s="403"/>
      <c r="D1080" s="1264" t="s">
        <v>1828</v>
      </c>
      <c r="E1080" s="1264"/>
      <c r="F1080" s="1264"/>
      <c r="I1080" s="491"/>
    </row>
    <row r="1081" spans="1:9">
      <c r="A1081" s="403"/>
      <c r="B1081" s="403"/>
      <c r="C1081" s="403"/>
      <c r="D1081" s="1264"/>
      <c r="E1081" s="1264"/>
      <c r="F1081" s="1264"/>
      <c r="I1081" s="491"/>
    </row>
    <row r="1082" spans="1:9">
      <c r="A1082" s="403"/>
      <c r="B1082" s="403"/>
      <c r="C1082" s="403"/>
      <c r="D1082" s="1264"/>
      <c r="E1082" s="1264"/>
      <c r="F1082" s="1264"/>
      <c r="I1082" s="491"/>
    </row>
    <row r="1083" spans="1:9">
      <c r="A1083" s="403"/>
      <c r="B1083" s="403"/>
      <c r="C1083" s="403"/>
      <c r="D1083" s="1264"/>
      <c r="E1083" s="1264"/>
      <c r="F1083" s="1264"/>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307</v>
      </c>
      <c r="C1087" s="403"/>
      <c r="D1087" s="1330" t="s">
        <v>1820</v>
      </c>
      <c r="E1087" s="1330"/>
      <c r="F1087" s="1330"/>
      <c r="I1087" s="491"/>
    </row>
    <row r="1088" spans="1:9">
      <c r="A1088" s="403"/>
      <c r="B1088" s="403"/>
      <c r="C1088" s="403"/>
      <c r="D1088" s="1330"/>
      <c r="E1088" s="1330"/>
      <c r="F1088" s="1330"/>
      <c r="I1088" s="491"/>
    </row>
    <row r="1089" spans="1:9">
      <c r="A1089" s="403"/>
      <c r="B1089" s="403"/>
      <c r="C1089" s="403"/>
      <c r="D1089" s="1330"/>
      <c r="E1089" s="1330"/>
      <c r="F1089" s="1330"/>
      <c r="I1089" s="491"/>
    </row>
    <row r="1090" spans="1:9">
      <c r="A1090" s="403"/>
      <c r="B1090" s="403"/>
      <c r="C1090" s="403"/>
      <c r="D1090" s="1330"/>
      <c r="E1090" s="1330"/>
      <c r="F1090" s="1330"/>
      <c r="I1090" s="491"/>
    </row>
    <row r="1091" spans="1:9">
      <c r="A1091" s="403"/>
      <c r="B1091" s="403"/>
      <c r="C1091" s="403"/>
      <c r="D1091" s="1330"/>
      <c r="E1091" s="1330"/>
      <c r="F1091" s="1330"/>
      <c r="I1091" s="491"/>
    </row>
    <row r="1092" spans="1:9">
      <c r="A1092" s="403"/>
      <c r="B1092" s="403"/>
      <c r="C1092" s="403"/>
      <c r="D1092" s="528" t="s">
        <v>1825</v>
      </c>
      <c r="I1092" s="491"/>
    </row>
    <row r="1093" spans="1:9">
      <c r="A1093" s="403"/>
      <c r="B1093" s="403"/>
      <c r="C1093" s="403"/>
      <c r="I1093" s="491"/>
    </row>
    <row r="1094" spans="1:9">
      <c r="A1094" s="403"/>
      <c r="B1094" s="486" t="s">
        <v>307</v>
      </c>
      <c r="C1094" s="403"/>
      <c r="D1094" s="1280" t="s">
        <v>2283</v>
      </c>
      <c r="E1094" s="1280"/>
      <c r="F1094" s="1280"/>
      <c r="I1094" s="491"/>
    </row>
    <row r="1095" spans="1:9">
      <c r="A1095" s="403"/>
      <c r="B1095" s="403"/>
      <c r="C1095" s="403"/>
      <c r="D1095" s="1280"/>
      <c r="E1095" s="1280"/>
      <c r="F1095" s="1280"/>
      <c r="I1095" s="491"/>
    </row>
    <row r="1096" spans="1:9">
      <c r="A1096" s="403"/>
      <c r="B1096" s="403"/>
      <c r="C1096" s="403"/>
      <c r="D1096" s="1280"/>
      <c r="E1096" s="1280"/>
      <c r="F1096" s="1280"/>
      <c r="I1096" s="491"/>
    </row>
    <row r="1097" spans="1:9">
      <c r="A1097" s="403"/>
      <c r="B1097" s="403"/>
      <c r="C1097" s="403"/>
      <c r="I1097" s="491"/>
    </row>
    <row r="1098" spans="1:9">
      <c r="A1098" s="1313" t="s">
        <v>1830</v>
      </c>
      <c r="B1098" s="1313"/>
      <c r="C1098" s="1313"/>
      <c r="D1098" s="1313"/>
      <c r="E1098" s="1313"/>
      <c r="F1098" s="1313"/>
      <c r="G1098" s="1313"/>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32" t="s">
        <v>1929</v>
      </c>
      <c r="E1101" s="1332"/>
      <c r="F1101" s="1332"/>
      <c r="I1101" s="491"/>
    </row>
    <row r="1102" spans="1:9">
      <c r="A1102" s="403"/>
      <c r="B1102" s="403"/>
      <c r="C1102" s="403"/>
      <c r="D1102" s="1332"/>
      <c r="E1102" s="1332"/>
      <c r="F1102" s="1332"/>
      <c r="I1102" s="491"/>
    </row>
    <row r="1103" spans="1:9">
      <c r="A1103" s="403"/>
      <c r="B1103" s="403"/>
      <c r="C1103" s="403"/>
      <c r="D1103" s="1333" t="s">
        <v>2144</v>
      </c>
      <c r="E1103" s="1264"/>
      <c r="F1103" s="1264"/>
      <c r="I1103" s="491"/>
    </row>
    <row r="1104" spans="1:9">
      <c r="A1104" s="403"/>
      <c r="B1104" s="403"/>
      <c r="C1104" s="403"/>
      <c r="D1104" s="528"/>
      <c r="I1104" s="491"/>
    </row>
    <row r="1105" spans="1:9">
      <c r="A1105" s="403"/>
      <c r="B1105" s="486" t="s">
        <v>307</v>
      </c>
      <c r="C1105" s="403"/>
      <c r="D1105" s="1330" t="s">
        <v>1831</v>
      </c>
      <c r="E1105" s="1330"/>
      <c r="F1105" s="1330"/>
      <c r="I1105" s="491"/>
    </row>
    <row r="1106" spans="1:9">
      <c r="A1106" s="403"/>
      <c r="B1106" s="403"/>
      <c r="C1106" s="403"/>
      <c r="D1106" s="1330"/>
      <c r="E1106" s="1330"/>
      <c r="F1106" s="1330"/>
      <c r="I1106" s="491"/>
    </row>
    <row r="1107" spans="1:9">
      <c r="A1107" s="403"/>
      <c r="B1107" s="403"/>
      <c r="C1107" s="403"/>
      <c r="D1107" s="528"/>
      <c r="I1107" s="491"/>
    </row>
    <row r="1108" spans="1:9">
      <c r="A1108" s="403"/>
      <c r="B1108" s="486" t="s">
        <v>307</v>
      </c>
      <c r="C1108" s="403"/>
      <c r="D1108" s="1330" t="s">
        <v>1887</v>
      </c>
      <c r="E1108" s="1330"/>
      <c r="F1108" s="1330"/>
      <c r="I1108" s="491"/>
    </row>
    <row r="1109" spans="1:9">
      <c r="A1109" s="403"/>
      <c r="B1109" s="403"/>
      <c r="C1109" s="403"/>
      <c r="D1109" s="1330"/>
      <c r="E1109" s="1330"/>
      <c r="F1109" s="1330"/>
      <c r="I1109" s="491"/>
    </row>
    <row r="1110" spans="1:9">
      <c r="A1110" s="403"/>
      <c r="B1110" s="403"/>
      <c r="C1110" s="403"/>
      <c r="D1110" s="1330"/>
      <c r="E1110" s="1330"/>
      <c r="F1110" s="1330"/>
      <c r="I1110" s="491"/>
    </row>
    <row r="1111" spans="1:9">
      <c r="A1111" s="403"/>
      <c r="B1111" s="403"/>
      <c r="C1111" s="403"/>
      <c r="D1111" s="1330"/>
      <c r="E1111" s="1330"/>
      <c r="F1111" s="1330"/>
      <c r="I1111" s="491"/>
    </row>
    <row r="1112" spans="1:9">
      <c r="A1112" s="403"/>
      <c r="B1112" s="403"/>
      <c r="C1112" s="403"/>
      <c r="D1112" s="1330"/>
      <c r="E1112" s="1330"/>
      <c r="F1112" s="1330"/>
      <c r="I1112" s="491"/>
    </row>
    <row r="1113" spans="1:9">
      <c r="A1113" s="403"/>
      <c r="B1113" s="403"/>
      <c r="C1113" s="403"/>
      <c r="D1113" s="1330"/>
      <c r="E1113" s="1330"/>
      <c r="F1113" s="1330"/>
      <c r="I1113" s="491"/>
    </row>
    <row r="1114" spans="1:9" ht="12.5">
      <c r="A1114" s="403"/>
      <c r="B1114" s="403"/>
      <c r="C1114" s="403"/>
      <c r="D1114" s="528"/>
      <c r="I1114" s="481"/>
    </row>
    <row r="1115" spans="1:9">
      <c r="A1115" s="403"/>
      <c r="B1115" s="486" t="s">
        <v>307</v>
      </c>
      <c r="C1115" s="403"/>
      <c r="D1115" s="1330" t="s">
        <v>1832</v>
      </c>
      <c r="E1115" s="1330"/>
      <c r="F1115" s="1330"/>
      <c r="I1115" s="491"/>
    </row>
    <row r="1116" spans="1:9">
      <c r="A1116" s="403"/>
      <c r="B1116" s="403"/>
      <c r="C1116" s="403"/>
      <c r="D1116" s="1330"/>
      <c r="E1116" s="1330"/>
      <c r="F1116" s="1330"/>
      <c r="I1116" s="491"/>
    </row>
    <row r="1117" spans="1:9">
      <c r="A1117" s="403"/>
      <c r="B1117" s="403"/>
      <c r="C1117" s="403"/>
      <c r="D1117" s="1330"/>
      <c r="E1117" s="1330"/>
      <c r="F1117" s="1330"/>
      <c r="I1117" s="491"/>
    </row>
    <row r="1118" spans="1:9">
      <c r="A1118" s="403"/>
      <c r="B1118" s="403"/>
      <c r="C1118" s="403"/>
      <c r="D1118" s="528"/>
      <c r="I1118" s="491"/>
    </row>
    <row r="1119" spans="1:9">
      <c r="A1119" s="403"/>
      <c r="B1119" s="486" t="s">
        <v>307</v>
      </c>
      <c r="C1119" s="403"/>
      <c r="D1119" s="1270" t="s">
        <v>1888</v>
      </c>
      <c r="E1119" s="1270"/>
      <c r="F1119" s="1270"/>
      <c r="I1119" s="491"/>
    </row>
    <row r="1120" spans="1:9">
      <c r="A1120" s="403"/>
      <c r="B1120" s="403"/>
      <c r="C1120" s="403"/>
      <c r="D1120" s="1270"/>
      <c r="E1120" s="1270"/>
      <c r="F1120" s="1270"/>
      <c r="I1120" s="491"/>
    </row>
    <row r="1121" spans="1:9">
      <c r="A1121" s="403"/>
      <c r="B1121" s="403"/>
      <c r="C1121" s="403"/>
      <c r="D1121" s="1270"/>
      <c r="E1121" s="1270"/>
      <c r="F1121" s="1270"/>
      <c r="I1121" s="491"/>
    </row>
    <row r="1122" spans="1:9">
      <c r="A1122" s="403"/>
      <c r="B1122" s="403"/>
      <c r="C1122" s="403"/>
      <c r="D1122" s="981"/>
      <c r="E1122" s="981"/>
      <c r="F1122" s="981"/>
      <c r="I1122" s="491"/>
    </row>
    <row r="1123" spans="1:9" ht="15.75" customHeight="1">
      <c r="A1123" s="403"/>
      <c r="B1123" s="486" t="s">
        <v>307</v>
      </c>
      <c r="C1123" s="403"/>
      <c r="D1123" s="1264" t="s">
        <v>1889</v>
      </c>
      <c r="E1123" s="1264"/>
      <c r="F1123" s="1264"/>
      <c r="I1123" s="491"/>
    </row>
    <row r="1124" spans="1:9">
      <c r="A1124" s="403"/>
      <c r="B1124" s="403"/>
      <c r="C1124" s="403"/>
      <c r="D1124" s="1264"/>
      <c r="E1124" s="1264"/>
      <c r="F1124" s="1264"/>
      <c r="I1124" s="491"/>
    </row>
    <row r="1125" spans="1:9">
      <c r="A1125" s="403"/>
      <c r="B1125" s="403"/>
      <c r="C1125" s="403"/>
      <c r="D1125" s="1264"/>
      <c r="E1125" s="1264"/>
      <c r="F1125" s="1264"/>
      <c r="I1125" s="491"/>
    </row>
    <row r="1126" spans="1:9">
      <c r="A1126" s="403"/>
      <c r="B1126" s="403"/>
      <c r="C1126" s="403"/>
      <c r="D1126" s="1264"/>
      <c r="E1126" s="1264"/>
      <c r="F1126" s="1264"/>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5"/>
      <c r="H1541" s="1295"/>
      <c r="I1541" s="129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2499</v>
      </c>
      <c r="BE1" s="3"/>
      <c r="BF1" s="3"/>
    </row>
    <row r="2" spans="1:58" ht="13" customHeight="1">
      <c r="BD2" s="3" t="s">
        <v>2500</v>
      </c>
      <c r="BE2" s="3" t="s">
        <v>2501</v>
      </c>
      <c r="BF2" s="3" t="s">
        <v>2502</v>
      </c>
    </row>
    <row r="3" spans="1:58" ht="13" customHeight="1">
      <c r="BD3" s="3" t="s">
        <v>2597</v>
      </c>
      <c r="BE3" t="str">
        <f>AC220</f>
        <v>Bay Area ((Alameda, Contra Costa, Marin, San Francisco, San Mateo, Santa Clara, and Santa Cruz Counties)</v>
      </c>
    </row>
    <row r="4" spans="1:58" ht="13" customHeight="1">
      <c r="BD4" s="3" t="s">
        <v>2509</v>
      </c>
      <c r="BE4" s="1250"/>
    </row>
    <row r="5" spans="1:58" ht="13" customHeight="1">
      <c r="BD5" s="3" t="s">
        <v>2510</v>
      </c>
      <c r="BE5">
        <f>SUMIF($AC$718:$AC$752,"&lt;=20%",$G$718:G$752)</f>
        <v>0</v>
      </c>
      <c r="BF5" s="3" t="s">
        <v>2515</v>
      </c>
    </row>
    <row r="6" spans="1:58" ht="13" customHeight="1">
      <c r="BD6" s="3" t="s">
        <v>2511</v>
      </c>
      <c r="BE6" s="1253">
        <f>SUMIF($AC$718:$AC$752,"&lt;=25%",$G$718:G$752)-SUM($BE$5:BE5)</f>
        <v>0</v>
      </c>
    </row>
    <row r="7" spans="1:58" ht="13" customHeight="1">
      <c r="BD7" s="1251" t="s">
        <v>2503</v>
      </c>
      <c r="BE7" s="1253">
        <f>SUMIF($AC$718:$AC$752,"&lt;=30%",$G$718:G$752)-SUM($BE$5:BE6)</f>
        <v>120</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9"/>
      <c r="AV8" s="899"/>
      <c r="AW8" s="899"/>
      <c r="AX8" s="899"/>
      <c r="AY8" s="899"/>
      <c r="BD8" s="3" t="s">
        <v>2512</v>
      </c>
      <c r="BE8" s="1253">
        <f>SUMIF($AC$718:$AC$752,"&lt;=35%",$G$718:G$752)-SUM($BE$5:BE7)</f>
        <v>0</v>
      </c>
    </row>
    <row r="9" spans="1:58" ht="13" customHeight="1">
      <c r="A9" s="1836" t="s">
        <v>2077</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52" t="s">
        <v>2504</v>
      </c>
      <c r="BE9" s="1253">
        <f>SUMIF($AC$718:$AC$752,"&lt;=40%",$G$718:G$752)-SUM($BE$5:BE8)</f>
        <v>0</v>
      </c>
    </row>
    <row r="10" spans="1:58" ht="13" customHeight="1">
      <c r="A10" s="1836" t="s">
        <v>2461</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2513</v>
      </c>
      <c r="BE10" s="1253">
        <f>SUMIF($AC$718:$AC$752,"&lt;=45%",$G$718:G$752)-SUM($BE$5:BE9)</f>
        <v>0</v>
      </c>
    </row>
    <row r="11" spans="1:58" ht="13" customHeight="1">
      <c r="A11" s="1836" t="s">
        <v>2607</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51" t="s">
        <v>2505</v>
      </c>
      <c r="BE11" s="1253">
        <f>SUMIF($AC$718:$AC$752,"&lt;=50%",$G$718:G$752)-SUM($BE$5:BE10)</f>
        <v>0</v>
      </c>
    </row>
    <row r="12" spans="1:58" ht="13" customHeight="1">
      <c r="A12" s="1837" t="s">
        <v>2608</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2514</v>
      </c>
      <c r="BE12" s="1253">
        <f>SUMIF($AC$718:$AC$752,"&lt;=55%",$G$718:G$752)-SUM($BE$5:BE11)</f>
        <v>118</v>
      </c>
    </row>
    <row r="13" spans="1:58" ht="13" customHeight="1">
      <c r="A13" s="1274" t="s">
        <v>2078</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00"/>
      <c r="AV13" s="900"/>
      <c r="AW13" s="900"/>
      <c r="AX13" s="900"/>
      <c r="AY13" s="900"/>
      <c r="BD13" s="1252" t="s">
        <v>2506</v>
      </c>
      <c r="BE13" s="1253">
        <f>SUMIF($AC$718:$AC$752,"&lt;=60%",$G$718:G$752)-SUM($BE$5:BE12)</f>
        <v>0</v>
      </c>
    </row>
    <row r="14" spans="1:58"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00"/>
      <c r="AV14" s="900"/>
      <c r="AW14" s="900"/>
      <c r="AX14" s="900"/>
      <c r="AY14" s="900"/>
      <c r="BD14" s="1251" t="s">
        <v>2507</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3" customHeight="1">
      <c r="A16" s="57" t="s">
        <v>2079</v>
      </c>
      <c r="C16" s="4"/>
      <c r="D16" s="4"/>
      <c r="E16" s="4"/>
      <c r="F16" s="4"/>
      <c r="G16" s="4"/>
      <c r="H16" s="1841" t="s">
        <v>2609</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2" t="s">
        <v>656</v>
      </c>
      <c r="BE16" s="1253" t="str">
        <f>Application!H18</f>
        <v>Mandela Station Affordable</v>
      </c>
    </row>
    <row r="17" spans="1:58" ht="13" customHeight="1">
      <c r="BD17" s="1251" t="s">
        <v>2521</v>
      </c>
      <c r="BE17" s="1253">
        <f>Application!AA934</f>
        <v>0</v>
      </c>
    </row>
    <row r="18" spans="1:58" ht="13" customHeight="1">
      <c r="A18" s="57" t="s">
        <v>101</v>
      </c>
      <c r="C18" s="4"/>
      <c r="D18" s="4"/>
      <c r="E18" s="4"/>
      <c r="F18" s="4"/>
      <c r="G18" s="4"/>
      <c r="H18" s="1526" t="s">
        <v>2610</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52" t="s">
        <v>2522</v>
      </c>
      <c r="BE18" s="1253">
        <f>'CalHFA Addendum'!N11</f>
        <v>0</v>
      </c>
    </row>
    <row r="19" spans="1:58" ht="13" customHeight="1">
      <c r="BD19" s="1251" t="s">
        <v>2523</v>
      </c>
      <c r="BE19" s="1253">
        <f>Application!M26</f>
        <v>7344888</v>
      </c>
    </row>
    <row r="20" spans="1:58" ht="13"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1"/>
      <c r="AV20" s="901"/>
      <c r="AW20" s="901"/>
      <c r="AX20" s="901"/>
      <c r="AY20" s="901"/>
      <c r="BD20" s="1252" t="s">
        <v>2524</v>
      </c>
      <c r="BE20" s="1253">
        <f>Application!M27</f>
        <v>0</v>
      </c>
    </row>
    <row r="21" spans="1:58" ht="13" customHeight="1">
      <c r="A21" s="1842" t="s">
        <v>1008</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2525</v>
      </c>
      <c r="BE21" s="1253">
        <f>Application!AM554</f>
        <v>97500000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188794004</v>
      </c>
      <c r="BF22" s="3" t="s">
        <v>2598</v>
      </c>
    </row>
    <row r="23" spans="1:58" ht="13" customHeight="1">
      <c r="A23" s="1332" t="s">
        <v>2147</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251" t="s">
        <v>2526</v>
      </c>
      <c r="BE23" s="1253">
        <f>'Sources and Uses Budget'!B4</f>
        <v>1605000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252" t="s">
        <v>2527</v>
      </c>
      <c r="BE24" s="1253">
        <f>Application!AG450</f>
        <v>188873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3" customHeight="1">
      <c r="A26" s="4"/>
      <c r="C26" s="4"/>
      <c r="D26" s="4"/>
      <c r="E26" s="4"/>
      <c r="F26" s="4"/>
      <c r="G26" s="4"/>
      <c r="H26" s="4"/>
      <c r="I26" s="4"/>
      <c r="J26" s="4"/>
      <c r="K26" s="4"/>
      <c r="L26" s="4"/>
      <c r="M26" s="1840">
        <f>'Basis &amp; Credits'!AB56</f>
        <v>7344888</v>
      </c>
      <c r="N26" s="1840"/>
      <c r="O26" s="1840"/>
      <c r="P26" s="1840"/>
      <c r="Q26" s="1840"/>
      <c r="R26" s="4" t="s">
        <v>759</v>
      </c>
      <c r="S26" s="4"/>
      <c r="T26" s="4"/>
      <c r="U26" s="4"/>
      <c r="V26" s="4"/>
      <c r="W26" s="4"/>
      <c r="X26" s="4"/>
      <c r="Y26" s="4"/>
      <c r="Z26" s="4"/>
      <c r="AF26" s="4"/>
      <c r="AG26" s="4"/>
      <c r="AH26" s="4"/>
      <c r="AI26" s="4"/>
      <c r="AJ26" s="4"/>
      <c r="AK26" s="4"/>
      <c r="BD26" s="1252" t="s">
        <v>1638</v>
      </c>
      <c r="BE26" s="1253" t="b">
        <f>Application!M356="Yes"</f>
        <v>0</v>
      </c>
    </row>
    <row r="27" spans="1:58" ht="13" customHeight="1">
      <c r="A27" s="4"/>
      <c r="C27" s="4"/>
      <c r="D27" s="4"/>
      <c r="E27" s="4"/>
      <c r="F27" s="4"/>
      <c r="G27" s="4"/>
      <c r="H27" s="4"/>
      <c r="I27" s="4"/>
      <c r="J27" s="4"/>
      <c r="K27" s="4"/>
      <c r="L27" s="4"/>
      <c r="M27" s="1363">
        <f>'Basis &amp; Credits'!AB78</f>
        <v>0</v>
      </c>
      <c r="N27" s="1363"/>
      <c r="O27" s="1363"/>
      <c r="P27" s="1363"/>
      <c r="Q27" s="1363"/>
      <c r="R27" s="3" t="s">
        <v>1266</v>
      </c>
      <c r="S27" s="4"/>
      <c r="T27" s="4"/>
      <c r="U27" s="4"/>
      <c r="V27" s="4"/>
      <c r="W27" s="4"/>
      <c r="X27" s="4"/>
      <c r="Y27" s="4"/>
      <c r="Z27" s="4"/>
      <c r="AF27" s="4"/>
      <c r="AG27" s="4"/>
      <c r="AH27" s="4"/>
      <c r="AI27" s="4"/>
      <c r="AJ27" s="4"/>
      <c r="AK27" s="4"/>
      <c r="BD27" s="1251" t="s">
        <v>2099</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3" customHeight="1">
      <c r="A29" s="1538" t="s">
        <v>2148</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1" t="s">
        <v>2530</v>
      </c>
      <c r="BE29" s="1253" t="b">
        <f>Application!M358="Yes"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2" t="s">
        <v>28</v>
      </c>
      <c r="BE30" s="1253" t="b">
        <f>Application!AJ355="Yes"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1" t="s">
        <v>2531</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60</v>
      </c>
    </row>
    <row r="33" spans="1:57" ht="13" customHeight="1">
      <c r="A33" s="520" t="s">
        <v>1277</v>
      </c>
      <c r="C33" s="520"/>
      <c r="D33" s="520"/>
      <c r="E33" s="520"/>
      <c r="F33" s="520"/>
      <c r="G33" s="520"/>
      <c r="H33" s="520"/>
      <c r="I33" s="520"/>
      <c r="J33" s="520"/>
      <c r="K33" s="520"/>
      <c r="L33" s="520"/>
      <c r="M33" s="520"/>
      <c r="N33" s="520"/>
      <c r="O33" s="1419" t="s">
        <v>669</v>
      </c>
      <c r="P33" s="1419"/>
      <c r="Q33" s="1839" t="s">
        <v>2149</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51" t="s">
        <v>2599</v>
      </c>
      <c r="BE33" s="1253" t="str">
        <f>Application!D220</f>
        <v>East Bay Region: Alameda and Contra Costa Counties</v>
      </c>
    </row>
    <row r="34" spans="1:57" ht="13" customHeight="1">
      <c r="A34" s="1538" t="s">
        <v>2150</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2" t="s">
        <v>2533</v>
      </c>
      <c r="BE34" s="1253" t="str">
        <f>Application!I185</f>
        <v>1451 7th Street</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1" t="s">
        <v>2534</v>
      </c>
      <c r="BE35" s="1253"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2" t="s">
        <v>2535</v>
      </c>
      <c r="BE36" s="1253" t="str">
        <f>Application!I189</f>
        <v>Oakland</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1" t="s">
        <v>2536</v>
      </c>
      <c r="BE37" s="1253" t="str">
        <f>Application!T189</f>
        <v>Alameda</v>
      </c>
    </row>
    <row r="38" spans="1:57" ht="13" customHeight="1">
      <c r="A38" s="3"/>
      <c r="AZ38" s="20"/>
      <c r="BD38" s="1252" t="s">
        <v>2537</v>
      </c>
      <c r="BE38" s="1253">
        <f>Application!I190</f>
        <v>94607</v>
      </c>
    </row>
    <row r="39" spans="1:57" ht="13"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51" t="s">
        <v>2538</v>
      </c>
      <c r="BE39" s="1253">
        <f>Application!AG437</f>
        <v>240</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52" t="s">
        <v>384</v>
      </c>
      <c r="BE40" s="1253">
        <f>Application!AG440</f>
        <v>238</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51" t="s">
        <v>287</v>
      </c>
      <c r="BE41" s="1253">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52" t="s">
        <v>2539</v>
      </c>
      <c r="BE42" s="1255">
        <f>Application!AC753</f>
        <v>0.42394957983193277</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51" t="s">
        <v>2540</v>
      </c>
      <c r="BE43" s="1255">
        <f>Application!AH753</f>
        <v>0.42391913737208176</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52" t="s">
        <v>2541</v>
      </c>
      <c r="BE44" s="1253">
        <f>Application!AC454</f>
        <v>786641.68333333335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0</v>
      </c>
    </row>
    <row r="46" spans="1:57" ht="13" customHeight="1">
      <c r="A46" s="1332" t="s">
        <v>2152</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252" t="s">
        <v>2543</v>
      </c>
      <c r="BE46" s="1253" t="b">
        <f>Application!T195="Yes"</f>
        <v>0</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251" t="s">
        <v>2544</v>
      </c>
      <c r="BE47" s="125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252" t="s">
        <v>2545</v>
      </c>
      <c r="BE48" s="1253" t="str">
        <f>Application!M243</f>
        <v>TPC Holdings IX,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251" t="s">
        <v>2546</v>
      </c>
      <c r="BE49" s="1253" t="str">
        <f>Application!M246</f>
        <v>Caleb Roope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The Pacific Companies</v>
      </c>
    </row>
    <row r="51" spans="1:57" ht="13"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51" t="s">
        <v>2548</v>
      </c>
      <c r="BE51" s="1253" t="str">
        <f>Application!M251</f>
        <v>IHO-Mandela Station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52" t="s">
        <v>2549</v>
      </c>
      <c r="BE52" s="1253" t="str">
        <f>Application!M254</f>
        <v>Rochelle Mills</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t="str">
        <f>Application!AA257</f>
        <v>Innovative Housing Opportunities, Inc.</v>
      </c>
    </row>
    <row r="54" spans="1:57" ht="13"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52" t="s">
        <v>2551</v>
      </c>
      <c r="BE54" s="1253" t="str">
        <f>Application!M259</f>
        <v>Strategic Urban Development Alliance, LLC</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51" t="s">
        <v>2552</v>
      </c>
      <c r="BE55" s="1253" t="str">
        <f>Application!M262</f>
        <v>Alan E. Dones</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52" t="s">
        <v>2553</v>
      </c>
      <c r="BE56" s="1253">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51" t="s">
        <v>2554</v>
      </c>
      <c r="BE57" s="1253" t="str">
        <f>Application!H287</f>
        <v>Pacific West Communities, Inc.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52" t="s">
        <v>2555</v>
      </c>
      <c r="BE58" s="1253" t="str">
        <f>Application!H288</f>
        <v>430 E. State Street, Suite 100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Eagle, ID 83616</v>
      </c>
    </row>
    <row r="60" spans="1:57" ht="13"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52" t="s">
        <v>2557</v>
      </c>
      <c r="BE60" s="1253" t="str">
        <f>Application!H290</f>
        <v>Caleb Roope</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51" t="s">
        <v>2558</v>
      </c>
      <c r="BE61" s="1253" t="str">
        <f>Application!H293</f>
        <v>calebr@tpchousing.com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0.839916</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No</v>
      </c>
    </row>
    <row r="65" spans="1:57" ht="13"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1" t="s">
        <v>2596</v>
      </c>
      <c r="BE65" s="1253" t="str">
        <f>Z205</f>
        <v>(select)</v>
      </c>
    </row>
    <row r="66" spans="1:57"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2" t="s">
        <v>2561</v>
      </c>
      <c r="BE66" s="1253" t="b">
        <f>Application!Z205="State Farmworker Credit"</f>
        <v>0</v>
      </c>
    </row>
    <row r="67" spans="1:57"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1" t="s">
        <v>2562</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3"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1" t="s">
        <v>2564</v>
      </c>
      <c r="BE69" s="1253" t="str">
        <f>Application!W700</f>
        <v>California Municipal Finance Authority (CMFA)</v>
      </c>
    </row>
    <row r="70" spans="1:57"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2" t="s">
        <v>2565</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0</v>
      </c>
    </row>
    <row r="72" spans="1:57" ht="13" customHeight="1">
      <c r="A72" s="1538" t="s">
        <v>2159</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2" t="s">
        <v>2567</v>
      </c>
      <c r="BE72" s="1253">
        <f>'Points System'!AF805</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1" t="s">
        <v>2568</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3"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1" t="s">
        <v>2570</v>
      </c>
      <c r="BE75" s="1253">
        <f>'Points System'!AF808</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2" t="s">
        <v>2571</v>
      </c>
      <c r="BE76" s="1253">
        <f>'Points System'!AF811</f>
        <v>10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1" t="s">
        <v>2572</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3"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1" t="s">
        <v>2574</v>
      </c>
      <c r="BE79" s="1253">
        <f>'Points System'!AF815</f>
        <v>9</v>
      </c>
    </row>
    <row r="80" spans="1:57"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2" t="s">
        <v>2575</v>
      </c>
      <c r="BE80" s="1253">
        <f>'Points System'!AF817</f>
        <v>10</v>
      </c>
    </row>
    <row r="81" spans="1:57"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1" t="s">
        <v>2576</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3"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51" t="s">
        <v>2578</v>
      </c>
      <c r="BE83" s="1257">
        <f>'Tie Breaker'!H5</f>
        <v>1.1014206367614301</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52" t="s">
        <v>2579</v>
      </c>
      <c r="BE84" s="1253" t="str">
        <f>Application!O153</f>
        <v>City of Oakland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Jestin D. Johnson</v>
      </c>
    </row>
    <row r="86" spans="1:57" ht="13"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52" t="s">
        <v>2581</v>
      </c>
      <c r="BE86" s="1253"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51" t="s">
        <v>2582</v>
      </c>
      <c r="BE87" s="1253" t="str">
        <f>Application!O156</f>
        <v>1 Frank H Ogawa Plaza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Oakland</v>
      </c>
    </row>
    <row r="89" spans="1:57" ht="13"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1" t="s">
        <v>2584</v>
      </c>
      <c r="BE89" s="1253">
        <f>Application!O158</f>
        <v>94612</v>
      </c>
    </row>
    <row r="90" spans="1:57" ht="13"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2" t="s">
        <v>2585</v>
      </c>
      <c r="BE90" s="1253" t="str">
        <f>Application!H16</f>
        <v>Mandela Station Affordable LP, a California Limited Partnership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430 E State St, Suite 100</v>
      </c>
    </row>
    <row r="92" spans="1:57" ht="13"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2" t="s">
        <v>2587</v>
      </c>
      <c r="BE92" s="1253" t="str">
        <f>Application!M234</f>
        <v>Eagle</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1" t="s">
        <v>2588</v>
      </c>
      <c r="BE93" s="1253" t="str">
        <f>Application!W234</f>
        <v>CA</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2" t="s">
        <v>2589</v>
      </c>
      <c r="BE94" s="1253">
        <f>Application!AC234</f>
        <v>83616</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1" t="s">
        <v>2590</v>
      </c>
      <c r="BE95" s="1253" t="str">
        <f>Application!M235</f>
        <v>Caleb Roope</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2" t="s">
        <v>2591</v>
      </c>
      <c r="BE96" s="1253" t="str">
        <f>Application!M237</f>
        <v>calebr@tpchousing.com</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1" t="s">
        <v>2592</v>
      </c>
      <c r="BE97" s="1253" t="str">
        <f>Application!M248</f>
        <v>calebr@tpchousing.com</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2" t="s">
        <v>2593</v>
      </c>
      <c r="BE98" s="1253" t="str">
        <f>Application!M256</f>
        <v>rmills@InnovativeHousing.com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t="str">
        <f>Application!M264</f>
        <v>alandones@aol.com</v>
      </c>
    </row>
    <row r="100" spans="1:57" ht="13"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2" t="s">
        <v>2595</v>
      </c>
      <c r="BE100" s="1253" t="str">
        <f>Application!L279</f>
        <v>clairec@tpchousing.com</v>
      </c>
    </row>
    <row r="101" spans="1:57" ht="13"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2600</v>
      </c>
      <c r="BE101">
        <f>'Sources and Uses Budget'!C105</f>
        <v>188794004</v>
      </c>
    </row>
    <row r="102" spans="1:57" ht="13"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2601</v>
      </c>
      <c r="BE102" t="b">
        <f>T197="Yes"</f>
        <v>0</v>
      </c>
    </row>
    <row r="103" spans="1:57" ht="13"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3"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50" t="s">
        <v>2611</v>
      </c>
      <c r="H113" s="1550"/>
      <c r="I113" s="3" t="s">
        <v>182</v>
      </c>
      <c r="L113" s="1550" t="s">
        <v>2612</v>
      </c>
      <c r="M113" s="1550"/>
      <c r="N113" s="1550"/>
      <c r="O113" s="1550"/>
      <c r="P113" s="1564" t="s">
        <v>2242</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1" t="s">
        <v>2613</v>
      </c>
      <c r="D115" s="1551"/>
      <c r="E115" s="1551"/>
      <c r="F115" s="1551"/>
      <c r="G115" s="1551"/>
      <c r="H115" s="1551"/>
      <c r="I115" s="1551"/>
      <c r="J115" s="1551"/>
      <c r="K115" s="1551"/>
      <c r="L115" s="203" t="s">
        <v>2614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0" t="s">
        <v>2616</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470</v>
      </c>
      <c r="CV122" s="1695"/>
      <c r="CW122" s="14"/>
      <c r="CX122" s="14" t="s">
        <v>634</v>
      </c>
      <c r="CY122" s="14"/>
      <c r="CZ122" s="14"/>
      <c r="DA122" s="14"/>
      <c r="DB122" s="14"/>
      <c r="DC122" s="14"/>
      <c r="DD122" s="14"/>
      <c r="DE122" s="14"/>
      <c r="DF122" s="14"/>
      <c r="DG122" s="1691" t="str">
        <f>T189</f>
        <v>Alameda</v>
      </c>
      <c r="DH122" s="1692"/>
      <c r="DI122" s="1692"/>
      <c r="DJ122" s="1692"/>
      <c r="DK122" s="1692"/>
      <c r="DL122" s="1692"/>
      <c r="DM122" s="1693"/>
    </row>
    <row r="123" spans="1:117" ht="13" customHeight="1">
      <c r="A123" s="3"/>
      <c r="B123" s="3"/>
      <c r="T123" s="3"/>
      <c r="U123" s="3"/>
      <c r="V123" s="3"/>
      <c r="W123" s="3"/>
      <c r="X123" s="3"/>
      <c r="Y123" s="1550" t="s">
        <v>2615</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645</v>
      </c>
      <c r="O153" s="1529" t="s">
        <v>2617</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4" t="s">
        <v>440</v>
      </c>
      <c r="O154" s="1475" t="s">
        <v>2618</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2470</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3" customHeight="1">
      <c r="D156" t="s">
        <v>313</v>
      </c>
      <c r="O156" s="1411" t="s">
        <v>2619</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307</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9" t="s">
        <v>2620</v>
      </c>
      <c r="P157" s="1529"/>
      <c r="Q157" s="1529"/>
      <c r="R157" s="1529"/>
      <c r="S157" s="1529"/>
      <c r="T157" s="1529"/>
      <c r="U157" s="1529"/>
      <c r="V157" s="1529"/>
      <c r="W157" s="1529"/>
      <c r="X157" s="1529"/>
      <c r="Y157" s="8"/>
      <c r="Z157" s="8"/>
      <c r="AA157" s="8"/>
      <c r="AB157" s="8"/>
      <c r="AC157" s="8"/>
      <c r="AD157" s="8"/>
      <c r="AE157" s="8"/>
      <c r="AF157" s="8"/>
      <c r="BN157" s="23" t="s">
        <v>636</v>
      </c>
      <c r="BS157">
        <v>2</v>
      </c>
      <c r="BT157" t="s">
        <v>477</v>
      </c>
      <c r="CB157" s="287" t="s">
        <v>647</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0">
        <v>94612</v>
      </c>
      <c r="P158" s="1560"/>
      <c r="Q158" s="1560"/>
      <c r="R158" s="1560"/>
      <c r="S158" s="9"/>
      <c r="T158" s="9"/>
      <c r="U158" s="9"/>
      <c r="V158" s="9"/>
      <c r="W158" s="9"/>
      <c r="X158" s="9"/>
      <c r="Y158" s="9"/>
      <c r="Z158" s="9"/>
      <c r="AA158" s="9"/>
      <c r="AB158" s="9"/>
      <c r="AC158" s="9"/>
      <c r="AD158" s="9"/>
      <c r="AE158" s="9"/>
      <c r="AF158" s="9"/>
      <c r="BN158" s="23" t="s">
        <v>637</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5" t="s">
        <v>2623</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461</v>
      </c>
      <c r="CX159" s="14"/>
      <c r="CY159" s="14"/>
      <c r="CZ159" s="71" t="s">
        <v>633</v>
      </c>
      <c r="DA159" s="72" t="s">
        <v>325</v>
      </c>
      <c r="DB159" s="72" t="s">
        <v>163</v>
      </c>
      <c r="DC159" s="72" t="s">
        <v>164</v>
      </c>
      <c r="DD159" s="72" t="s">
        <v>461</v>
      </c>
    </row>
    <row r="160" spans="1:108" ht="13" customHeight="1">
      <c r="D160" t="s">
        <v>317</v>
      </c>
      <c r="O160" s="1555" t="s">
        <v>2621</v>
      </c>
      <c r="P160" s="1555"/>
      <c r="Q160" s="1555"/>
      <c r="R160" s="1555"/>
      <c r="S160" s="1555"/>
      <c r="T160" s="1555"/>
      <c r="U160" s="10"/>
      <c r="V160" s="10"/>
      <c r="W160" s="10"/>
      <c r="X160" s="10"/>
      <c r="Y160" s="10"/>
      <c r="Z160" s="10"/>
      <c r="AA160" s="10"/>
      <c r="AB160" s="10"/>
      <c r="AC160" s="10"/>
      <c r="AD160" s="10"/>
      <c r="AE160" s="10"/>
      <c r="AF160" s="10"/>
      <c r="BN160" s="23" t="s">
        <v>660</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318</v>
      </c>
      <c r="O161" s="1542" t="s">
        <v>2622</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669</v>
      </c>
      <c r="BN161" s="23" t="s">
        <v>661</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662</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1201</v>
      </c>
      <c r="J174" s="1411" t="s">
        <v>2102</v>
      </c>
      <c r="K174" s="1411"/>
      <c r="L174" s="1411"/>
      <c r="M174" s="1411"/>
      <c r="N174" s="1411"/>
      <c r="O174" s="1411"/>
      <c r="P174" s="1411"/>
      <c r="Q174" s="1411"/>
      <c r="R174" s="1411"/>
      <c r="S174" s="1411"/>
      <c r="T174" s="1411"/>
      <c r="U174" s="1411"/>
      <c r="V174" s="1411"/>
      <c r="W174" s="1411"/>
      <c r="X174" s="1411"/>
      <c r="Y174" s="1411"/>
      <c r="Z174" s="1411"/>
      <c r="AA174" s="1411"/>
      <c r="AB174" s="1411"/>
      <c r="BB174" t="s">
        <v>1969</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419" t="s">
        <v>546</v>
      </c>
      <c r="V175" s="1419"/>
      <c r="BB175" t="s">
        <v>1937</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2080</v>
      </c>
      <c r="T176" s="27" t="s">
        <v>305</v>
      </c>
      <c r="U176" s="1513">
        <v>24</v>
      </c>
      <c r="V176" s="1513"/>
      <c r="W176" s="1" t="s">
        <v>306</v>
      </c>
      <c r="X176" s="1568">
        <v>696</v>
      </c>
      <c r="Y176" s="1568"/>
      <c r="BB176" t="s">
        <v>1970</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419" t="s">
        <v>669</v>
      </c>
      <c r="S177" s="1419"/>
      <c r="BB177" t="s">
        <v>2214</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1202</v>
      </c>
      <c r="AA178" t="s">
        <v>2080</v>
      </c>
      <c r="AE178" s="27" t="s">
        <v>305</v>
      </c>
      <c r="AF178" s="1567"/>
      <c r="AG178" s="1567"/>
      <c r="AH178" s="1" t="s">
        <v>306</v>
      </c>
      <c r="AI178" s="1450"/>
      <c r="AJ178" s="1450"/>
      <c r="AK178" s="1450"/>
      <c r="BB178" t="s">
        <v>2215</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2081</v>
      </c>
      <c r="X180" s="1419" t="s">
        <v>669</v>
      </c>
      <c r="Y180" s="1419"/>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975</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87" t="str">
        <f>H18</f>
        <v>Mandela Station Affordable</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75" t="s">
        <v>2624</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526" t="s">
        <v>2620</v>
      </c>
      <c r="J189" s="1411"/>
      <c r="K189" s="1411"/>
      <c r="L189" s="1411"/>
      <c r="M189" s="1411"/>
      <c r="N189" s="1411"/>
      <c r="O189" s="1411"/>
      <c r="P189" s="1411"/>
      <c r="Q189" t="s">
        <v>583</v>
      </c>
      <c r="T189" s="1411" t="s">
        <v>477</v>
      </c>
      <c r="U189" s="1411"/>
      <c r="V189" s="1411"/>
      <c r="W189" s="1411"/>
      <c r="X189" s="1411"/>
      <c r="Y189" s="1411"/>
      <c r="Z189" s="1411"/>
      <c r="AA189" s="1411"/>
      <c r="AB189" s="1411"/>
      <c r="AC189" s="1411"/>
      <c r="AD189" s="1411"/>
      <c r="AE189" s="141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75">
        <v>94607</v>
      </c>
      <c r="J190" s="1375"/>
      <c r="K190" s="1375"/>
      <c r="L190" s="1375"/>
      <c r="M190" s="1375"/>
      <c r="N190" s="1375"/>
      <c r="O190" t="s">
        <v>586</v>
      </c>
      <c r="T190" s="1558">
        <v>4022</v>
      </c>
      <c r="U190" s="1558"/>
      <c r="V190" s="1558"/>
      <c r="W190" s="1558"/>
      <c r="X190" s="1558"/>
      <c r="Y190" s="1558"/>
      <c r="Z190" s="1558"/>
      <c r="AA190" s="1558"/>
      <c r="AB190" s="1558"/>
      <c r="AC190" s="1558"/>
      <c r="AD190" s="1558"/>
      <c r="AE190" s="1558"/>
      <c r="BC190" t="s">
        <v>1040</v>
      </c>
      <c r="BH190" t="s">
        <v>1040</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532" t="s">
        <v>2625</v>
      </c>
      <c r="O191" s="1532"/>
      <c r="P191" s="1532"/>
      <c r="Q191" s="1532"/>
      <c r="R191" s="1532"/>
      <c r="S191" s="1532"/>
      <c r="T191" s="1532"/>
      <c r="U191" s="1532"/>
      <c r="V191" s="1532"/>
      <c r="W191" s="1532"/>
      <c r="X191" s="1532"/>
      <c r="Y191" s="1532"/>
      <c r="Z191" s="1532"/>
      <c r="AA191" s="1532"/>
      <c r="AB191" s="1532"/>
      <c r="AC191" s="1532"/>
      <c r="AD191" s="1532"/>
      <c r="AE191" s="1532"/>
      <c r="BC191" t="s">
        <v>1039</v>
      </c>
      <c r="BH191" t="s">
        <v>1039</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1042</v>
      </c>
      <c r="BH192" s="3" t="s">
        <v>1363</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2082</v>
      </c>
      <c r="M193" s="40"/>
      <c r="N193" s="895"/>
      <c r="O193" s="895"/>
      <c r="P193" s="895"/>
      <c r="Q193" s="895"/>
      <c r="R193" s="895"/>
      <c r="S193" s="895"/>
      <c r="T193" s="1562" t="s">
        <v>2214</v>
      </c>
      <c r="U193" s="1562"/>
      <c r="V193" s="1562"/>
      <c r="W193" s="1562"/>
      <c r="X193" s="1562"/>
      <c r="Y193" s="1562"/>
      <c r="Z193" s="1562"/>
      <c r="AA193" s="1562"/>
      <c r="AB193" s="1562"/>
      <c r="AC193" s="1562"/>
      <c r="AD193" s="1562"/>
      <c r="AE193" s="1562"/>
      <c r="AF193" s="1562"/>
      <c r="AG193" s="1562"/>
      <c r="AH193" s="1562"/>
      <c r="AI193" s="1562"/>
      <c r="BC193" t="s">
        <v>1041</v>
      </c>
      <c r="BH193" s="3" t="s">
        <v>1628</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2216</v>
      </c>
      <c r="M194" s="40"/>
      <c r="N194" s="895"/>
      <c r="O194" s="895"/>
      <c r="P194" s="895"/>
      <c r="Q194" s="895"/>
      <c r="R194" s="895"/>
      <c r="S194" s="895"/>
      <c r="AH194" s="1419" t="s">
        <v>669</v>
      </c>
      <c r="AI194" s="1419"/>
      <c r="BC194" t="s">
        <v>1363</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331</v>
      </c>
      <c r="T195" s="1419" t="s">
        <v>669</v>
      </c>
      <c r="U195" s="1419"/>
      <c r="W195" t="s">
        <v>684</v>
      </c>
      <c r="AH195" s="1419">
        <v>12</v>
      </c>
      <c r="AI195" s="1419"/>
      <c r="BC195" t="s">
        <v>1856</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386</v>
      </c>
      <c r="T196" s="1431" t="s">
        <v>669</v>
      </c>
      <c r="U196" s="1431"/>
      <c r="W196" t="s">
        <v>685</v>
      </c>
      <c r="AH196" s="1419">
        <v>18</v>
      </c>
      <c r="AI196" s="1419"/>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169</v>
      </c>
      <c r="T197" s="1431" t="s">
        <v>669</v>
      </c>
      <c r="U197" s="1431"/>
      <c r="W197" t="s">
        <v>686</v>
      </c>
      <c r="AH197" s="1419">
        <v>7</v>
      </c>
      <c r="AI197" s="1419"/>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1651</v>
      </c>
      <c r="E198"/>
      <c r="F198"/>
      <c r="G198"/>
      <c r="H198"/>
      <c r="I198"/>
      <c r="J198"/>
      <c r="K198"/>
      <c r="L198"/>
      <c r="M198"/>
      <c r="N198"/>
      <c r="O198"/>
      <c r="P198"/>
      <c r="Q198"/>
      <c r="R198"/>
      <c r="S198"/>
      <c r="T198" s="1431">
        <v>0</v>
      </c>
      <c r="U198" s="1431"/>
      <c r="V198"/>
      <c r="X198" s="1538" t="s">
        <v>2516</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2519</v>
      </c>
      <c r="E199"/>
      <c r="F199"/>
      <c r="G199"/>
      <c r="H199"/>
      <c r="I199"/>
      <c r="J199"/>
      <c r="K199"/>
      <c r="L199"/>
      <c r="M199"/>
      <c r="N199"/>
      <c r="O199"/>
      <c r="P199"/>
      <c r="Q199"/>
      <c r="R199"/>
      <c r="S199"/>
      <c r="T199" s="1419" t="s">
        <v>669</v>
      </c>
      <c r="U199" s="1419"/>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2517</v>
      </c>
      <c r="T200" s="1419" t="s">
        <v>669</v>
      </c>
      <c r="U200" s="1419"/>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2518</v>
      </c>
      <c r="V201"/>
      <c r="X201"/>
      <c r="Y201"/>
      <c r="Z201"/>
      <c r="AB201" s="1254" t="s">
        <v>919</v>
      </c>
      <c r="AC201"/>
      <c r="AH201" s="1"/>
      <c r="AJ201"/>
      <c r="AK201"/>
      <c r="AL201"/>
      <c r="AM201"/>
      <c r="AN201"/>
      <c r="AO201"/>
      <c r="AP201"/>
      <c r="AQ201"/>
      <c r="AR201"/>
      <c r="AS201"/>
      <c r="AU201"/>
      <c r="AV201"/>
      <c r="AW201"/>
      <c r="AX201"/>
      <c r="AY201"/>
      <c r="AZ201" s="30"/>
      <c r="BA201" s="30"/>
      <c r="BC201" s="3" t="s">
        <v>1060</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612</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587</v>
      </c>
      <c r="C203" s="2" t="s">
        <v>136</v>
      </c>
      <c r="BC203" t="s">
        <v>1061</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487" t="s">
        <v>385</v>
      </c>
      <c r="E204" s="1487"/>
      <c r="F204" s="1487"/>
      <c r="G204" s="1487"/>
      <c r="H204" s="1487"/>
      <c r="I204" s="1487"/>
      <c r="J204" s="1487"/>
      <c r="K204" s="1487"/>
      <c r="L204" s="1487"/>
      <c r="M204" s="1487"/>
      <c r="P204" s="1553">
        <f>M26</f>
        <v>7344888</v>
      </c>
      <c r="Q204" s="1554"/>
      <c r="R204" s="1554"/>
      <c r="S204" s="1554"/>
      <c r="T204" s="1554"/>
      <c r="U204" s="1554"/>
      <c r="BC204" t="s">
        <v>1062</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540" t="s">
        <v>1246</v>
      </c>
      <c r="E205" s="1487"/>
      <c r="F205" s="1487"/>
      <c r="G205" s="1487"/>
      <c r="H205" s="1487"/>
      <c r="I205" s="1487"/>
      <c r="J205" s="1487"/>
      <c r="K205" s="1487"/>
      <c r="L205" s="1487"/>
      <c r="M205" s="1487"/>
      <c r="P205" s="1554">
        <f>M27</f>
        <v>0</v>
      </c>
      <c r="Q205" s="1554"/>
      <c r="R205" s="1554"/>
      <c r="S205" s="1554"/>
      <c r="T205" s="1554"/>
      <c r="U205" s="1554"/>
      <c r="V205" s="28"/>
      <c r="W205" s="3" t="s">
        <v>1719</v>
      </c>
      <c r="Z205" s="1536" t="s">
        <v>1183</v>
      </c>
      <c r="AA205" s="1536"/>
      <c r="AB205" s="1536"/>
      <c r="AC205" s="1536"/>
      <c r="AD205" s="1536"/>
      <c r="AE205" s="1536"/>
      <c r="AF205" s="1536"/>
      <c r="AG205" s="1536"/>
      <c r="AH205" s="1536"/>
      <c r="AI205" s="1536"/>
      <c r="AJ205" s="1536"/>
      <c r="AK205" s="1536"/>
      <c r="AL205" s="1536"/>
      <c r="AM205" s="1536"/>
      <c r="AN205" s="1536"/>
      <c r="AP205" s="1409"/>
      <c r="AQ205" s="1409"/>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590</v>
      </c>
      <c r="C207" s="2" t="s">
        <v>552</v>
      </c>
      <c r="BC207" s="438" t="s">
        <v>1063</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529" t="s">
        <v>2626</v>
      </c>
      <c r="E208" s="1529"/>
      <c r="F208" s="1529"/>
      <c r="G208" s="1529"/>
      <c r="H208" s="1529"/>
      <c r="I208" s="1529"/>
      <c r="J208" s="1529"/>
      <c r="K208" s="1529"/>
      <c r="L208" s="1529"/>
      <c r="M208" s="1529"/>
      <c r="BC208" s="3" t="s">
        <v>2207</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1064</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9" t="s">
        <v>1856</v>
      </c>
      <c r="E211" s="1529"/>
      <c r="F211" s="1529"/>
      <c r="G211" s="1529"/>
      <c r="H211" s="1529"/>
      <c r="I211" s="1529"/>
      <c r="J211" s="1529"/>
      <c r="K211" s="1529"/>
      <c r="L211" s="1529"/>
      <c r="M211" s="152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2233</v>
      </c>
      <c r="Q212" s="1419"/>
      <c r="R212" s="1419"/>
      <c r="T212" s="1565">
        <f>IFERROR(Q212/AG440,0)</f>
        <v>0</v>
      </c>
      <c r="U212" s="1566"/>
      <c r="BC212" t="s">
        <v>307</v>
      </c>
      <c r="BI212" t="s">
        <v>1183</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2476</v>
      </c>
      <c r="BC213" t="s">
        <v>527</v>
      </c>
      <c r="BI213" s="3" t="s">
        <v>2230</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1652</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2222</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2220</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2236</v>
      </c>
      <c r="D218" s="28"/>
      <c r="AC218" s="2" t="s">
        <v>2465</v>
      </c>
      <c r="BC218" t="s">
        <v>530</v>
      </c>
    </row>
    <row r="219" spans="1:108" ht="13" customHeight="1">
      <c r="A219" s="2"/>
      <c r="C219" s="2"/>
      <c r="D219" s="3" t="s">
        <v>2466</v>
      </c>
      <c r="AZ219" s="3"/>
      <c r="BA219" s="3"/>
      <c r="BC219" t="s">
        <v>377</v>
      </c>
    </row>
    <row r="220" spans="1:108" ht="13" customHeight="1">
      <c r="A220" s="2"/>
      <c r="C220" s="2"/>
      <c r="D220" s="1529" t="s">
        <v>1062</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39" t="s">
        <v>2468</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546</v>
      </c>
      <c r="AJ226" s="1419"/>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546</v>
      </c>
      <c r="AJ227" s="1419"/>
      <c r="AL227" s="3"/>
      <c r="AM227" s="3"/>
      <c r="AN227" s="3"/>
      <c r="AO227" s="3"/>
      <c r="AP227" s="3"/>
      <c r="AQ227" s="3"/>
      <c r="AR227" s="3"/>
      <c r="AS227" s="3"/>
      <c r="AT227" s="3"/>
      <c r="AU227" s="3"/>
      <c r="AV227" s="3"/>
      <c r="AW227" s="3"/>
      <c r="AX227" s="3"/>
      <c r="AY227" s="3"/>
      <c r="BA227" s="3"/>
      <c r="BB227" s="205" t="s">
        <v>539</v>
      </c>
      <c r="BG227" s="242">
        <f>IF(AND(AND($M$249="for profit",$M$257="nonprofit",$M$265="for profit")),2,0)</f>
        <v>2</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546</v>
      </c>
      <c r="AJ228" s="1419"/>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592</v>
      </c>
      <c r="AJ229" s="1419"/>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9" t="str">
        <f>H16</f>
        <v>Mandela Station Affordable LP, a California Limited Partnership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539</v>
      </c>
      <c r="BG232" s="242">
        <f>IF(AND(AND($M$249="nonprofit",$M$257="nonprofit",$M$265="for profit")),2,0)</f>
        <v>0</v>
      </c>
    </row>
    <row r="233" spans="1:59" ht="13" customHeight="1">
      <c r="D233" s="4" t="s">
        <v>85</v>
      </c>
      <c r="E233" s="4"/>
      <c r="F233" s="4"/>
      <c r="G233" s="4"/>
      <c r="H233" s="4"/>
      <c r="I233" s="4"/>
      <c r="J233" s="4"/>
      <c r="K233" s="4"/>
      <c r="M233" s="1529" t="s">
        <v>2627</v>
      </c>
      <c r="N233" s="1529"/>
      <c r="O233" s="1529"/>
      <c r="P233" s="1529"/>
      <c r="Q233" s="1529"/>
      <c r="R233" s="1529"/>
      <c r="S233" s="1529"/>
      <c r="T233" s="1529"/>
      <c r="U233" s="1529"/>
      <c r="V233" s="1529"/>
      <c r="W233" s="1529"/>
      <c r="X233" s="1529"/>
      <c r="Y233" s="1529"/>
      <c r="Z233" s="1529"/>
      <c r="AA233" s="1529"/>
      <c r="AB233" s="1529"/>
      <c r="AC233" s="1529"/>
      <c r="AD233" s="1529"/>
      <c r="AE233" s="1529"/>
      <c r="BB233" s="206" t="s">
        <v>539</v>
      </c>
      <c r="BG233" s="242">
        <f>IF(AND(AND($M$249="nonprofit",$M$257="for profit",$M$265="nonprofit")),2,0)</f>
        <v>0</v>
      </c>
    </row>
    <row r="234" spans="1:59" ht="13" customHeight="1">
      <c r="D234" s="4" t="s">
        <v>581</v>
      </c>
      <c r="E234" s="4"/>
      <c r="M234" s="1529" t="s">
        <v>2613</v>
      </c>
      <c r="N234" s="1529"/>
      <c r="O234" s="1529"/>
      <c r="P234" s="1529"/>
      <c r="Q234" s="1529"/>
      <c r="R234" s="1529"/>
      <c r="S234" s="1529"/>
      <c r="T234" s="1529"/>
      <c r="V234" s="33" t="s">
        <v>86</v>
      </c>
      <c r="W234" s="1475" t="s">
        <v>2628</v>
      </c>
      <c r="X234" s="1475"/>
      <c r="Y234" s="4" t="s">
        <v>584</v>
      </c>
      <c r="AC234" s="1529">
        <v>83616</v>
      </c>
      <c r="AD234" s="1529"/>
      <c r="AE234" s="1529"/>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529" t="s">
        <v>2616</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6"/>
      <c r="BG235" s="205"/>
    </row>
    <row r="236" spans="1:59" ht="13" customHeight="1">
      <c r="D236" s="4" t="s">
        <v>88</v>
      </c>
      <c r="E236" s="4"/>
      <c r="F236" s="4"/>
      <c r="M236" s="1491" t="s">
        <v>2629</v>
      </c>
      <c r="N236" s="1491"/>
      <c r="O236" s="1491"/>
      <c r="P236" s="1491"/>
      <c r="Q236" s="1491"/>
      <c r="R236" s="1491"/>
      <c r="S236" s="4" t="s">
        <v>206</v>
      </c>
      <c r="T236" s="4"/>
      <c r="U236" s="1475">
        <v>3015</v>
      </c>
      <c r="V236" s="1475"/>
      <c r="W236" s="1475"/>
      <c r="X236" s="4" t="s">
        <v>89</v>
      </c>
      <c r="Z236" s="1491" t="s">
        <v>2634</v>
      </c>
      <c r="AA236" s="1491"/>
      <c r="AB236" s="1491"/>
      <c r="AC236" s="1491"/>
      <c r="AD236" s="1491"/>
      <c r="AE236" s="1491"/>
      <c r="AU236" s="4"/>
      <c r="AV236" s="4"/>
      <c r="AW236" s="4"/>
      <c r="AX236" s="4"/>
      <c r="AY236" s="4"/>
      <c r="AZ236" s="4"/>
      <c r="BB236" s="205" t="s">
        <v>538</v>
      </c>
      <c r="BG236" s="242">
        <f>IF(AND(AND($M$249="nonprofit",$M$257="nonprofit",$M$265="(select one)")),1,0)</f>
        <v>0</v>
      </c>
    </row>
    <row r="237" spans="1:59" ht="13" customHeight="1">
      <c r="D237" s="4" t="s">
        <v>90</v>
      </c>
      <c r="E237" s="4"/>
      <c r="F237" s="4"/>
      <c r="M237" s="1542" t="s">
        <v>2630</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75" t="s">
        <v>529</v>
      </c>
      <c r="N238" s="1375"/>
      <c r="O238" s="1375"/>
      <c r="P238" s="1375"/>
      <c r="Q238" s="1375"/>
      <c r="R238" s="1375"/>
      <c r="S238" s="1375"/>
      <c r="T238" s="1375"/>
      <c r="U238" s="205" t="s">
        <v>906</v>
      </c>
      <c r="V238" s="205"/>
      <c r="W238" s="205"/>
      <c r="X238" s="205"/>
      <c r="Y238" s="205"/>
      <c r="Z238" s="205"/>
      <c r="AA238" s="1563" t="s">
        <v>592</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590</v>
      </c>
      <c r="C241" s="2" t="s">
        <v>1182</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44" t="s">
        <v>2631</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2639</v>
      </c>
      <c r="AG243" s="1544"/>
      <c r="AH243" s="1544"/>
      <c r="AI243" s="1544"/>
      <c r="AJ243" s="1544"/>
      <c r="AK243" s="154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9" t="s">
        <v>2627</v>
      </c>
      <c r="N244" s="1529"/>
      <c r="O244" s="1529"/>
      <c r="P244" s="1529"/>
      <c r="Q244" s="1529"/>
      <c r="R244" s="1529"/>
      <c r="S244" s="1529"/>
      <c r="T244" s="1529"/>
      <c r="U244" s="1529"/>
      <c r="V244" s="1529"/>
      <c r="W244" s="1529"/>
      <c r="X244" s="1529"/>
      <c r="Y244" s="1529"/>
      <c r="Z244" s="1529"/>
      <c r="AA244" s="1529"/>
      <c r="AB244" s="1529"/>
      <c r="AC244" s="1529"/>
      <c r="AD244" s="1529"/>
      <c r="AE244" s="1529"/>
      <c r="AF244" s="3" t="s">
        <v>1178</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9" t="s">
        <v>2613</v>
      </c>
      <c r="N245" s="1529"/>
      <c r="O245" s="1529"/>
      <c r="P245" s="1529"/>
      <c r="Q245" s="1529"/>
      <c r="R245" s="1529"/>
      <c r="S245" s="1529"/>
      <c r="T245" s="1529"/>
      <c r="V245" s="33" t="s">
        <v>86</v>
      </c>
      <c r="W245" s="1475" t="s">
        <v>2632</v>
      </c>
      <c r="X245" s="1475"/>
      <c r="Y245" s="4" t="s">
        <v>584</v>
      </c>
      <c r="AC245" s="1529">
        <v>83616</v>
      </c>
      <c r="AD245" s="1529"/>
      <c r="AE245" s="1529"/>
      <c r="AF245" s="3" t="s">
        <v>1179</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529" t="s">
        <v>2616</v>
      </c>
      <c r="N246" s="1529"/>
      <c r="O246" s="1529"/>
      <c r="P246" s="1529"/>
      <c r="Q246" s="1529"/>
      <c r="R246" s="1529"/>
      <c r="S246" s="1529"/>
      <c r="T246" s="1529"/>
      <c r="U246" s="1529"/>
      <c r="V246" s="1529"/>
      <c r="W246" s="1529"/>
      <c r="X246" s="1529"/>
      <c r="Y246" s="1529"/>
      <c r="Z246" s="1529"/>
      <c r="AA246" s="1529"/>
      <c r="AB246" s="1529"/>
      <c r="AC246" s="1529"/>
      <c r="AD246" s="1529"/>
      <c r="AE246" s="1529"/>
      <c r="AH246" s="1541">
        <v>2.4500000000000001E-2</v>
      </c>
      <c r="AI246" s="1541"/>
      <c r="AJ246" s="1541"/>
      <c r="AK246" s="154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91" t="s">
        <v>2629</v>
      </c>
      <c r="N247" s="1491"/>
      <c r="O247" s="1491"/>
      <c r="P247" s="1491"/>
      <c r="Q247" s="1491"/>
      <c r="R247" s="1491"/>
      <c r="S247" s="4" t="s">
        <v>206</v>
      </c>
      <c r="T247" s="4"/>
      <c r="U247" s="1475">
        <v>3015</v>
      </c>
      <c r="V247" s="1475"/>
      <c r="W247" s="1475"/>
      <c r="X247" s="4" t="s">
        <v>89</v>
      </c>
      <c r="Z247" s="1491" t="s">
        <v>2634</v>
      </c>
      <c r="AA247" s="1491"/>
      <c r="AB247" s="1491"/>
      <c r="AC247" s="1491"/>
      <c r="AD247" s="1491"/>
      <c r="AE247" s="1491"/>
      <c r="AU247" s="4"/>
      <c r="AV247" s="4"/>
      <c r="AW247" s="4"/>
      <c r="AX247" s="4"/>
      <c r="AY247" s="4"/>
      <c r="BG247">
        <v>0</v>
      </c>
      <c r="BH247" s="3" t="str">
        <f>""</f>
        <v/>
      </c>
      <c r="BN247" s="34"/>
    </row>
    <row r="248" spans="1:67" ht="13" customHeight="1">
      <c r="A248" s="19"/>
      <c r="B248" s="4"/>
      <c r="C248" s="4"/>
      <c r="D248" s="4" t="s">
        <v>90</v>
      </c>
      <c r="E248" s="4"/>
      <c r="F248" s="4"/>
      <c r="M248" s="1542" t="s">
        <v>2630</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5" t="s">
        <v>537</v>
      </c>
      <c r="N249" s="1375"/>
      <c r="O249" s="1375"/>
      <c r="P249" s="1375"/>
      <c r="Q249" s="1375"/>
      <c r="R249" s="1375"/>
      <c r="S249" s="1375"/>
      <c r="T249" s="1375"/>
      <c r="U249" s="205" t="s">
        <v>906</v>
      </c>
      <c r="V249" s="205"/>
      <c r="W249" s="205"/>
      <c r="X249" s="205"/>
      <c r="Y249" s="205"/>
      <c r="Z249" s="205"/>
      <c r="AA249" s="1563" t="s">
        <v>2633</v>
      </c>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4" t="s">
        <v>2635</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2640</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529" t="s">
        <v>2636</v>
      </c>
      <c r="N252" s="1529"/>
      <c r="O252" s="1529"/>
      <c r="P252" s="1529"/>
      <c r="Q252" s="1529"/>
      <c r="R252" s="1529"/>
      <c r="S252" s="1529"/>
      <c r="T252" s="1529"/>
      <c r="U252" s="1529"/>
      <c r="V252" s="1529"/>
      <c r="W252" s="1529"/>
      <c r="X252" s="1529"/>
      <c r="Y252" s="1529"/>
      <c r="Z252" s="1529"/>
      <c r="AA252" s="1529"/>
      <c r="AB252" s="1529"/>
      <c r="AC252" s="1529"/>
      <c r="AD252" s="1529"/>
      <c r="AE252" s="1529"/>
      <c r="AF252" s="3" t="s">
        <v>1178</v>
      </c>
      <c r="AL252" s="4"/>
      <c r="AM252" s="4"/>
      <c r="AN252" s="4"/>
      <c r="AO252" s="4"/>
      <c r="AP252" s="4"/>
      <c r="AQ252" s="4"/>
      <c r="AR252" s="4"/>
      <c r="AS252" s="4"/>
      <c r="AT252" s="4"/>
      <c r="BN252" s="34"/>
    </row>
    <row r="253" spans="1:67" ht="13" customHeight="1">
      <c r="A253" s="19"/>
      <c r="B253" s="4"/>
      <c r="C253" s="4"/>
      <c r="D253" s="4" t="s">
        <v>581</v>
      </c>
      <c r="E253" s="4"/>
      <c r="M253" s="1529" t="s">
        <v>2641</v>
      </c>
      <c r="N253" s="1529"/>
      <c r="O253" s="1529"/>
      <c r="P253" s="1529"/>
      <c r="Q253" s="1529"/>
      <c r="R253" s="1529"/>
      <c r="S253" s="1529"/>
      <c r="T253" s="1529"/>
      <c r="V253" s="33" t="s">
        <v>86</v>
      </c>
      <c r="W253" s="1475" t="s">
        <v>2628</v>
      </c>
      <c r="X253" s="1475"/>
      <c r="Y253" s="4" t="s">
        <v>584</v>
      </c>
      <c r="AC253" s="1529">
        <v>92705</v>
      </c>
      <c r="AD253" s="1529"/>
      <c r="AE253" s="1529"/>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29" t="s">
        <v>2642</v>
      </c>
      <c r="N254" s="1529"/>
      <c r="O254" s="1529"/>
      <c r="P254" s="1529"/>
      <c r="Q254" s="1529"/>
      <c r="R254" s="1529"/>
      <c r="S254" s="1529"/>
      <c r="T254" s="1529"/>
      <c r="U254" s="1529"/>
      <c r="V254" s="1529"/>
      <c r="W254" s="1529"/>
      <c r="X254" s="1529"/>
      <c r="Y254" s="1529"/>
      <c r="Z254" s="1529"/>
      <c r="AA254" s="1529"/>
      <c r="AB254" s="1529"/>
      <c r="AC254" s="1529"/>
      <c r="AD254" s="1529"/>
      <c r="AE254" s="1529"/>
      <c r="AH254" s="1541">
        <v>5.0999999999999997E-2</v>
      </c>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91" t="s">
        <v>2643</v>
      </c>
      <c r="N255" s="1491"/>
      <c r="O255" s="1491"/>
      <c r="P255" s="1491"/>
      <c r="Q255" s="1491"/>
      <c r="R255" s="1491"/>
      <c r="S255" s="4" t="s">
        <v>206</v>
      </c>
      <c r="T255" s="4"/>
      <c r="U255" s="1475"/>
      <c r="V255" s="1475"/>
      <c r="W255" s="1475"/>
      <c r="X255" s="4" t="s">
        <v>89</v>
      </c>
      <c r="Z255" s="1491" t="s">
        <v>2644</v>
      </c>
      <c r="AA255" s="1491"/>
      <c r="AB255" s="1491"/>
      <c r="AC255" s="1491"/>
      <c r="AD255" s="1491"/>
      <c r="AE255" s="1491"/>
      <c r="AU255" s="4"/>
      <c r="AV255" s="4"/>
      <c r="AW255" s="4"/>
      <c r="AX255" s="4"/>
      <c r="AY255" s="4"/>
      <c r="BN255" s="34"/>
    </row>
    <row r="256" spans="1:67" ht="13" customHeight="1">
      <c r="A256" s="19"/>
      <c r="B256" s="4"/>
      <c r="C256" s="4"/>
      <c r="D256" s="4" t="s">
        <v>90</v>
      </c>
      <c r="E256" s="4"/>
      <c r="F256" s="4"/>
      <c r="M256" s="1542" t="s">
        <v>2645</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5" t="s">
        <v>535</v>
      </c>
      <c r="N257" s="1375"/>
      <c r="O257" s="1375"/>
      <c r="P257" s="1375"/>
      <c r="Q257" s="1375"/>
      <c r="R257" s="1375"/>
      <c r="S257" s="1375"/>
      <c r="T257" s="1375"/>
      <c r="U257" s="205" t="s">
        <v>906</v>
      </c>
      <c r="V257" s="205"/>
      <c r="W257" s="205"/>
      <c r="X257" s="205"/>
      <c r="Y257" s="205"/>
      <c r="Z257" s="205"/>
      <c r="AA257" s="1563" t="s">
        <v>2646</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533</v>
      </c>
      <c r="E259" s="4"/>
      <c r="F259" s="4"/>
      <c r="G259" s="4"/>
      <c r="H259" s="4"/>
      <c r="I259" s="4"/>
      <c r="J259" s="4"/>
      <c r="K259" s="4"/>
      <c r="L259" s="4"/>
      <c r="M259" s="1544" t="s">
        <v>2637</v>
      </c>
      <c r="N259" s="1544"/>
      <c r="O259" s="1544"/>
      <c r="P259" s="1544"/>
      <c r="Q259" s="1544"/>
      <c r="R259" s="1544"/>
      <c r="S259" s="1544"/>
      <c r="T259" s="1544"/>
      <c r="U259" s="1544"/>
      <c r="V259" s="1544"/>
      <c r="W259" s="1544"/>
      <c r="X259" s="1544"/>
      <c r="Y259" s="1544"/>
      <c r="Z259" s="1544"/>
      <c r="AA259" s="1544"/>
      <c r="AB259" s="1544"/>
      <c r="AC259" s="1544"/>
      <c r="AD259" s="1544"/>
      <c r="AE259" s="1544"/>
      <c r="AF259" s="1544" t="s">
        <v>2639</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9" t="s">
        <v>2638</v>
      </c>
      <c r="N260" s="1529"/>
      <c r="O260" s="1529"/>
      <c r="P260" s="1529"/>
      <c r="Q260" s="1529"/>
      <c r="R260" s="1529"/>
      <c r="S260" s="1529"/>
      <c r="T260" s="1529"/>
      <c r="U260" s="1529"/>
      <c r="V260" s="1529"/>
      <c r="W260" s="1529"/>
      <c r="X260" s="1529"/>
      <c r="Y260" s="1529"/>
      <c r="Z260" s="1529"/>
      <c r="AA260" s="1529"/>
      <c r="AB260" s="1529"/>
      <c r="AC260" s="1529"/>
      <c r="AD260" s="1529"/>
      <c r="AE260" s="1529"/>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9" t="s">
        <v>2620</v>
      </c>
      <c r="N261" s="1529"/>
      <c r="O261" s="1529"/>
      <c r="P261" s="1529"/>
      <c r="Q261" s="1529"/>
      <c r="R261" s="1529"/>
      <c r="S261" s="1529"/>
      <c r="T261" s="1529"/>
      <c r="V261" s="33" t="s">
        <v>86</v>
      </c>
      <c r="W261" s="1546" t="s">
        <v>2628</v>
      </c>
      <c r="X261" s="1475"/>
      <c r="Y261" s="4" t="s">
        <v>584</v>
      </c>
      <c r="AC261" s="1529">
        <v>94610</v>
      </c>
      <c r="AD261" s="1529"/>
      <c r="AE261" s="1529"/>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9" t="s">
        <v>2647</v>
      </c>
      <c r="N262" s="1529"/>
      <c r="O262" s="1529"/>
      <c r="P262" s="1529"/>
      <c r="Q262" s="1529"/>
      <c r="R262" s="1529"/>
      <c r="S262" s="1529"/>
      <c r="T262" s="1529"/>
      <c r="U262" s="1529"/>
      <c r="V262" s="1529"/>
      <c r="W262" s="1529"/>
      <c r="X262" s="1529"/>
      <c r="Y262" s="1529"/>
      <c r="Z262" s="1529"/>
      <c r="AA262" s="1529"/>
      <c r="AB262" s="1529"/>
      <c r="AC262" s="1529"/>
      <c r="AD262" s="1529"/>
      <c r="AE262" s="1529"/>
      <c r="AH262" s="1541">
        <v>2.4500000000000001E-2</v>
      </c>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1" t="s">
        <v>2648</v>
      </c>
      <c r="N263" s="1491"/>
      <c r="O263" s="1491"/>
      <c r="P263" s="1491"/>
      <c r="Q263" s="1491"/>
      <c r="R263" s="1491"/>
      <c r="S263" s="4" t="s">
        <v>206</v>
      </c>
      <c r="T263" s="4"/>
      <c r="U263" s="1475"/>
      <c r="V263" s="1475"/>
      <c r="W263" s="1475"/>
      <c r="X263" s="4" t="s">
        <v>89</v>
      </c>
      <c r="Z263" s="1491" t="s">
        <v>2649</v>
      </c>
      <c r="AA263" s="1491"/>
      <c r="AB263" s="1491"/>
      <c r="AC263" s="1491"/>
      <c r="AD263" s="1491"/>
      <c r="AE263" s="149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t="s">
        <v>2650</v>
      </c>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5" t="s">
        <v>537</v>
      </c>
      <c r="N265" s="1375"/>
      <c r="O265" s="1375"/>
      <c r="P265" s="1375"/>
      <c r="Q265" s="1375"/>
      <c r="R265" s="1375"/>
      <c r="S265" s="1375"/>
      <c r="T265" s="1375"/>
      <c r="U265" s="205" t="s">
        <v>906</v>
      </c>
      <c r="V265" s="205"/>
      <c r="W265" s="205"/>
      <c r="X265" s="205"/>
      <c r="Y265" s="205"/>
      <c r="Z265" s="205"/>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529" t="s">
        <v>280</v>
      </c>
      <c r="E270" s="1529"/>
      <c r="F270" s="1529"/>
      <c r="G270" s="1529"/>
      <c r="H270" s="1529"/>
      <c r="J270" t="s">
        <v>279</v>
      </c>
      <c r="X270" s="1510"/>
      <c r="Y270" s="1510"/>
      <c r="Z270" s="1510"/>
      <c r="AA270" s="1510"/>
      <c r="AB270" s="1510"/>
      <c r="AC270" s="151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4" t="s">
        <v>2651</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9" t="s">
        <v>2627</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3" customHeight="1">
      <c r="D276" s="4" t="s">
        <v>581</v>
      </c>
      <c r="E276" s="4"/>
      <c r="L276" s="1529" t="s">
        <v>2613</v>
      </c>
      <c r="M276" s="1529"/>
      <c r="N276" s="1529"/>
      <c r="O276" s="1529"/>
      <c r="P276" s="1529"/>
      <c r="Q276" s="1529"/>
      <c r="R276" s="1529"/>
      <c r="S276" s="1529"/>
      <c r="U276" s="33" t="s">
        <v>86</v>
      </c>
      <c r="V276" s="1475" t="s">
        <v>2632</v>
      </c>
      <c r="W276" s="1475"/>
      <c r="X276" s="4" t="s">
        <v>584</v>
      </c>
      <c r="AB276" s="1529">
        <v>83616</v>
      </c>
      <c r="AC276" s="1529"/>
      <c r="AD276" s="152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9" t="s">
        <v>2652</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3" customHeight="1">
      <c r="D278" s="4" t="s">
        <v>88</v>
      </c>
      <c r="E278" s="4"/>
      <c r="F278" s="4"/>
      <c r="L278" s="1491" t="s">
        <v>2653</v>
      </c>
      <c r="M278" s="1491"/>
      <c r="N278" s="1491"/>
      <c r="O278" s="1491"/>
      <c r="P278" s="1491"/>
      <c r="Q278" s="1491"/>
      <c r="R278" s="4" t="s">
        <v>206</v>
      </c>
      <c r="S278" s="4"/>
      <c r="T278" s="1475"/>
      <c r="U278" s="1475"/>
      <c r="V278" s="1475"/>
      <c r="W278" s="4" t="s">
        <v>89</v>
      </c>
      <c r="Y278" s="1491" t="s">
        <v>2634</v>
      </c>
      <c r="Z278" s="1491"/>
      <c r="AA278" s="1491"/>
      <c r="AB278" s="1491"/>
      <c r="AC278" s="1491"/>
      <c r="AD278" s="1491"/>
    </row>
    <row r="279" spans="1:51" ht="13" customHeight="1">
      <c r="D279" s="4" t="s">
        <v>90</v>
      </c>
      <c r="E279" s="4"/>
      <c r="F279" s="4"/>
      <c r="L279" s="1542" t="s">
        <v>2654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624</v>
      </c>
      <c r="E280" s="3"/>
      <c r="F280" s="3"/>
      <c r="G280" s="3"/>
      <c r="H280" s="3"/>
      <c r="I280" s="3"/>
      <c r="L280" s="1546" t="s">
        <v>2655</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11" t="s">
        <v>2651</v>
      </c>
      <c r="I287" s="1411"/>
      <c r="J287" s="1411"/>
      <c r="K287" s="1411"/>
      <c r="L287" s="1411"/>
      <c r="M287" s="1411"/>
      <c r="N287" s="1411"/>
      <c r="O287" s="1411"/>
      <c r="P287" s="1411"/>
      <c r="Q287" s="1411"/>
      <c r="R287" s="1411"/>
      <c r="T287" s="3" t="s">
        <v>568</v>
      </c>
      <c r="V287" s="3"/>
      <c r="W287" s="3"/>
      <c r="X287" s="3"/>
      <c r="Y287" s="3"/>
      <c r="AA287" s="1411" t="s">
        <v>2659</v>
      </c>
      <c r="AB287" s="1411"/>
      <c r="AC287" s="1411"/>
      <c r="AD287" s="1411"/>
      <c r="AE287" s="1411"/>
      <c r="AF287" s="1411"/>
      <c r="AG287" s="1411"/>
      <c r="AH287" s="1411"/>
      <c r="AI287" s="1411"/>
      <c r="AJ287" s="1411"/>
      <c r="AK287" s="1411"/>
    </row>
    <row r="288" spans="1:51" ht="13" customHeight="1">
      <c r="B288" s="3" t="s">
        <v>472</v>
      </c>
      <c r="C288" s="3"/>
      <c r="D288" s="3"/>
      <c r="E288" s="3"/>
      <c r="F288" s="3"/>
      <c r="H288" s="1375" t="s">
        <v>2656</v>
      </c>
      <c r="I288" s="1375"/>
      <c r="J288" s="1375"/>
      <c r="K288" s="1375"/>
      <c r="L288" s="1375"/>
      <c r="M288" s="1375"/>
      <c r="N288" s="1375"/>
      <c r="O288" s="1375"/>
      <c r="P288" s="1375"/>
      <c r="Q288" s="1375"/>
      <c r="R288" s="1375"/>
      <c r="T288" s="3" t="s">
        <v>472</v>
      </c>
      <c r="V288" s="3"/>
      <c r="W288" s="3"/>
      <c r="X288" s="3"/>
      <c r="Y288" s="3"/>
      <c r="AA288" s="1375" t="s">
        <v>2660</v>
      </c>
      <c r="AB288" s="1375"/>
      <c r="AC288" s="1375"/>
      <c r="AD288" s="1375"/>
      <c r="AE288" s="1375"/>
      <c r="AF288" s="1375"/>
      <c r="AG288" s="1375"/>
      <c r="AH288" s="1375"/>
      <c r="AI288" s="1375"/>
      <c r="AJ288" s="1375"/>
      <c r="AK288" s="1375"/>
    </row>
    <row r="289" spans="2:37" ht="13" customHeight="1">
      <c r="B289" s="3" t="s">
        <v>473</v>
      </c>
      <c r="C289" s="3"/>
      <c r="D289" s="3"/>
      <c r="E289" s="3"/>
      <c r="F289" s="3"/>
      <c r="H289" s="1375" t="s">
        <v>2657</v>
      </c>
      <c r="I289" s="1375"/>
      <c r="J289" s="1375"/>
      <c r="K289" s="1375"/>
      <c r="L289" s="1375"/>
      <c r="M289" s="1375"/>
      <c r="N289" s="1375"/>
      <c r="O289" s="1375"/>
      <c r="P289" s="1375"/>
      <c r="Q289" s="1375"/>
      <c r="R289" s="1375"/>
      <c r="T289" s="3" t="s">
        <v>75</v>
      </c>
      <c r="V289" s="3"/>
      <c r="W289" s="3"/>
      <c r="X289" s="3"/>
      <c r="Y289" s="3"/>
      <c r="AA289" s="1375" t="s">
        <v>2661</v>
      </c>
      <c r="AB289" s="1375"/>
      <c r="AC289" s="1375"/>
      <c r="AD289" s="1375"/>
      <c r="AE289" s="1375"/>
      <c r="AF289" s="1375"/>
      <c r="AG289" s="1375"/>
      <c r="AH289" s="1375"/>
      <c r="AI289" s="1375"/>
      <c r="AJ289" s="1375"/>
      <c r="AK289" s="1375"/>
    </row>
    <row r="290" spans="2:37" ht="13" customHeight="1">
      <c r="B290" s="3" t="s">
        <v>87</v>
      </c>
      <c r="C290" s="3"/>
      <c r="D290" s="3"/>
      <c r="E290" s="3"/>
      <c r="F290" s="3"/>
      <c r="H290" s="1375" t="s">
        <v>2616</v>
      </c>
      <c r="I290" s="1375"/>
      <c r="J290" s="1375"/>
      <c r="K290" s="1375"/>
      <c r="L290" s="1375"/>
      <c r="M290" s="1375"/>
      <c r="N290" s="1375"/>
      <c r="O290" s="1375"/>
      <c r="P290" s="1375"/>
      <c r="Q290" s="1375"/>
      <c r="R290" s="1375"/>
      <c r="T290" s="3" t="s">
        <v>87</v>
      </c>
      <c r="V290" s="3"/>
      <c r="W290" s="3"/>
      <c r="X290" s="3"/>
      <c r="Y290" s="3"/>
      <c r="AA290" s="1375" t="s">
        <v>2662</v>
      </c>
      <c r="AB290" s="1375"/>
      <c r="AC290" s="1375"/>
      <c r="AD290" s="1375"/>
      <c r="AE290" s="1375"/>
      <c r="AF290" s="1375"/>
      <c r="AG290" s="1375"/>
      <c r="AH290" s="1375"/>
      <c r="AI290" s="1375"/>
      <c r="AJ290" s="1375"/>
      <c r="AK290" s="1375"/>
    </row>
    <row r="291" spans="2:37" ht="13" customHeight="1">
      <c r="B291" s="3" t="s">
        <v>88</v>
      </c>
      <c r="C291" s="3"/>
      <c r="D291" s="3"/>
      <c r="E291" s="3"/>
      <c r="F291" s="3"/>
      <c r="G291" s="3"/>
      <c r="H291" s="1545" t="s">
        <v>2629</v>
      </c>
      <c r="I291" s="1545"/>
      <c r="J291" s="1545"/>
      <c r="K291" s="1545"/>
      <c r="L291" s="1545"/>
      <c r="M291" s="1545"/>
      <c r="N291" s="4" t="s">
        <v>206</v>
      </c>
      <c r="O291" s="4"/>
      <c r="P291" s="1529"/>
      <c r="Q291" s="1529"/>
      <c r="R291" s="1529"/>
      <c r="S291" s="3"/>
      <c r="T291" s="3" t="s">
        <v>88</v>
      </c>
      <c r="V291" s="3"/>
      <c r="W291" s="3"/>
      <c r="X291" s="3"/>
      <c r="Y291" s="3"/>
      <c r="AA291" s="1545" t="s">
        <v>2663</v>
      </c>
      <c r="AB291" s="1545"/>
      <c r="AC291" s="1545"/>
      <c r="AD291" s="1545"/>
      <c r="AE291" s="1545"/>
      <c r="AF291" s="1545"/>
      <c r="AG291" s="4" t="s">
        <v>206</v>
      </c>
      <c r="AH291" s="4"/>
      <c r="AI291" s="1529"/>
      <c r="AJ291" s="1529"/>
      <c r="AK291" s="1529"/>
    </row>
    <row r="292" spans="2:37" ht="13" customHeight="1">
      <c r="B292" s="3" t="s">
        <v>89</v>
      </c>
      <c r="C292" s="3"/>
      <c r="D292" s="3"/>
      <c r="E292" s="3"/>
      <c r="F292" s="3"/>
      <c r="G292" s="3"/>
      <c r="H292" s="1491" t="s">
        <v>2634</v>
      </c>
      <c r="I292" s="1491"/>
      <c r="J292" s="1491"/>
      <c r="K292" s="1491"/>
      <c r="L292" s="1491"/>
      <c r="M292" s="1491"/>
      <c r="N292" s="4"/>
      <c r="O292" s="4"/>
      <c r="P292" s="35"/>
      <c r="Q292" s="35"/>
      <c r="R292" s="35"/>
      <c r="S292" s="3"/>
      <c r="T292" s="3" t="s">
        <v>89</v>
      </c>
      <c r="V292" s="3"/>
      <c r="W292" s="3"/>
      <c r="X292" s="3"/>
      <c r="Y292" s="3"/>
      <c r="AA292" s="1491" t="s">
        <v>2664</v>
      </c>
      <c r="AB292" s="1491"/>
      <c r="AC292" s="1491"/>
      <c r="AD292" s="1491"/>
      <c r="AE292" s="1491"/>
      <c r="AF292" s="1491"/>
      <c r="AG292" s="4"/>
      <c r="AH292" s="4"/>
      <c r="AI292" s="35"/>
      <c r="AJ292" s="35"/>
      <c r="AK292" s="35"/>
    </row>
    <row r="293" spans="2:37" ht="13" customHeight="1">
      <c r="B293" s="3" t="s">
        <v>76</v>
      </c>
      <c r="C293" s="3"/>
      <c r="D293" s="3"/>
      <c r="E293" s="3"/>
      <c r="F293" s="3"/>
      <c r="G293" s="3"/>
      <c r="H293" s="1375" t="s">
        <v>2630</v>
      </c>
      <c r="I293" s="1375"/>
      <c r="J293" s="1375"/>
      <c r="K293" s="1375"/>
      <c r="L293" s="1375"/>
      <c r="M293" s="1375"/>
      <c r="N293" s="1411"/>
      <c r="O293" s="1411"/>
      <c r="P293" s="1411"/>
      <c r="Q293" s="1411"/>
      <c r="R293" s="1411"/>
      <c r="S293" s="3"/>
      <c r="T293" s="3" t="s">
        <v>76</v>
      </c>
      <c r="V293" s="3"/>
      <c r="W293" s="3"/>
      <c r="X293" s="3"/>
      <c r="Y293" s="3"/>
      <c r="AA293" s="1375" t="s">
        <v>2665</v>
      </c>
      <c r="AB293" s="1375"/>
      <c r="AC293" s="1375"/>
      <c r="AD293" s="1375"/>
      <c r="AE293" s="1375"/>
      <c r="AF293" s="1375"/>
      <c r="AG293" s="1411"/>
      <c r="AH293" s="1411"/>
      <c r="AI293" s="1411"/>
      <c r="AJ293" s="1411"/>
      <c r="AK293" s="141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11" t="s">
        <v>2666</v>
      </c>
      <c r="I295" s="1411"/>
      <c r="J295" s="1411"/>
      <c r="K295" s="1411"/>
      <c r="L295" s="1411"/>
      <c r="M295" s="1411"/>
      <c r="N295" s="1411"/>
      <c r="O295" s="1411"/>
      <c r="P295" s="1411"/>
      <c r="Q295" s="1411"/>
      <c r="R295" s="1411"/>
      <c r="T295" s="3" t="s">
        <v>364</v>
      </c>
      <c r="V295" s="3"/>
      <c r="W295" s="3"/>
      <c r="X295" s="3"/>
      <c r="Y295" s="3"/>
      <c r="AA295" s="1411" t="s">
        <v>2658</v>
      </c>
      <c r="AB295" s="1411"/>
      <c r="AC295" s="1411"/>
      <c r="AD295" s="1411"/>
      <c r="AE295" s="1411"/>
      <c r="AF295" s="1411"/>
      <c r="AG295" s="1411"/>
      <c r="AH295" s="1411"/>
      <c r="AI295" s="1411"/>
      <c r="AJ295" s="1411"/>
      <c r="AK295" s="1411"/>
    </row>
    <row r="296" spans="2:37" ht="13" customHeight="1">
      <c r="B296" s="3" t="s">
        <v>472</v>
      </c>
      <c r="C296" s="3"/>
      <c r="D296" s="3"/>
      <c r="E296" s="3"/>
      <c r="F296" s="3"/>
      <c r="H296" s="1375" t="s">
        <v>2667</v>
      </c>
      <c r="I296" s="1375"/>
      <c r="J296" s="1375"/>
      <c r="K296" s="1375"/>
      <c r="L296" s="1375"/>
      <c r="M296" s="1375"/>
      <c r="N296" s="1375"/>
      <c r="O296" s="1375"/>
      <c r="P296" s="1375"/>
      <c r="Q296" s="1375"/>
      <c r="R296" s="1375"/>
      <c r="T296" s="3" t="s">
        <v>472</v>
      </c>
      <c r="V296" s="3"/>
      <c r="W296" s="3"/>
      <c r="X296" s="3"/>
      <c r="Y296" s="3"/>
      <c r="AA296" s="1375" t="s">
        <v>2656</v>
      </c>
      <c r="AB296" s="1375"/>
      <c r="AC296" s="1375"/>
      <c r="AD296" s="1375"/>
      <c r="AE296" s="1375"/>
      <c r="AF296" s="1375"/>
      <c r="AG296" s="1375"/>
      <c r="AH296" s="1375"/>
      <c r="AI296" s="1375"/>
      <c r="AJ296" s="1375"/>
      <c r="AK296" s="1375"/>
    </row>
    <row r="297" spans="2:37" ht="13" customHeight="1">
      <c r="B297" s="3" t="s">
        <v>473</v>
      </c>
      <c r="C297" s="3"/>
      <c r="D297" s="3"/>
      <c r="E297" s="3"/>
      <c r="F297" s="3"/>
      <c r="H297" s="1375" t="s">
        <v>2657</v>
      </c>
      <c r="I297" s="1375"/>
      <c r="J297" s="1375"/>
      <c r="K297" s="1375"/>
      <c r="L297" s="1375"/>
      <c r="M297" s="1375"/>
      <c r="N297" s="1375"/>
      <c r="O297" s="1375"/>
      <c r="P297" s="1375"/>
      <c r="Q297" s="1375"/>
      <c r="R297" s="1375"/>
      <c r="T297" s="3" t="s">
        <v>75</v>
      </c>
      <c r="V297" s="3"/>
      <c r="W297" s="3"/>
      <c r="X297" s="3"/>
      <c r="Y297" s="3"/>
      <c r="AA297" s="1375" t="s">
        <v>2657</v>
      </c>
      <c r="AB297" s="1375"/>
      <c r="AC297" s="1375"/>
      <c r="AD297" s="1375"/>
      <c r="AE297" s="1375"/>
      <c r="AF297" s="1375"/>
      <c r="AG297" s="1375"/>
      <c r="AH297" s="1375"/>
      <c r="AI297" s="1375"/>
      <c r="AJ297" s="1375"/>
      <c r="AK297" s="1375"/>
    </row>
    <row r="298" spans="2:37" ht="13" customHeight="1">
      <c r="B298" s="3" t="s">
        <v>87</v>
      </c>
      <c r="C298" s="3"/>
      <c r="D298" s="3"/>
      <c r="E298" s="3"/>
      <c r="F298" s="3"/>
      <c r="H298" s="1375" t="s">
        <v>2668</v>
      </c>
      <c r="I298" s="1375"/>
      <c r="J298" s="1375"/>
      <c r="K298" s="1375"/>
      <c r="L298" s="1375"/>
      <c r="M298" s="1375"/>
      <c r="N298" s="1375"/>
      <c r="O298" s="1375"/>
      <c r="P298" s="1375"/>
      <c r="Q298" s="1375"/>
      <c r="R298" s="1375"/>
      <c r="T298" s="3" t="s">
        <v>87</v>
      </c>
      <c r="V298" s="3"/>
      <c r="W298" s="3"/>
      <c r="X298" s="3"/>
      <c r="Y298" s="3"/>
      <c r="AA298" s="1375" t="s">
        <v>2616</v>
      </c>
      <c r="AB298" s="1375"/>
      <c r="AC298" s="1375"/>
      <c r="AD298" s="1375"/>
      <c r="AE298" s="1375"/>
      <c r="AF298" s="1375"/>
      <c r="AG298" s="1375"/>
      <c r="AH298" s="1375"/>
      <c r="AI298" s="1375"/>
      <c r="AJ298" s="1375"/>
      <c r="AK298" s="1375"/>
    </row>
    <row r="299" spans="2:37" ht="13" customHeight="1">
      <c r="B299" s="3" t="s">
        <v>88</v>
      </c>
      <c r="C299" s="3"/>
      <c r="D299" s="3"/>
      <c r="E299" s="3"/>
      <c r="F299" s="3"/>
      <c r="G299" s="3"/>
      <c r="H299" s="1545" t="s">
        <v>2669</v>
      </c>
      <c r="I299" s="1545"/>
      <c r="J299" s="1545"/>
      <c r="K299" s="1545"/>
      <c r="L299" s="1545"/>
      <c r="M299" s="1545"/>
      <c r="N299" s="4" t="s">
        <v>206</v>
      </c>
      <c r="O299" s="4"/>
      <c r="P299" s="1529"/>
      <c r="Q299" s="1529"/>
      <c r="R299" s="1529"/>
      <c r="S299" s="3"/>
      <c r="T299" s="3" t="s">
        <v>88</v>
      </c>
      <c r="V299" s="3"/>
      <c r="W299" s="3"/>
      <c r="X299" s="3"/>
      <c r="Y299" s="3"/>
      <c r="AA299" s="1545" t="s">
        <v>2629</v>
      </c>
      <c r="AB299" s="1545"/>
      <c r="AC299" s="1545"/>
      <c r="AD299" s="1545"/>
      <c r="AE299" s="1545"/>
      <c r="AF299" s="1545"/>
      <c r="AG299" s="4" t="s">
        <v>206</v>
      </c>
      <c r="AH299" s="4"/>
      <c r="AI299" s="1529"/>
      <c r="AJ299" s="1529"/>
      <c r="AK299" s="1529"/>
    </row>
    <row r="300" spans="2:37" ht="13" customHeight="1">
      <c r="B300" s="3" t="s">
        <v>89</v>
      </c>
      <c r="C300" s="3"/>
      <c r="D300" s="3"/>
      <c r="E300" s="3"/>
      <c r="F300" s="3"/>
      <c r="G300" s="3"/>
      <c r="H300" s="1491" t="s">
        <v>2634</v>
      </c>
      <c r="I300" s="1491"/>
      <c r="J300" s="1491"/>
      <c r="K300" s="1491"/>
      <c r="L300" s="1491"/>
      <c r="M300" s="1491"/>
      <c r="N300" s="4"/>
      <c r="O300" s="4"/>
      <c r="P300" s="35"/>
      <c r="Q300" s="35"/>
      <c r="R300" s="35"/>
      <c r="S300" s="3"/>
      <c r="T300" s="3" t="s">
        <v>89</v>
      </c>
      <c r="V300" s="3"/>
      <c r="W300" s="3"/>
      <c r="X300" s="3"/>
      <c r="Y300" s="3"/>
      <c r="AA300" s="1491" t="s">
        <v>2634</v>
      </c>
      <c r="AB300" s="1491"/>
      <c r="AC300" s="1491"/>
      <c r="AD300" s="1491"/>
      <c r="AE300" s="1491"/>
      <c r="AF300" s="1491"/>
      <c r="AG300" s="4"/>
      <c r="AH300" s="4"/>
      <c r="AI300" s="35"/>
      <c r="AJ300" s="35"/>
      <c r="AK300" s="35"/>
    </row>
    <row r="301" spans="2:37" ht="13" customHeight="1">
      <c r="B301" s="3" t="s">
        <v>76</v>
      </c>
      <c r="C301" s="3"/>
      <c r="D301" s="3"/>
      <c r="E301" s="3"/>
      <c r="F301" s="3"/>
      <c r="G301" s="3"/>
      <c r="H301" s="1375" t="s">
        <v>2670</v>
      </c>
      <c r="I301" s="1375"/>
      <c r="J301" s="1375"/>
      <c r="K301" s="1375"/>
      <c r="L301" s="1375"/>
      <c r="M301" s="1375"/>
      <c r="N301" s="1411"/>
      <c r="O301" s="1411"/>
      <c r="P301" s="1411"/>
      <c r="Q301" s="1411"/>
      <c r="R301" s="1411"/>
      <c r="S301" s="3"/>
      <c r="T301" s="3" t="s">
        <v>76</v>
      </c>
      <c r="V301" s="3"/>
      <c r="W301" s="3"/>
      <c r="X301" s="3"/>
      <c r="Y301" s="3"/>
      <c r="AA301" s="1375" t="s">
        <v>2630</v>
      </c>
      <c r="AB301" s="1375"/>
      <c r="AC301" s="1375"/>
      <c r="AD301" s="1375"/>
      <c r="AE301" s="1375"/>
      <c r="AF301" s="1375"/>
      <c r="AG301" s="1411"/>
      <c r="AH301" s="1411"/>
      <c r="AI301" s="1411"/>
      <c r="AJ301" s="1411"/>
      <c r="AK301" s="1411"/>
    </row>
    <row r="302" spans="2:37" ht="13" customHeight="1"/>
    <row r="303" spans="2:37" ht="13" customHeight="1">
      <c r="B303" s="3" t="s">
        <v>77</v>
      </c>
      <c r="C303" s="3"/>
      <c r="D303" s="3"/>
      <c r="E303" s="3"/>
      <c r="F303" s="3"/>
      <c r="H303" s="1411" t="s">
        <v>2671</v>
      </c>
      <c r="I303" s="1411"/>
      <c r="J303" s="1411"/>
      <c r="K303" s="1411"/>
      <c r="L303" s="1411"/>
      <c r="M303" s="1411"/>
      <c r="N303" s="1411"/>
      <c r="O303" s="1411"/>
      <c r="P303" s="1411"/>
      <c r="Q303" s="1411"/>
      <c r="R303" s="1411"/>
      <c r="T303" s="4" t="s">
        <v>878</v>
      </c>
      <c r="V303" s="3"/>
      <c r="W303" s="3"/>
      <c r="X303" s="3"/>
      <c r="Y303" s="3"/>
      <c r="AA303" s="1411" t="s">
        <v>2678</v>
      </c>
      <c r="AB303" s="1411"/>
      <c r="AC303" s="1411"/>
      <c r="AD303" s="1411"/>
      <c r="AE303" s="1411"/>
      <c r="AF303" s="1411"/>
      <c r="AG303" s="1411"/>
      <c r="AH303" s="1411"/>
      <c r="AI303" s="1411"/>
      <c r="AJ303" s="1411"/>
      <c r="AK303" s="1411"/>
    </row>
    <row r="304" spans="2:37" ht="13" customHeight="1">
      <c r="B304" s="3" t="s">
        <v>472</v>
      </c>
      <c r="C304" s="3"/>
      <c r="D304" s="3"/>
      <c r="E304" s="3"/>
      <c r="F304" s="3"/>
      <c r="H304" s="1375" t="s">
        <v>2672</v>
      </c>
      <c r="I304" s="1375"/>
      <c r="J304" s="1375"/>
      <c r="K304" s="1375"/>
      <c r="L304" s="1375"/>
      <c r="M304" s="1375"/>
      <c r="N304" s="1375"/>
      <c r="O304" s="1375"/>
      <c r="P304" s="1375"/>
      <c r="Q304" s="1375"/>
      <c r="R304" s="1375"/>
      <c r="T304" s="3" t="s">
        <v>472</v>
      </c>
      <c r="V304" s="3"/>
      <c r="W304" s="3"/>
      <c r="X304" s="3"/>
      <c r="Y304" s="3"/>
      <c r="AA304" s="1375" t="s">
        <v>2679</v>
      </c>
      <c r="AB304" s="1375"/>
      <c r="AC304" s="1375"/>
      <c r="AD304" s="1375"/>
      <c r="AE304" s="1375"/>
      <c r="AF304" s="1375"/>
      <c r="AG304" s="1375"/>
      <c r="AH304" s="1375"/>
      <c r="AI304" s="1375"/>
      <c r="AJ304" s="1375"/>
      <c r="AK304" s="1375"/>
    </row>
    <row r="305" spans="2:37" ht="13" customHeight="1">
      <c r="B305" s="3" t="s">
        <v>473</v>
      </c>
      <c r="C305" s="3"/>
      <c r="D305" s="3"/>
      <c r="E305" s="3"/>
      <c r="F305" s="3"/>
      <c r="H305" s="1375" t="s">
        <v>2673</v>
      </c>
      <c r="I305" s="1375"/>
      <c r="J305" s="1375"/>
      <c r="K305" s="1375"/>
      <c r="L305" s="1375"/>
      <c r="M305" s="1375"/>
      <c r="N305" s="1375"/>
      <c r="O305" s="1375"/>
      <c r="P305" s="1375"/>
      <c r="Q305" s="1375"/>
      <c r="R305" s="1375"/>
      <c r="T305" s="3" t="s">
        <v>75</v>
      </c>
      <c r="V305" s="3"/>
      <c r="W305" s="3"/>
      <c r="X305" s="3"/>
      <c r="Y305" s="3"/>
      <c r="AA305" s="1375" t="s">
        <v>2680</v>
      </c>
      <c r="AB305" s="1375"/>
      <c r="AC305" s="1375"/>
      <c r="AD305" s="1375"/>
      <c r="AE305" s="1375"/>
      <c r="AF305" s="1375"/>
      <c r="AG305" s="1375"/>
      <c r="AH305" s="1375"/>
      <c r="AI305" s="1375"/>
      <c r="AJ305" s="1375"/>
      <c r="AK305" s="1375"/>
    </row>
    <row r="306" spans="2:37" ht="13" customHeight="1">
      <c r="B306" s="3" t="s">
        <v>87</v>
      </c>
      <c r="C306" s="3"/>
      <c r="D306" s="3"/>
      <c r="E306" s="3"/>
      <c r="F306" s="3"/>
      <c r="H306" s="1375" t="s">
        <v>2674</v>
      </c>
      <c r="I306" s="1375"/>
      <c r="J306" s="1375"/>
      <c r="K306" s="1375"/>
      <c r="L306" s="1375"/>
      <c r="M306" s="1375"/>
      <c r="N306" s="1375"/>
      <c r="O306" s="1375"/>
      <c r="P306" s="1375"/>
      <c r="Q306" s="1375"/>
      <c r="R306" s="1375"/>
      <c r="T306" s="3" t="s">
        <v>87</v>
      </c>
      <c r="V306" s="3"/>
      <c r="W306" s="3"/>
      <c r="X306" s="3"/>
      <c r="Y306" s="3"/>
      <c r="AA306" s="1375" t="s">
        <v>2681</v>
      </c>
      <c r="AB306" s="1375"/>
      <c r="AC306" s="1375"/>
      <c r="AD306" s="1375"/>
      <c r="AE306" s="1375"/>
      <c r="AF306" s="1375"/>
      <c r="AG306" s="1375"/>
      <c r="AH306" s="1375"/>
      <c r="AI306" s="1375"/>
      <c r="AJ306" s="1375"/>
      <c r="AK306" s="1375"/>
    </row>
    <row r="307" spans="2:37" ht="13" customHeight="1">
      <c r="B307" s="3" t="s">
        <v>88</v>
      </c>
      <c r="C307" s="3"/>
      <c r="D307" s="3"/>
      <c r="E307" s="3"/>
      <c r="F307" s="3"/>
      <c r="G307" s="3"/>
      <c r="H307" s="1545" t="s">
        <v>2675</v>
      </c>
      <c r="I307" s="1545"/>
      <c r="J307" s="1545"/>
      <c r="K307" s="1545"/>
      <c r="L307" s="1545"/>
      <c r="M307" s="1545"/>
      <c r="N307" s="4" t="s">
        <v>206</v>
      </c>
      <c r="O307" s="4"/>
      <c r="P307" s="1529"/>
      <c r="Q307" s="1529"/>
      <c r="R307" s="1529"/>
      <c r="S307" s="3"/>
      <c r="T307" s="3" t="s">
        <v>88</v>
      </c>
      <c r="V307" s="3"/>
      <c r="W307" s="3"/>
      <c r="X307" s="3"/>
      <c r="Y307" s="3"/>
      <c r="AA307" s="1545" t="s">
        <v>2682</v>
      </c>
      <c r="AB307" s="1545"/>
      <c r="AC307" s="1545"/>
      <c r="AD307" s="1545"/>
      <c r="AE307" s="1545"/>
      <c r="AF307" s="1545"/>
      <c r="AG307" s="4" t="s">
        <v>206</v>
      </c>
      <c r="AH307" s="4"/>
      <c r="AI307" s="1529"/>
      <c r="AJ307" s="1529"/>
      <c r="AK307" s="1529"/>
    </row>
    <row r="308" spans="2:37" ht="13" customHeight="1">
      <c r="B308" s="3" t="s">
        <v>89</v>
      </c>
      <c r="C308" s="3"/>
      <c r="D308" s="3"/>
      <c r="E308" s="3"/>
      <c r="F308" s="3"/>
      <c r="G308" s="3"/>
      <c r="H308" s="1491" t="s">
        <v>2676</v>
      </c>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3" customHeight="1">
      <c r="B309" s="3" t="s">
        <v>76</v>
      </c>
      <c r="C309" s="3"/>
      <c r="D309" s="3"/>
      <c r="E309" s="3"/>
      <c r="F309" s="3"/>
      <c r="G309" s="3"/>
      <c r="H309" s="1375" t="s">
        <v>2677</v>
      </c>
      <c r="I309" s="1375"/>
      <c r="J309" s="1375"/>
      <c r="K309" s="1375"/>
      <c r="L309" s="1375"/>
      <c r="M309" s="1375"/>
      <c r="N309" s="1411"/>
      <c r="O309" s="1411"/>
      <c r="P309" s="1411"/>
      <c r="Q309" s="1411"/>
      <c r="R309" s="1411"/>
      <c r="S309" s="3"/>
      <c r="T309" s="3" t="s">
        <v>76</v>
      </c>
      <c r="V309" s="3"/>
      <c r="W309" s="3"/>
      <c r="X309" s="3"/>
      <c r="Y309" s="3"/>
      <c r="AA309" s="1375" t="s">
        <v>2683</v>
      </c>
      <c r="AB309" s="1375"/>
      <c r="AC309" s="1375"/>
      <c r="AD309" s="1375"/>
      <c r="AE309" s="1375"/>
      <c r="AF309" s="1375"/>
      <c r="AG309" s="1411"/>
      <c r="AH309" s="1411"/>
      <c r="AI309" s="1411"/>
      <c r="AJ309" s="1411"/>
      <c r="AK309" s="141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1" t="s">
        <v>2671</v>
      </c>
      <c r="I311" s="1411"/>
      <c r="J311" s="1411"/>
      <c r="K311" s="1411"/>
      <c r="L311" s="1411"/>
      <c r="M311" s="1411"/>
      <c r="N311" s="1411"/>
      <c r="O311" s="1411"/>
      <c r="P311" s="1411"/>
      <c r="Q311" s="1411"/>
      <c r="R311" s="1411"/>
      <c r="S311" s="3"/>
      <c r="T311" s="3" t="s">
        <v>365</v>
      </c>
      <c r="V311" s="3"/>
      <c r="W311" s="3"/>
      <c r="X311" s="3"/>
      <c r="Y311" s="3"/>
      <c r="AA311" s="1411" t="s">
        <v>2684</v>
      </c>
      <c r="AB311" s="1411"/>
      <c r="AC311" s="1411"/>
      <c r="AD311" s="1411"/>
      <c r="AE311" s="1411"/>
      <c r="AF311" s="1411"/>
      <c r="AG311" s="1411"/>
      <c r="AH311" s="1411"/>
      <c r="AI311" s="1411"/>
      <c r="AJ311" s="1411"/>
      <c r="AK311" s="1411"/>
    </row>
    <row r="312" spans="2:37" ht="13" customHeight="1">
      <c r="B312" s="3" t="s">
        <v>472</v>
      </c>
      <c r="C312" s="3"/>
      <c r="D312" s="3"/>
      <c r="E312" s="3"/>
      <c r="F312" s="3"/>
      <c r="H312" s="1375" t="s">
        <v>2672</v>
      </c>
      <c r="I312" s="1375"/>
      <c r="J312" s="1375"/>
      <c r="K312" s="1375"/>
      <c r="L312" s="1375"/>
      <c r="M312" s="1375"/>
      <c r="N312" s="1375"/>
      <c r="O312" s="1375"/>
      <c r="P312" s="1375"/>
      <c r="Q312" s="1375"/>
      <c r="R312" s="1375"/>
      <c r="S312" s="3"/>
      <c r="T312" s="3" t="s">
        <v>472</v>
      </c>
      <c r="V312" s="3"/>
      <c r="W312" s="3"/>
      <c r="X312" s="3"/>
      <c r="Y312" s="3"/>
      <c r="AA312" s="1375" t="s">
        <v>2685</v>
      </c>
      <c r="AB312" s="1375"/>
      <c r="AC312" s="1375"/>
      <c r="AD312" s="1375"/>
      <c r="AE312" s="1375"/>
      <c r="AF312" s="1375"/>
      <c r="AG312" s="1375"/>
      <c r="AH312" s="1375"/>
      <c r="AI312" s="1375"/>
      <c r="AJ312" s="1375"/>
      <c r="AK312" s="1375"/>
    </row>
    <row r="313" spans="2:37" ht="13" customHeight="1">
      <c r="B313" s="3" t="s">
        <v>473</v>
      </c>
      <c r="C313" s="3"/>
      <c r="D313" s="3"/>
      <c r="E313" s="3"/>
      <c r="F313" s="3"/>
      <c r="H313" s="1375" t="s">
        <v>2673</v>
      </c>
      <c r="I313" s="1375"/>
      <c r="J313" s="1375"/>
      <c r="K313" s="1375"/>
      <c r="L313" s="1375"/>
      <c r="M313" s="1375"/>
      <c r="N313" s="1375"/>
      <c r="O313" s="1375"/>
      <c r="P313" s="1375"/>
      <c r="Q313" s="1375"/>
      <c r="R313" s="1375"/>
      <c r="S313" s="3"/>
      <c r="T313" s="3" t="s">
        <v>75</v>
      </c>
      <c r="V313" s="3"/>
      <c r="W313" s="3"/>
      <c r="X313" s="3"/>
      <c r="Y313" s="3"/>
      <c r="AA313" s="1375" t="s">
        <v>2686</v>
      </c>
      <c r="AB313" s="1375"/>
      <c r="AC313" s="1375"/>
      <c r="AD313" s="1375"/>
      <c r="AE313" s="1375"/>
      <c r="AF313" s="1375"/>
      <c r="AG313" s="1375"/>
      <c r="AH313" s="1375"/>
      <c r="AI313" s="1375"/>
      <c r="AJ313" s="1375"/>
      <c r="AK313" s="1375"/>
    </row>
    <row r="314" spans="2:37" ht="13" customHeight="1">
      <c r="B314" s="3" t="s">
        <v>87</v>
      </c>
      <c r="C314" s="3"/>
      <c r="D314" s="3"/>
      <c r="E314" s="3"/>
      <c r="F314" s="3"/>
      <c r="H314" s="1375" t="s">
        <v>2674</v>
      </c>
      <c r="I314" s="1375"/>
      <c r="J314" s="1375"/>
      <c r="K314" s="1375"/>
      <c r="L314" s="1375"/>
      <c r="M314" s="1375"/>
      <c r="N314" s="1375"/>
      <c r="O314" s="1375"/>
      <c r="P314" s="1375"/>
      <c r="Q314" s="1375"/>
      <c r="R314" s="1375"/>
      <c r="S314" s="3"/>
      <c r="T314" s="3" t="s">
        <v>87</v>
      </c>
      <c r="V314" s="3"/>
      <c r="W314" s="3"/>
      <c r="X314" s="3"/>
      <c r="Y314" s="3"/>
      <c r="AA314" s="1375" t="s">
        <v>2687</v>
      </c>
      <c r="AB314" s="1375"/>
      <c r="AC314" s="1375"/>
      <c r="AD314" s="1375"/>
      <c r="AE314" s="1375"/>
      <c r="AF314" s="1375"/>
      <c r="AG314" s="1375"/>
      <c r="AH314" s="1375"/>
      <c r="AI314" s="1375"/>
      <c r="AJ314" s="1375"/>
      <c r="AK314" s="1375"/>
    </row>
    <row r="315" spans="2:37" ht="13" customHeight="1">
      <c r="B315" s="3" t="s">
        <v>88</v>
      </c>
      <c r="C315" s="3"/>
      <c r="D315" s="3"/>
      <c r="E315" s="3"/>
      <c r="F315" s="3"/>
      <c r="G315" s="3"/>
      <c r="H315" s="1545" t="s">
        <v>2675</v>
      </c>
      <c r="I315" s="1545"/>
      <c r="J315" s="1545"/>
      <c r="K315" s="1545"/>
      <c r="L315" s="1545"/>
      <c r="M315" s="1545"/>
      <c r="N315" s="4" t="s">
        <v>206</v>
      </c>
      <c r="O315" s="4"/>
      <c r="P315" s="1529"/>
      <c r="Q315" s="1529"/>
      <c r="R315" s="1529"/>
      <c r="S315" s="3"/>
      <c r="T315" s="3" t="s">
        <v>88</v>
      </c>
      <c r="V315" s="3"/>
      <c r="W315" s="3"/>
      <c r="X315" s="3"/>
      <c r="Y315" s="3"/>
      <c r="AA315" s="1545" t="s">
        <v>2688</v>
      </c>
      <c r="AB315" s="1545"/>
      <c r="AC315" s="1545"/>
      <c r="AD315" s="1545"/>
      <c r="AE315" s="1545"/>
      <c r="AF315" s="1545"/>
      <c r="AG315" s="4" t="s">
        <v>206</v>
      </c>
      <c r="AH315" s="4"/>
      <c r="AI315" s="1529"/>
      <c r="AJ315" s="1529"/>
      <c r="AK315" s="1529"/>
    </row>
    <row r="316" spans="2:37" ht="13" customHeight="1">
      <c r="B316" s="3" t="s">
        <v>89</v>
      </c>
      <c r="C316" s="3"/>
      <c r="D316" s="3"/>
      <c r="E316" s="3"/>
      <c r="F316" s="3"/>
      <c r="G316" s="3"/>
      <c r="H316" s="1491" t="s">
        <v>2676</v>
      </c>
      <c r="I316" s="1491"/>
      <c r="J316" s="1491"/>
      <c r="K316" s="1491"/>
      <c r="L316" s="1491"/>
      <c r="M316" s="1491"/>
      <c r="N316" s="4"/>
      <c r="O316" s="4"/>
      <c r="P316" s="35"/>
      <c r="Q316" s="35"/>
      <c r="R316" s="35"/>
      <c r="S316" s="3"/>
      <c r="T316" s="3" t="s">
        <v>89</v>
      </c>
      <c r="V316" s="3"/>
      <c r="W316" s="3"/>
      <c r="X316" s="3"/>
      <c r="Y316" s="3"/>
      <c r="AA316" s="1491" t="s">
        <v>2689</v>
      </c>
      <c r="AB316" s="1491"/>
      <c r="AC316" s="1491"/>
      <c r="AD316" s="1491"/>
      <c r="AE316" s="1491"/>
      <c r="AF316" s="1491"/>
      <c r="AG316" s="4"/>
      <c r="AH316" s="4"/>
      <c r="AI316" s="35"/>
      <c r="AJ316" s="35"/>
      <c r="AK316" s="35"/>
    </row>
    <row r="317" spans="2:37" ht="13" customHeight="1">
      <c r="B317" s="3" t="s">
        <v>76</v>
      </c>
      <c r="C317" s="3"/>
      <c r="D317" s="3"/>
      <c r="E317" s="3"/>
      <c r="F317" s="3"/>
      <c r="G317" s="3"/>
      <c r="H317" s="1375" t="s">
        <v>2677</v>
      </c>
      <c r="I317" s="1375"/>
      <c r="J317" s="1375"/>
      <c r="K317" s="1375"/>
      <c r="L317" s="1375"/>
      <c r="M317" s="1375"/>
      <c r="N317" s="1411"/>
      <c r="O317" s="1411"/>
      <c r="P317" s="1411"/>
      <c r="Q317" s="1411"/>
      <c r="R317" s="1411"/>
      <c r="S317" s="3"/>
      <c r="T317" s="3" t="s">
        <v>76</v>
      </c>
      <c r="V317" s="3"/>
      <c r="W317" s="3"/>
      <c r="X317" s="3"/>
      <c r="Y317" s="3"/>
      <c r="AA317" s="1375" t="s">
        <v>2690</v>
      </c>
      <c r="AB317" s="1375"/>
      <c r="AC317" s="1375"/>
      <c r="AD317" s="1375"/>
      <c r="AE317" s="1375"/>
      <c r="AF317" s="1375"/>
      <c r="AG317" s="1411"/>
      <c r="AH317" s="1411"/>
      <c r="AI317" s="1411"/>
      <c r="AJ317" s="1411"/>
      <c r="AK317" s="1411"/>
    </row>
    <row r="318" spans="2:37" ht="13" customHeight="1"/>
    <row r="319" spans="2:37" ht="13" customHeight="1">
      <c r="B319" s="4" t="s">
        <v>908</v>
      </c>
      <c r="C319" s="3"/>
      <c r="D319" s="3"/>
      <c r="E319" s="3"/>
      <c r="F319" s="3"/>
      <c r="H319" s="1411" t="s">
        <v>2701</v>
      </c>
      <c r="I319" s="1411"/>
      <c r="J319" s="1411"/>
      <c r="K319" s="1411"/>
      <c r="L319" s="1411"/>
      <c r="M319" s="1411"/>
      <c r="N319" s="1411"/>
      <c r="O319" s="1411"/>
      <c r="P319" s="1411"/>
      <c r="Q319" s="1411"/>
      <c r="R319" s="1411"/>
      <c r="T319" s="3" t="s">
        <v>366</v>
      </c>
      <c r="V319" s="3"/>
      <c r="W319" s="3"/>
      <c r="X319" s="3"/>
      <c r="Y319" s="3"/>
      <c r="AA319" s="1411" t="s">
        <v>2691</v>
      </c>
      <c r="AB319" s="1411"/>
      <c r="AC319" s="1411"/>
      <c r="AD319" s="1411"/>
      <c r="AE319" s="1411"/>
      <c r="AF319" s="1411"/>
      <c r="AG319" s="1411"/>
      <c r="AH319" s="1411"/>
      <c r="AI319" s="1411"/>
      <c r="AJ319" s="1411"/>
      <c r="AK319" s="1411"/>
    </row>
    <row r="320" spans="2:37" ht="13" customHeight="1">
      <c r="B320" s="3" t="s">
        <v>472</v>
      </c>
      <c r="C320" s="3"/>
      <c r="D320" s="3"/>
      <c r="E320" s="3"/>
      <c r="F320" s="3"/>
      <c r="H320" s="1375"/>
      <c r="I320" s="1375"/>
      <c r="J320" s="1375"/>
      <c r="K320" s="1375"/>
      <c r="L320" s="1375"/>
      <c r="M320" s="1375"/>
      <c r="N320" s="1375"/>
      <c r="O320" s="1375"/>
      <c r="P320" s="1375"/>
      <c r="Q320" s="1375"/>
      <c r="R320" s="1375"/>
      <c r="T320" s="3" t="s">
        <v>472</v>
      </c>
      <c r="V320" s="3"/>
      <c r="W320" s="3"/>
      <c r="X320" s="3"/>
      <c r="Y320" s="3"/>
      <c r="AA320" s="1375" t="s">
        <v>2692</v>
      </c>
      <c r="AB320" s="1375"/>
      <c r="AC320" s="1375"/>
      <c r="AD320" s="1375"/>
      <c r="AE320" s="1375"/>
      <c r="AF320" s="1375"/>
      <c r="AG320" s="1375"/>
      <c r="AH320" s="1375"/>
      <c r="AI320" s="1375"/>
      <c r="AJ320" s="1375"/>
      <c r="AK320" s="1375"/>
    </row>
    <row r="321" spans="2:37" ht="13" customHeight="1">
      <c r="B321" s="3" t="s">
        <v>473</v>
      </c>
      <c r="C321" s="3"/>
      <c r="D321" s="3"/>
      <c r="E321" s="3"/>
      <c r="F321" s="3"/>
      <c r="H321" s="1375"/>
      <c r="I321" s="1375"/>
      <c r="J321" s="1375"/>
      <c r="K321" s="1375"/>
      <c r="L321" s="1375"/>
      <c r="M321" s="1375"/>
      <c r="N321" s="1375"/>
      <c r="O321" s="1375"/>
      <c r="P321" s="1375"/>
      <c r="Q321" s="1375"/>
      <c r="R321" s="1375"/>
      <c r="T321" s="3" t="s">
        <v>75</v>
      </c>
      <c r="V321" s="3"/>
      <c r="W321" s="3"/>
      <c r="X321" s="3"/>
      <c r="Y321" s="3"/>
      <c r="AA321" s="1375" t="s">
        <v>2693</v>
      </c>
      <c r="AB321" s="1375"/>
      <c r="AC321" s="1375"/>
      <c r="AD321" s="1375"/>
      <c r="AE321" s="1375"/>
      <c r="AF321" s="1375"/>
      <c r="AG321" s="1375"/>
      <c r="AH321" s="1375"/>
      <c r="AI321" s="1375"/>
      <c r="AJ321" s="1375"/>
      <c r="AK321" s="1375"/>
    </row>
    <row r="322" spans="2:37" ht="13" customHeight="1">
      <c r="B322" s="3" t="s">
        <v>87</v>
      </c>
      <c r="C322" s="3"/>
      <c r="D322" s="3"/>
      <c r="E322" s="3"/>
      <c r="F322" s="3"/>
      <c r="H322" s="1375"/>
      <c r="I322" s="1375"/>
      <c r="J322" s="1375"/>
      <c r="K322" s="1375"/>
      <c r="L322" s="1375"/>
      <c r="M322" s="1375"/>
      <c r="N322" s="1375"/>
      <c r="O322" s="1375"/>
      <c r="P322" s="1375"/>
      <c r="Q322" s="1375"/>
      <c r="R322" s="1375"/>
      <c r="T322" s="3" t="s">
        <v>87</v>
      </c>
      <c r="V322" s="3"/>
      <c r="W322" s="3"/>
      <c r="X322" s="3"/>
      <c r="Y322" s="3"/>
      <c r="AA322" s="1375" t="s">
        <v>2694</v>
      </c>
      <c r="AB322" s="1375"/>
      <c r="AC322" s="1375"/>
      <c r="AD322" s="1375"/>
      <c r="AE322" s="1375"/>
      <c r="AF322" s="1375"/>
      <c r="AG322" s="1375"/>
      <c r="AH322" s="1375"/>
      <c r="AI322" s="1375"/>
      <c r="AJ322" s="1375"/>
      <c r="AK322" s="1375"/>
    </row>
    <row r="323" spans="2:37" ht="13" customHeight="1">
      <c r="B323" s="3" t="s">
        <v>88</v>
      </c>
      <c r="C323" s="3"/>
      <c r="D323" s="3"/>
      <c r="E323" s="3"/>
      <c r="F323" s="3"/>
      <c r="G323" s="3"/>
      <c r="H323" s="1545"/>
      <c r="I323" s="1545"/>
      <c r="J323" s="1545"/>
      <c r="K323" s="1545"/>
      <c r="L323" s="1545"/>
      <c r="M323" s="1545"/>
      <c r="N323" s="4" t="s">
        <v>206</v>
      </c>
      <c r="O323" s="4"/>
      <c r="P323" s="1529"/>
      <c r="Q323" s="1529"/>
      <c r="R323" s="1529"/>
      <c r="S323" s="3"/>
      <c r="T323" s="3" t="s">
        <v>88</v>
      </c>
      <c r="V323" s="3"/>
      <c r="W323" s="3"/>
      <c r="X323" s="3"/>
      <c r="Y323" s="3"/>
      <c r="AA323" s="1545" t="s">
        <v>2695</v>
      </c>
      <c r="AB323" s="1545"/>
      <c r="AC323" s="1545"/>
      <c r="AD323" s="1545"/>
      <c r="AE323" s="1545"/>
      <c r="AF323" s="1545"/>
      <c r="AG323" s="4" t="s">
        <v>206</v>
      </c>
      <c r="AH323" s="4"/>
      <c r="AI323" s="1529"/>
      <c r="AJ323" s="1529"/>
      <c r="AK323" s="1529"/>
    </row>
    <row r="324" spans="2:37"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3" customHeight="1">
      <c r="B325" s="3" t="s">
        <v>76</v>
      </c>
      <c r="C325" s="3"/>
      <c r="D325" s="3"/>
      <c r="E325" s="3"/>
      <c r="F325" s="3"/>
      <c r="G325" s="3"/>
      <c r="H325" s="1375"/>
      <c r="I325" s="1375"/>
      <c r="J325" s="1375"/>
      <c r="K325" s="1375"/>
      <c r="L325" s="1375"/>
      <c r="M325" s="1375"/>
      <c r="N325" s="1411"/>
      <c r="O325" s="1411"/>
      <c r="P325" s="1411"/>
      <c r="Q325" s="1411"/>
      <c r="R325" s="1411"/>
      <c r="S325" s="3"/>
      <c r="T325" s="3" t="s">
        <v>76</v>
      </c>
      <c r="V325" s="3"/>
      <c r="W325" s="3"/>
      <c r="X325" s="3"/>
      <c r="Y325" s="3"/>
      <c r="AA325" s="1375" t="s">
        <v>2696</v>
      </c>
      <c r="AB325" s="1375"/>
      <c r="AC325" s="1375"/>
      <c r="AD325" s="1375"/>
      <c r="AE325" s="1375"/>
      <c r="AF325" s="1375"/>
      <c r="AG325" s="1411"/>
      <c r="AH325" s="1411"/>
      <c r="AI325" s="1411"/>
      <c r="AJ325" s="1411"/>
      <c r="AK325" s="141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11" t="s">
        <v>2697</v>
      </c>
      <c r="I327" s="1411"/>
      <c r="J327" s="1411"/>
      <c r="K327" s="1411"/>
      <c r="L327" s="1411"/>
      <c r="M327" s="1411"/>
      <c r="N327" s="1411"/>
      <c r="O327" s="1411"/>
      <c r="P327" s="1411"/>
      <c r="Q327" s="1411"/>
      <c r="R327" s="1411"/>
      <c r="T327" s="3" t="s">
        <v>368</v>
      </c>
      <c r="V327" s="3"/>
      <c r="W327" s="3"/>
      <c r="X327" s="3"/>
      <c r="Y327" s="3"/>
      <c r="AA327" s="1411" t="s">
        <v>2701</v>
      </c>
      <c r="AB327" s="1411"/>
      <c r="AC327" s="1411"/>
      <c r="AD327" s="1411"/>
      <c r="AE327" s="1411"/>
      <c r="AF327" s="1411"/>
      <c r="AG327" s="1411"/>
      <c r="AH327" s="1411"/>
      <c r="AI327" s="1411"/>
      <c r="AJ327" s="1411"/>
      <c r="AK327" s="1411"/>
    </row>
    <row r="328" spans="2:37" ht="13" customHeight="1">
      <c r="B328" s="3" t="s">
        <v>472</v>
      </c>
      <c r="C328" s="3"/>
      <c r="D328" s="3"/>
      <c r="E328" s="3"/>
      <c r="F328" s="3"/>
      <c r="H328" s="1375" t="s">
        <v>2698</v>
      </c>
      <c r="I328" s="1375"/>
      <c r="J328" s="1375"/>
      <c r="K328" s="1375"/>
      <c r="L328" s="1375"/>
      <c r="M328" s="1375"/>
      <c r="N328" s="1375"/>
      <c r="O328" s="1375"/>
      <c r="P328" s="1375"/>
      <c r="Q328" s="1375"/>
      <c r="R328" s="1375"/>
      <c r="T328" s="3" t="s">
        <v>472</v>
      </c>
      <c r="V328" s="3"/>
      <c r="W328" s="3"/>
      <c r="X328" s="3"/>
      <c r="Y328" s="3"/>
      <c r="AA328" s="1375"/>
      <c r="AB328" s="1375"/>
      <c r="AC328" s="1375"/>
      <c r="AD328" s="1375"/>
      <c r="AE328" s="1375"/>
      <c r="AF328" s="1375"/>
      <c r="AG328" s="1375"/>
      <c r="AH328" s="1375"/>
      <c r="AI328" s="1375"/>
      <c r="AJ328" s="1375"/>
      <c r="AK328" s="1375"/>
    </row>
    <row r="329" spans="2:37" ht="13" customHeight="1">
      <c r="B329" s="3" t="s">
        <v>473</v>
      </c>
      <c r="C329" s="3"/>
      <c r="D329" s="3"/>
      <c r="E329" s="3"/>
      <c r="F329" s="3"/>
      <c r="H329" s="1375" t="s">
        <v>2699</v>
      </c>
      <c r="I329" s="1375"/>
      <c r="J329" s="1375"/>
      <c r="K329" s="1375"/>
      <c r="L329" s="1375"/>
      <c r="M329" s="1375"/>
      <c r="N329" s="1375"/>
      <c r="O329" s="1375"/>
      <c r="P329" s="1375"/>
      <c r="Q329" s="1375"/>
      <c r="R329" s="1375"/>
      <c r="T329" s="3" t="s">
        <v>75</v>
      </c>
      <c r="V329" s="3"/>
      <c r="W329" s="3"/>
      <c r="X329" s="3"/>
      <c r="Y329" s="3"/>
      <c r="AA329" s="1375"/>
      <c r="AB329" s="1375"/>
      <c r="AC329" s="1375"/>
      <c r="AD329" s="1375"/>
      <c r="AE329" s="1375"/>
      <c r="AF329" s="1375"/>
      <c r="AG329" s="1375"/>
      <c r="AH329" s="1375"/>
      <c r="AI329" s="1375"/>
      <c r="AJ329" s="1375"/>
      <c r="AK329" s="1375"/>
    </row>
    <row r="330" spans="2:37" ht="13" customHeight="1">
      <c r="B330" s="3" t="s">
        <v>87</v>
      </c>
      <c r="C330" s="3"/>
      <c r="D330" s="3"/>
      <c r="E330" s="3"/>
      <c r="F330" s="3"/>
      <c r="H330" s="1375" t="s">
        <v>2700</v>
      </c>
      <c r="I330" s="1375"/>
      <c r="J330" s="1375"/>
      <c r="K330" s="1375"/>
      <c r="L330" s="1375"/>
      <c r="M330" s="1375"/>
      <c r="N330" s="1375"/>
      <c r="O330" s="1375"/>
      <c r="P330" s="1375"/>
      <c r="Q330" s="1375"/>
      <c r="R330" s="1375"/>
      <c r="T330" s="3" t="s">
        <v>87</v>
      </c>
      <c r="V330" s="3"/>
      <c r="W330" s="3"/>
      <c r="X330" s="3"/>
      <c r="Y330" s="3"/>
      <c r="AA330" s="1375"/>
      <c r="AB330" s="1375"/>
      <c r="AC330" s="1375"/>
      <c r="AD330" s="1375"/>
      <c r="AE330" s="1375"/>
      <c r="AF330" s="1375"/>
      <c r="AG330" s="1375"/>
      <c r="AH330" s="1375"/>
      <c r="AI330" s="1375"/>
      <c r="AJ330" s="1375"/>
      <c r="AK330" s="1375"/>
    </row>
    <row r="331" spans="2:37" ht="13" customHeight="1">
      <c r="B331" s="3" t="s">
        <v>88</v>
      </c>
      <c r="C331" s="3"/>
      <c r="D331" s="3"/>
      <c r="E331" s="3"/>
      <c r="F331" s="3"/>
      <c r="G331" s="3"/>
      <c r="H331" s="1545" t="s">
        <v>2702</v>
      </c>
      <c r="I331" s="1545"/>
      <c r="J331" s="1545"/>
      <c r="K331" s="1545"/>
      <c r="L331" s="1545"/>
      <c r="M331" s="1545"/>
      <c r="N331" s="4" t="s">
        <v>206</v>
      </c>
      <c r="O331" s="4"/>
      <c r="P331" s="1529"/>
      <c r="Q331" s="1529"/>
      <c r="R331" s="1529"/>
      <c r="S331" s="3"/>
      <c r="T331" s="3" t="s">
        <v>88</v>
      </c>
      <c r="V331" s="3"/>
      <c r="W331" s="3"/>
      <c r="X331" s="3"/>
      <c r="Y331" s="3"/>
      <c r="AA331" s="1545"/>
      <c r="AB331" s="1545"/>
      <c r="AC331" s="1545"/>
      <c r="AD331" s="1545"/>
      <c r="AE331" s="1545"/>
      <c r="AF331" s="1545"/>
      <c r="AG331" s="4" t="s">
        <v>206</v>
      </c>
      <c r="AH331" s="4"/>
      <c r="AI331" s="1529"/>
      <c r="AJ331" s="1529"/>
      <c r="AK331" s="1529"/>
    </row>
    <row r="332" spans="2:37" ht="13" customHeight="1">
      <c r="B332" s="3" t="s">
        <v>89</v>
      </c>
      <c r="C332" s="3"/>
      <c r="D332" s="3"/>
      <c r="E332" s="3"/>
      <c r="F332" s="3"/>
      <c r="G332" s="3"/>
      <c r="H332" s="1491" t="s">
        <v>2703</v>
      </c>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3" customHeight="1">
      <c r="B333" s="3" t="s">
        <v>76</v>
      </c>
      <c r="C333" s="3"/>
      <c r="D333" s="3"/>
      <c r="E333" s="3"/>
      <c r="F333" s="3"/>
      <c r="G333" s="3"/>
      <c r="H333" s="1375" t="s">
        <v>2704</v>
      </c>
      <c r="I333" s="1375"/>
      <c r="J333" s="1375"/>
      <c r="K333" s="1375"/>
      <c r="L333" s="1375"/>
      <c r="M333" s="1375"/>
      <c r="N333" s="1411"/>
      <c r="O333" s="1411"/>
      <c r="P333" s="1411"/>
      <c r="Q333" s="1411"/>
      <c r="R333" s="1411"/>
      <c r="S333" s="3"/>
      <c r="T333" s="3" t="s">
        <v>76</v>
      </c>
      <c r="V333" s="3"/>
      <c r="W333" s="3"/>
      <c r="X333" s="3"/>
      <c r="Y333" s="3"/>
      <c r="AA333" s="1375"/>
      <c r="AB333" s="1375"/>
      <c r="AC333" s="1375"/>
      <c r="AD333" s="1375"/>
      <c r="AE333" s="1375"/>
      <c r="AF333" s="1375"/>
      <c r="AG333" s="1411"/>
      <c r="AH333" s="1411"/>
      <c r="AI333" s="1411"/>
      <c r="AJ333" s="1411"/>
      <c r="AK333" s="141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11" t="s">
        <v>2705</v>
      </c>
      <c r="I335" s="1411"/>
      <c r="J335" s="1411"/>
      <c r="K335" s="1411"/>
      <c r="L335" s="1411"/>
      <c r="M335" s="1411"/>
      <c r="N335" s="1411"/>
      <c r="O335" s="1411"/>
      <c r="P335" s="1411"/>
      <c r="Q335" s="1411"/>
      <c r="R335" s="1411"/>
      <c r="T335" s="205" t="s">
        <v>886</v>
      </c>
      <c r="V335" s="3"/>
      <c r="W335" s="3"/>
      <c r="X335" s="3"/>
      <c r="Y335" s="3"/>
      <c r="AA335" s="1411" t="s">
        <v>2712</v>
      </c>
      <c r="AB335" s="1411"/>
      <c r="AC335" s="1411"/>
      <c r="AD335" s="1411"/>
      <c r="AE335" s="1411"/>
      <c r="AF335" s="1411"/>
      <c r="AG335" s="1411"/>
      <c r="AH335" s="1411"/>
      <c r="AI335" s="1411"/>
      <c r="AJ335" s="1411"/>
      <c r="AK335" s="1411"/>
    </row>
    <row r="336" spans="2:37" ht="13" customHeight="1">
      <c r="B336" s="3" t="s">
        <v>472</v>
      </c>
      <c r="C336" s="3"/>
      <c r="D336" s="3"/>
      <c r="E336" s="3"/>
      <c r="F336" s="3"/>
      <c r="H336" s="1375" t="s">
        <v>2706</v>
      </c>
      <c r="I336" s="1375"/>
      <c r="J336" s="1375"/>
      <c r="K336" s="1375"/>
      <c r="L336" s="1375"/>
      <c r="M336" s="1375"/>
      <c r="N336" s="1375"/>
      <c r="O336" s="1375"/>
      <c r="P336" s="1375"/>
      <c r="Q336" s="1375"/>
      <c r="R336" s="1375"/>
      <c r="T336" s="3" t="s">
        <v>472</v>
      </c>
      <c r="V336" s="3"/>
      <c r="W336" s="3"/>
      <c r="X336" s="3"/>
      <c r="Y336" s="3"/>
      <c r="AA336" s="1375" t="s">
        <v>2713</v>
      </c>
      <c r="AB336" s="1375"/>
      <c r="AC336" s="1375"/>
      <c r="AD336" s="1375"/>
      <c r="AE336" s="1375"/>
      <c r="AF336" s="1375"/>
      <c r="AG336" s="1375"/>
      <c r="AH336" s="1375"/>
      <c r="AI336" s="1375"/>
      <c r="AJ336" s="1375"/>
      <c r="AK336" s="1375"/>
    </row>
    <row r="337" spans="1:66" ht="13" customHeight="1">
      <c r="B337" s="3" t="s">
        <v>75</v>
      </c>
      <c r="C337" s="3"/>
      <c r="D337" s="3"/>
      <c r="E337" s="3"/>
      <c r="F337" s="3"/>
      <c r="H337" s="1375" t="s">
        <v>2707</v>
      </c>
      <c r="I337" s="1375"/>
      <c r="J337" s="1375"/>
      <c r="K337" s="1375"/>
      <c r="L337" s="1375"/>
      <c r="M337" s="1375"/>
      <c r="N337" s="1375"/>
      <c r="O337" s="1375"/>
      <c r="P337" s="1375"/>
      <c r="Q337" s="1375"/>
      <c r="R337" s="1375"/>
      <c r="T337" s="3" t="s">
        <v>75</v>
      </c>
      <c r="V337" s="3"/>
      <c r="W337" s="3"/>
      <c r="X337" s="3"/>
      <c r="Y337" s="3"/>
      <c r="AA337" s="1375" t="s">
        <v>2714</v>
      </c>
      <c r="AB337" s="1375"/>
      <c r="AC337" s="1375"/>
      <c r="AD337" s="1375"/>
      <c r="AE337" s="1375"/>
      <c r="AF337" s="1375"/>
      <c r="AG337" s="1375"/>
      <c r="AH337" s="1375"/>
      <c r="AI337" s="1375"/>
      <c r="AJ337" s="1375"/>
      <c r="AK337" s="1375"/>
    </row>
    <row r="338" spans="1:66" ht="13" customHeight="1">
      <c r="B338" s="3" t="s">
        <v>87</v>
      </c>
      <c r="C338" s="3"/>
      <c r="D338" s="3"/>
      <c r="E338" s="3"/>
      <c r="F338" s="3"/>
      <c r="G338" s="3"/>
      <c r="H338" s="1375" t="s">
        <v>2708</v>
      </c>
      <c r="I338" s="1375"/>
      <c r="J338" s="1375"/>
      <c r="K338" s="1375"/>
      <c r="L338" s="1375"/>
      <c r="M338" s="1375"/>
      <c r="N338" s="1375"/>
      <c r="O338" s="1375"/>
      <c r="P338" s="1375"/>
      <c r="Q338" s="1375"/>
      <c r="R338" s="1375"/>
      <c r="T338" s="3" t="s">
        <v>87</v>
      </c>
      <c r="V338" s="3"/>
      <c r="W338" s="3"/>
      <c r="X338" s="3"/>
      <c r="Y338" s="3"/>
      <c r="AA338" s="1375" t="s">
        <v>2717</v>
      </c>
      <c r="AB338" s="1375"/>
      <c r="AC338" s="1375"/>
      <c r="AD338" s="1375"/>
      <c r="AE338" s="1375"/>
      <c r="AF338" s="1375"/>
      <c r="AG338" s="1375"/>
      <c r="AH338" s="1375"/>
      <c r="AI338" s="1375"/>
      <c r="AJ338" s="1375"/>
      <c r="AK338" s="1375"/>
    </row>
    <row r="339" spans="1:66" ht="13" customHeight="1">
      <c r="B339" s="3" t="s">
        <v>88</v>
      </c>
      <c r="C339" s="3"/>
      <c r="D339" s="3"/>
      <c r="E339" s="3"/>
      <c r="F339" s="3"/>
      <c r="G339" s="3"/>
      <c r="H339" s="1545" t="s">
        <v>2709</v>
      </c>
      <c r="I339" s="1545"/>
      <c r="J339" s="1545"/>
      <c r="K339" s="1545"/>
      <c r="L339" s="1545"/>
      <c r="M339" s="1545"/>
      <c r="N339" s="4" t="s">
        <v>206</v>
      </c>
      <c r="O339" s="4"/>
      <c r="P339" s="1529"/>
      <c r="Q339" s="1529"/>
      <c r="R339" s="1529"/>
      <c r="S339" s="3"/>
      <c r="T339" s="3" t="s">
        <v>88</v>
      </c>
      <c r="V339" s="3"/>
      <c r="W339" s="3"/>
      <c r="X339" s="3"/>
      <c r="Y339" s="3"/>
      <c r="AA339" s="1545" t="s">
        <v>2715</v>
      </c>
      <c r="AB339" s="1545"/>
      <c r="AC339" s="1545"/>
      <c r="AD339" s="1545"/>
      <c r="AE339" s="1545"/>
      <c r="AF339" s="1545"/>
      <c r="AG339" s="4" t="s">
        <v>206</v>
      </c>
      <c r="AH339" s="4"/>
      <c r="AI339" s="1529"/>
      <c r="AJ339" s="1529"/>
      <c r="AK339" s="1529"/>
    </row>
    <row r="340" spans="1:66" ht="13" customHeight="1">
      <c r="B340" s="3" t="s">
        <v>89</v>
      </c>
      <c r="C340" s="3"/>
      <c r="D340" s="3"/>
      <c r="E340" s="3"/>
      <c r="F340" s="3"/>
      <c r="G340" s="3"/>
      <c r="H340" s="1491" t="s">
        <v>2710</v>
      </c>
      <c r="I340" s="1491"/>
      <c r="J340" s="1491"/>
      <c r="K340" s="1491"/>
      <c r="L340" s="1491"/>
      <c r="M340" s="1491"/>
      <c r="N340" s="4"/>
      <c r="O340" s="4"/>
      <c r="P340" s="35"/>
      <c r="Q340" s="35"/>
      <c r="R340" s="35"/>
      <c r="S340" s="3"/>
      <c r="T340" s="3" t="s">
        <v>89</v>
      </c>
      <c r="V340" s="3"/>
      <c r="W340" s="3"/>
      <c r="X340" s="3"/>
      <c r="Y340" s="3"/>
      <c r="AA340" s="1491" t="s">
        <v>2716</v>
      </c>
      <c r="AB340" s="1491"/>
      <c r="AC340" s="1491"/>
      <c r="AD340" s="1491"/>
      <c r="AE340" s="1491"/>
      <c r="AF340" s="1491"/>
      <c r="AG340" s="4"/>
      <c r="AH340" s="4"/>
      <c r="AI340" s="35"/>
      <c r="AJ340" s="35"/>
      <c r="AK340" s="35"/>
    </row>
    <row r="341" spans="1:66" ht="13" customHeight="1">
      <c r="B341" s="3" t="s">
        <v>76</v>
      </c>
      <c r="C341" s="3"/>
      <c r="D341" s="3"/>
      <c r="E341" s="3"/>
      <c r="F341" s="3"/>
      <c r="G341" s="3"/>
      <c r="H341" s="1375" t="s">
        <v>2711</v>
      </c>
      <c r="I341" s="1375"/>
      <c r="J341" s="1375"/>
      <c r="K341" s="1375"/>
      <c r="L341" s="1375"/>
      <c r="M341" s="1375"/>
      <c r="N341" s="1411"/>
      <c r="O341" s="1411"/>
      <c r="P341" s="1411"/>
      <c r="Q341" s="1411"/>
      <c r="R341" s="1411"/>
      <c r="S341" s="3"/>
      <c r="T341" s="3" t="s">
        <v>76</v>
      </c>
      <c r="V341" s="3"/>
      <c r="W341" s="3"/>
      <c r="X341" s="3"/>
      <c r="Y341" s="3"/>
      <c r="AA341" s="1375" t="s">
        <v>2718</v>
      </c>
      <c r="AB341" s="1375"/>
      <c r="AC341" s="1375"/>
      <c r="AD341" s="1375"/>
      <c r="AE341" s="1375"/>
      <c r="AF341" s="1375"/>
      <c r="AG341" s="1411"/>
      <c r="AH341" s="1411"/>
      <c r="AI341" s="1411"/>
      <c r="AJ341" s="1411"/>
      <c r="AK341" s="141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887</v>
      </c>
      <c r="P343" s="1411" t="s">
        <v>2701</v>
      </c>
      <c r="Q343" s="1411"/>
      <c r="R343" s="1411"/>
      <c r="S343" s="1411"/>
      <c r="T343" s="1411"/>
      <c r="U343" s="1411"/>
      <c r="V343" s="1411"/>
      <c r="W343" s="1411"/>
      <c r="X343" s="1411"/>
      <c r="Y343" s="1411"/>
      <c r="Z343" s="1411"/>
      <c r="AA343" s="1411"/>
      <c r="AB343" s="1411"/>
      <c r="AC343" s="1411"/>
      <c r="AD343" s="1411"/>
      <c r="AE343" s="1411"/>
      <c r="BN343" t="s">
        <v>669</v>
      </c>
    </row>
    <row r="344" spans="1:66" ht="13" customHeight="1">
      <c r="B344" s="4"/>
      <c r="C344" s="4"/>
      <c r="D344" s="4"/>
      <c r="E344" s="4"/>
      <c r="F344" s="4"/>
      <c r="I344" s="4" t="s">
        <v>472</v>
      </c>
      <c r="P344" s="1375"/>
      <c r="Q344" s="1375"/>
      <c r="R344" s="1375"/>
      <c r="S344" s="1375"/>
      <c r="T344" s="1375"/>
      <c r="U344" s="1375"/>
      <c r="V344" s="1375"/>
      <c r="W344" s="1375"/>
      <c r="X344" s="1375"/>
      <c r="Y344" s="1375"/>
      <c r="Z344" s="1375"/>
      <c r="AA344" s="1375"/>
      <c r="AB344" s="1375"/>
      <c r="AC344" s="1375"/>
      <c r="AD344" s="1375"/>
      <c r="AE344" s="1375"/>
      <c r="BN344" t="s">
        <v>546</v>
      </c>
    </row>
    <row r="345" spans="1:66" ht="13"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3"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3" customHeight="1">
      <c r="B347" s="4"/>
      <c r="C347" s="4"/>
      <c r="D347" s="4"/>
      <c r="E347" s="4"/>
      <c r="F347" s="4"/>
      <c r="G347" s="4"/>
      <c r="H347" s="303"/>
      <c r="I347" s="4" t="s">
        <v>88</v>
      </c>
      <c r="P347" s="1491"/>
      <c r="Q347" s="1491"/>
      <c r="R347" s="1491"/>
      <c r="S347" s="1491"/>
      <c r="T347" s="1491"/>
      <c r="U347" s="1491"/>
      <c r="V347" s="1491"/>
      <c r="W347" s="1491"/>
      <c r="X347" s="1491"/>
      <c r="Y347" s="1491"/>
      <c r="Z347" s="1491"/>
      <c r="AA347" s="4" t="s">
        <v>206</v>
      </c>
      <c r="AB347" s="4"/>
      <c r="AC347" s="1475"/>
      <c r="AD347" s="1475"/>
      <c r="AE347" s="1475"/>
      <c r="AF347" s="303"/>
      <c r="AG347" s="4"/>
      <c r="AH347" s="4"/>
      <c r="AI347" s="4"/>
      <c r="AJ347" s="4"/>
      <c r="AK347" s="4"/>
    </row>
    <row r="348" spans="1:66" ht="13" customHeight="1">
      <c r="B348" s="4"/>
      <c r="C348" s="4"/>
      <c r="D348" s="4"/>
      <c r="E348" s="4"/>
      <c r="F348" s="4"/>
      <c r="G348" s="4"/>
      <c r="H348" s="303"/>
      <c r="I348" s="4" t="s">
        <v>89</v>
      </c>
      <c r="P348" s="1491"/>
      <c r="Q348" s="1491"/>
      <c r="R348" s="1491"/>
      <c r="S348" s="1491"/>
      <c r="T348" s="1491"/>
      <c r="U348" s="1491"/>
      <c r="V348" s="1491"/>
      <c r="W348" s="1491"/>
      <c r="X348" s="1491"/>
      <c r="Y348" s="1491"/>
      <c r="Z348" s="1491"/>
      <c r="AF348" s="303"/>
      <c r="AG348" s="4"/>
      <c r="AH348" s="4"/>
      <c r="AI348" s="35"/>
      <c r="AJ348" s="35"/>
      <c r="AK348" s="35"/>
    </row>
    <row r="349" spans="1:66" ht="13"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3" customHeight="1">
      <c r="T350" s="8"/>
      <c r="U350" s="8"/>
      <c r="V350" s="8"/>
      <c r="W350" s="8"/>
      <c r="X350" s="8"/>
      <c r="Y350" s="8"/>
      <c r="Z350" s="8"/>
      <c r="AU350" s="95"/>
      <c r="AV350" s="95"/>
      <c r="AW350" s="95"/>
      <c r="AX350" s="95"/>
      <c r="AY350" s="95"/>
    </row>
    <row r="351" spans="1:66" ht="13"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2099</v>
      </c>
      <c r="M355" s="1419" t="s">
        <v>546</v>
      </c>
      <c r="N355" s="1419"/>
      <c r="P355" t="s">
        <v>1649</v>
      </c>
      <c r="AJ355" s="1419" t="s">
        <v>592</v>
      </c>
      <c r="AK355" s="1419"/>
    </row>
    <row r="356" spans="1:46" ht="13" customHeight="1">
      <c r="D356" s="3" t="s">
        <v>1638</v>
      </c>
      <c r="M356" s="1419" t="s">
        <v>592</v>
      </c>
      <c r="N356" s="1419"/>
      <c r="P356" s="3" t="s">
        <v>1718</v>
      </c>
      <c r="AJ356" s="1386"/>
      <c r="AK356" s="1386"/>
    </row>
    <row r="357" spans="1:46" ht="13" customHeight="1">
      <c r="D357" s="3" t="s">
        <v>704</v>
      </c>
      <c r="M357" s="1419" t="s">
        <v>592</v>
      </c>
      <c r="N357" s="1419"/>
      <c r="P357" t="s">
        <v>1648</v>
      </c>
      <c r="AJ357" s="1419" t="s">
        <v>592</v>
      </c>
      <c r="AK357" s="1419"/>
    </row>
    <row r="358" spans="1:46" ht="13" customHeight="1">
      <c r="D358" s="3" t="s">
        <v>705</v>
      </c>
      <c r="M358" s="1419" t="s">
        <v>592</v>
      </c>
      <c r="N358" s="1419"/>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9" t="s">
        <v>592</v>
      </c>
      <c r="O363" s="1419"/>
      <c r="P363" s="40"/>
      <c r="Q363" s="40"/>
      <c r="R363" s="40"/>
      <c r="S363" s="40"/>
      <c r="T363" s="40"/>
      <c r="U363" s="40"/>
      <c r="V363" s="40"/>
      <c r="W363" s="40"/>
      <c r="X363" s="40"/>
      <c r="Y363" s="40"/>
      <c r="Z363" s="40"/>
      <c r="AC363" s="40"/>
      <c r="AD363" s="40"/>
      <c r="AE363" s="40"/>
    </row>
    <row r="364" spans="1:46" ht="13" customHeight="1">
      <c r="E364" t="s">
        <v>370</v>
      </c>
      <c r="Y364" s="1419" t="s">
        <v>592</v>
      </c>
      <c r="Z364" s="1419"/>
    </row>
    <row r="365" spans="1:46" ht="13" customHeight="1">
      <c r="D365" s="4" t="s">
        <v>977</v>
      </c>
      <c r="Q365" s="1411"/>
      <c r="R365" s="1411"/>
      <c r="S365" s="1411"/>
      <c r="T365" s="1411"/>
      <c r="U365" s="1411"/>
      <c r="V365" s="1411"/>
      <c r="W365" s="1411"/>
      <c r="X365" s="1411"/>
      <c r="Y365" s="1411"/>
      <c r="Z365" s="1411"/>
      <c r="AA365" s="1411"/>
      <c r="AB365" s="1411"/>
      <c r="AC365" s="1411"/>
      <c r="AD365" s="1411"/>
      <c r="AE365" s="1411"/>
      <c r="AF365" s="1411"/>
      <c r="AG365" s="141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9" t="s">
        <v>592</v>
      </c>
      <c r="K367" s="1419"/>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706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449</v>
      </c>
      <c r="F370" s="4"/>
      <c r="G370" s="4"/>
      <c r="H370" s="4"/>
      <c r="I370" s="4"/>
      <c r="J370" s="4"/>
      <c r="K370" s="4"/>
      <c r="L370" s="4"/>
      <c r="N370" s="1394"/>
      <c r="O370" s="1394"/>
      <c r="P370" s="1394"/>
      <c r="Q370" s="1394"/>
      <c r="R370" s="4"/>
      <c r="U370" s="4" t="s">
        <v>450</v>
      </c>
      <c r="V370" s="4"/>
      <c r="W370" s="4"/>
      <c r="X370" s="4"/>
      <c r="Y370" s="4"/>
      <c r="Z370" s="4"/>
      <c r="AA370" s="4"/>
      <c r="AB370" s="4"/>
      <c r="AC370" s="1394"/>
      <c r="AD370" s="1394"/>
      <c r="AE370" s="1394"/>
      <c r="AF370" s="1394"/>
    </row>
    <row r="371" spans="1:34" ht="13" customHeight="1">
      <c r="E371" s="4" t="s">
        <v>451</v>
      </c>
      <c r="F371" s="4"/>
      <c r="G371" s="4"/>
      <c r="H371" s="4"/>
      <c r="I371" s="4"/>
      <c r="J371" s="4"/>
      <c r="K371" s="4"/>
      <c r="L371" s="4"/>
      <c r="N371" s="1394"/>
      <c r="O371" s="1394"/>
      <c r="P371" s="1394"/>
      <c r="Q371" s="1394"/>
      <c r="R371" s="4"/>
      <c r="U371" s="4" t="s">
        <v>0</v>
      </c>
      <c r="V371" s="4"/>
      <c r="W371" s="4"/>
      <c r="X371" s="4"/>
      <c r="Y371" s="4"/>
      <c r="Z371" s="4"/>
      <c r="AA371" s="4"/>
      <c r="AB371" s="4"/>
      <c r="AC371" s="1394"/>
      <c r="AD371" s="1394"/>
      <c r="AE371" s="1394"/>
      <c r="AF371" s="1394"/>
    </row>
    <row r="372" spans="1:34" ht="13" customHeight="1">
      <c r="E372" s="4" t="s">
        <v>1</v>
      </c>
      <c r="F372" s="4"/>
      <c r="G372" s="4"/>
      <c r="H372" s="4"/>
      <c r="I372" s="4"/>
      <c r="J372" s="4"/>
      <c r="K372" s="4"/>
      <c r="L372" s="4"/>
      <c r="N372" s="1394"/>
      <c r="O372" s="1394"/>
      <c r="P372" s="1394"/>
      <c r="Q372" s="1394"/>
      <c r="R372" s="4"/>
      <c r="V372" s="4"/>
      <c r="W372" s="4"/>
      <c r="X372" s="4"/>
      <c r="Y372" s="4"/>
      <c r="Z372" s="4"/>
      <c r="AA372" s="4"/>
      <c r="AB372" s="4"/>
    </row>
    <row r="373" spans="1:34" ht="13" customHeight="1">
      <c r="E373" s="4" t="s">
        <v>2</v>
      </c>
      <c r="F373" s="4"/>
      <c r="G373" s="4"/>
      <c r="H373" s="4"/>
      <c r="I373" s="4"/>
      <c r="J373" s="4"/>
      <c r="K373" s="4"/>
      <c r="L373" s="4"/>
      <c r="N373" s="1530"/>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 customHeight="1">
      <c r="C375" s="513"/>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7"/>
      <c r="T377" s="1447"/>
      <c r="U377" s="1" t="s">
        <v>306</v>
      </c>
      <c r="V377" s="1447"/>
      <c r="W377" s="1447"/>
      <c r="Y377" t="s">
        <v>2080</v>
      </c>
      <c r="AC377" s="27" t="s">
        <v>305</v>
      </c>
      <c r="AD377" s="1447"/>
      <c r="AE377" s="1447"/>
      <c r="AF377" s="1" t="s">
        <v>306</v>
      </c>
      <c r="AG377" s="1447"/>
      <c r="AH377" s="1447"/>
    </row>
    <row r="378" spans="1:34" ht="13" customHeight="1">
      <c r="E378" s="4" t="s">
        <v>986</v>
      </c>
      <c r="F378" s="4"/>
      <c r="G378" s="4"/>
      <c r="H378" s="4"/>
      <c r="I378" s="4"/>
      <c r="J378" s="4"/>
      <c r="K378" s="4"/>
      <c r="L378" s="4"/>
      <c r="N378" s="1447"/>
      <c r="O378" s="1447"/>
      <c r="P378" s="1447"/>
    </row>
    <row r="379" spans="1:34" ht="13" customHeight="1">
      <c r="E379" s="205" t="s">
        <v>2086</v>
      </c>
      <c r="F379" s="4"/>
      <c r="G379" s="4"/>
      <c r="H379" s="4"/>
      <c r="I379" s="4"/>
      <c r="J379" s="4"/>
      <c r="K379" s="4"/>
      <c r="L379" s="4"/>
      <c r="AG379" s="1450" t="s">
        <v>592</v>
      </c>
      <c r="AH379" s="1450"/>
    </row>
    <row r="380" spans="1:34" ht="13" customHeight="1">
      <c r="E380" s="4"/>
      <c r="F380" s="4"/>
      <c r="G380" s="4" t="s">
        <v>2087</v>
      </c>
      <c r="H380" s="4"/>
      <c r="I380" s="4"/>
      <c r="J380" s="4"/>
      <c r="K380" s="4"/>
      <c r="L380" s="4"/>
      <c r="AG380" s="1450" t="s">
        <v>592</v>
      </c>
      <c r="AH380" s="1450"/>
    </row>
    <row r="381" spans="1:34" ht="13" customHeight="1">
      <c r="E381" s="4"/>
      <c r="F381" s="4"/>
      <c r="G381" s="321" t="s">
        <v>987</v>
      </c>
      <c r="H381" s="4"/>
      <c r="I381" s="4"/>
      <c r="J381" s="4"/>
      <c r="K381" s="4"/>
      <c r="L381" s="4"/>
      <c r="V381" s="1419" t="s">
        <v>592</v>
      </c>
      <c r="W381" s="1419"/>
      <c r="Y381" s="22" t="s">
        <v>979</v>
      </c>
    </row>
    <row r="382" spans="1:34" ht="13" customHeight="1">
      <c r="E382" s="4" t="s">
        <v>980</v>
      </c>
      <c r="F382" s="4"/>
      <c r="G382" s="4"/>
      <c r="H382" s="4"/>
      <c r="I382" s="4"/>
      <c r="J382" s="4"/>
      <c r="K382" s="4"/>
      <c r="L382" s="4"/>
      <c r="V382" s="1419" t="s">
        <v>592</v>
      </c>
      <c r="W382" s="1419"/>
      <c r="Y382" s="4" t="s">
        <v>981</v>
      </c>
    </row>
    <row r="383" spans="1:34" ht="13" customHeight="1"/>
    <row r="384" spans="1:34" ht="13" customHeight="1">
      <c r="A384" s="2" t="s">
        <v>78</v>
      </c>
      <c r="B384" s="2"/>
    </row>
    <row r="385" spans="4:36" ht="13" customHeight="1">
      <c r="D385" t="s">
        <v>428</v>
      </c>
      <c r="J385" s="1411" t="s">
        <v>2719</v>
      </c>
      <c r="K385" s="1411"/>
      <c r="L385" s="1411"/>
      <c r="M385" s="1411"/>
      <c r="N385" s="1411"/>
      <c r="O385" s="1411"/>
      <c r="P385" s="1411"/>
      <c r="Q385" s="1411"/>
      <c r="R385" s="1411"/>
      <c r="S385" s="1411"/>
      <c r="T385" s="1411"/>
      <c r="U385" s="1411"/>
      <c r="V385" s="8" t="s">
        <v>83</v>
      </c>
      <c r="W385" s="8"/>
      <c r="X385" s="8"/>
      <c r="Y385" s="8"/>
      <c r="Z385" s="8"/>
      <c r="AA385" s="8"/>
      <c r="AB385" s="8"/>
      <c r="AC385" s="1411" t="s">
        <v>2723</v>
      </c>
      <c r="AD385" s="1411"/>
      <c r="AE385" s="1411"/>
      <c r="AF385" s="1411"/>
      <c r="AG385" s="1411"/>
      <c r="AH385" s="1411"/>
      <c r="AI385" s="1411"/>
      <c r="AJ385" s="1411"/>
    </row>
    <row r="386" spans="4:36" ht="13" customHeight="1">
      <c r="D386" s="3" t="s">
        <v>1181</v>
      </c>
      <c r="J386" s="1375" t="s">
        <v>2720</v>
      </c>
      <c r="K386" s="1375"/>
      <c r="L386" s="1375"/>
      <c r="M386" s="1375"/>
      <c r="N386" s="1375"/>
      <c r="O386" s="1375"/>
      <c r="P386" s="1375"/>
      <c r="Q386" s="1375"/>
      <c r="R386" s="1375"/>
      <c r="S386" s="1375"/>
      <c r="T386" s="1375"/>
      <c r="U386" s="1375"/>
      <c r="V386" s="3" t="s">
        <v>1181</v>
      </c>
      <c r="W386" s="8"/>
      <c r="X386" s="8"/>
      <c r="Y386" s="8"/>
      <c r="Z386" s="8"/>
      <c r="AA386" s="8"/>
      <c r="AB386" s="8"/>
      <c r="AC386" s="1411"/>
      <c r="AD386" s="1411"/>
      <c r="AE386" s="1411"/>
      <c r="AF386" s="1411"/>
      <c r="AG386" s="1411"/>
      <c r="AH386" s="1411"/>
      <c r="AI386" s="1411"/>
      <c r="AJ386" s="1411"/>
    </row>
    <row r="387" spans="4:36" ht="13" customHeight="1">
      <c r="D387" s="3" t="s">
        <v>442</v>
      </c>
      <c r="J387" s="1375" t="s">
        <v>2721</v>
      </c>
      <c r="K387" s="1375"/>
      <c r="L387" s="1375"/>
      <c r="M387" s="1375"/>
      <c r="N387" s="1375"/>
      <c r="O387" s="1375"/>
      <c r="P387" s="1375"/>
      <c r="Q387" s="1375"/>
      <c r="R387" s="1375"/>
      <c r="S387" s="1375"/>
      <c r="T387" s="1375"/>
      <c r="U387" s="1375"/>
      <c r="V387" s="3" t="s">
        <v>442</v>
      </c>
      <c r="W387" s="8"/>
      <c r="X387" s="8"/>
      <c r="Y387" s="8"/>
      <c r="Z387" s="8"/>
      <c r="AA387" s="8"/>
      <c r="AB387" s="8"/>
      <c r="AC387" s="1411"/>
      <c r="AD387" s="1411"/>
      <c r="AE387" s="1411"/>
      <c r="AF387" s="1411"/>
      <c r="AG387" s="1411"/>
      <c r="AH387" s="1411"/>
      <c r="AI387" s="1411"/>
      <c r="AJ387" s="1411"/>
    </row>
    <row r="388" spans="4:36" ht="13" customHeight="1">
      <c r="D388" t="s">
        <v>1177</v>
      </c>
      <c r="J388" s="1431" t="s">
        <v>2722</v>
      </c>
      <c r="K388" s="1431"/>
      <c r="L388" s="1431"/>
      <c r="M388" s="1431"/>
      <c r="N388" s="1431"/>
      <c r="O388" s="1431"/>
      <c r="P388" s="1431"/>
      <c r="Q388" s="1431"/>
      <c r="R388" s="1431"/>
      <c r="S388" s="1431"/>
      <c r="T388" s="1431"/>
      <c r="U388" s="1431"/>
      <c r="V388" s="1411"/>
      <c r="W388" s="1411"/>
      <c r="X388" s="1411"/>
      <c r="Y388" s="1411"/>
      <c r="Z388" s="1411"/>
      <c r="AA388" s="1411"/>
      <c r="AB388" s="1411"/>
      <c r="AC388" s="1411"/>
      <c r="AD388" s="1411"/>
      <c r="AE388" s="1411"/>
      <c r="AF388" s="1411"/>
      <c r="AG388" s="1411"/>
      <c r="AH388" s="1411"/>
      <c r="AI388" s="1411"/>
      <c r="AJ388" s="1411"/>
    </row>
    <row r="389" spans="4:36" ht="13" customHeight="1">
      <c r="D389" t="s">
        <v>4</v>
      </c>
      <c r="Q389" s="1589">
        <v>45047</v>
      </c>
      <c r="R389" s="1589"/>
      <c r="S389" s="1589"/>
      <c r="T389" s="1589"/>
      <c r="U389" s="1589"/>
      <c r="V389" t="s">
        <v>309</v>
      </c>
      <c r="AI389" s="1419" t="s">
        <v>669</v>
      </c>
      <c r="AJ389" s="1419"/>
    </row>
    <row r="390" spans="4:36" ht="13" customHeight="1">
      <c r="D390" t="s">
        <v>5</v>
      </c>
      <c r="Q390" s="1524">
        <v>46508</v>
      </c>
      <c r="R390" s="1525"/>
      <c r="S390" s="1525"/>
      <c r="T390" s="1525"/>
      <c r="U390" s="1525"/>
      <c r="W390" s="21" t="s">
        <v>74</v>
      </c>
      <c r="AG390" s="1452"/>
      <c r="AH390" s="1452"/>
      <c r="AI390" s="1452"/>
      <c r="AJ390" s="1452"/>
    </row>
    <row r="391" spans="4:36" ht="13" customHeight="1">
      <c r="D391" t="s">
        <v>427</v>
      </c>
      <c r="Q391" s="1453"/>
      <c r="R391" s="1453"/>
      <c r="S391" s="1453"/>
      <c r="T391" s="1453"/>
      <c r="U391" s="1453"/>
      <c r="V391" s="3" t="s">
        <v>1180</v>
      </c>
      <c r="AG391" s="1522"/>
      <c r="AH391" s="1522"/>
      <c r="AI391" s="1522"/>
      <c r="AJ391" s="1522"/>
    </row>
    <row r="392" spans="4:36" ht="13" customHeight="1">
      <c r="D392" t="s">
        <v>88</v>
      </c>
      <c r="I392" s="1545" t="s">
        <v>2724</v>
      </c>
      <c r="J392" s="1545"/>
      <c r="K392" s="1545"/>
      <c r="L392" s="1545"/>
      <c r="M392" s="1545"/>
      <c r="N392" s="1545"/>
      <c r="Q392" s="4" t="s">
        <v>206</v>
      </c>
      <c r="S392" s="1451"/>
      <c r="T392" s="1451"/>
      <c r="U392" s="1451"/>
      <c r="V392" t="s">
        <v>73</v>
      </c>
      <c r="AI392" s="1419" t="s">
        <v>669</v>
      </c>
      <c r="AJ392" s="1419"/>
    </row>
    <row r="393" spans="4:36" ht="13" customHeight="1">
      <c r="D393" t="s">
        <v>310</v>
      </c>
      <c r="Q393" s="1528">
        <v>0</v>
      </c>
      <c r="R393" s="1528"/>
      <c r="S393" s="1528"/>
      <c r="T393" s="1528"/>
      <c r="U393" s="1528"/>
      <c r="V393" t="s">
        <v>311</v>
      </c>
      <c r="AG393" s="1452">
        <v>0</v>
      </c>
      <c r="AH393" s="1452"/>
      <c r="AI393" s="1452"/>
      <c r="AJ393" s="1452"/>
    </row>
    <row r="394" spans="4:36" ht="13" customHeight="1">
      <c r="D394" t="s">
        <v>312</v>
      </c>
      <c r="Q394" s="1579">
        <v>0</v>
      </c>
      <c r="R394" s="1579"/>
      <c r="S394" s="1579"/>
      <c r="T394" s="1579"/>
      <c r="U394" s="1579"/>
      <c r="V394" t="s">
        <v>1162</v>
      </c>
      <c r="AG394" s="1452"/>
      <c r="AH394" s="1452"/>
      <c r="AI394" s="1452"/>
      <c r="AJ394" s="1452"/>
    </row>
    <row r="395" spans="4:36" ht="13" customHeight="1">
      <c r="D395" t="s">
        <v>1161</v>
      </c>
      <c r="AG395" s="1452"/>
      <c r="AH395" s="1452"/>
      <c r="AI395" s="1452"/>
      <c r="AJ395" s="1452"/>
    </row>
    <row r="396" spans="4:36" ht="13" customHeight="1">
      <c r="AG396" s="457"/>
      <c r="AH396" s="457"/>
      <c r="AI396" s="457"/>
      <c r="AJ396" s="457"/>
    </row>
    <row r="397" spans="4:36" ht="13" customHeight="1">
      <c r="D397" s="3" t="s">
        <v>2143</v>
      </c>
      <c r="AG397" s="457"/>
      <c r="AH397" s="457"/>
      <c r="AI397" s="1419" t="s">
        <v>669</v>
      </c>
      <c r="AJ397" s="1419"/>
    </row>
    <row r="398" spans="4:36" ht="13" customHeight="1">
      <c r="D398" s="3" t="s">
        <v>1666</v>
      </c>
      <c r="T398" s="1438" t="s">
        <v>592</v>
      </c>
      <c r="U398" s="1438"/>
      <c r="V398" s="1438"/>
      <c r="W398" s="1438"/>
      <c r="X398" s="1438"/>
      <c r="Y398" s="1438"/>
      <c r="Z398" s="1438"/>
      <c r="AA398" s="1438"/>
      <c r="AB398" s="1438"/>
      <c r="AC398" s="1438"/>
      <c r="AD398" s="1438"/>
      <c r="AE398" s="1438"/>
      <c r="AF398" s="1438"/>
      <c r="AG398" s="1438"/>
      <c r="AH398" s="1438"/>
      <c r="AI398" s="1438"/>
      <c r="AJ398" s="1438"/>
    </row>
    <row r="399" spans="4:36" ht="13" customHeight="1">
      <c r="D399" s="3" t="s">
        <v>1665</v>
      </c>
      <c r="T399" s="1438" t="s">
        <v>592</v>
      </c>
      <c r="U399" s="1438"/>
      <c r="V399" s="1438"/>
      <c r="W399" s="1438"/>
      <c r="X399" s="1438"/>
      <c r="Y399" s="1438"/>
      <c r="Z399" s="1438"/>
      <c r="AA399" s="1438"/>
      <c r="AB399" s="1438"/>
      <c r="AC399" s="1438"/>
      <c r="AD399" s="1438"/>
      <c r="AE399" s="1438"/>
      <c r="AF399" s="1438"/>
      <c r="AG399" s="1438"/>
      <c r="AH399" s="1438"/>
      <c r="AI399" s="1438"/>
      <c r="AJ399" s="1438"/>
    </row>
    <row r="400" spans="4:36" ht="13" customHeight="1">
      <c r="AG400" s="457"/>
      <c r="AH400" s="457"/>
      <c r="AI400" s="457"/>
      <c r="AJ400" s="457"/>
    </row>
    <row r="401" spans="1:36" ht="13" customHeight="1">
      <c r="D401" s="3" t="s">
        <v>1659</v>
      </c>
      <c r="S401" s="1438" t="s">
        <v>546</v>
      </c>
      <c r="T401" s="1438"/>
      <c r="U401" s="1438"/>
      <c r="V401" t="s">
        <v>1660</v>
      </c>
      <c r="AG401" s="1527">
        <v>99</v>
      </c>
      <c r="AH401" s="1527"/>
      <c r="AI401" s="1527"/>
      <c r="AJ401" s="1527"/>
    </row>
    <row r="402" spans="1:36" ht="13" customHeight="1">
      <c r="D402" s="3" t="s">
        <v>1657</v>
      </c>
      <c r="S402" s="1438" t="s">
        <v>546</v>
      </c>
      <c r="T402" s="1438"/>
      <c r="U402" s="1438"/>
      <c r="V402" t="s">
        <v>1662</v>
      </c>
      <c r="AE402" s="1521"/>
      <c r="AF402" s="1521"/>
      <c r="AG402" s="1521"/>
      <c r="AH402" s="1521"/>
      <c r="AI402" s="1521"/>
      <c r="AJ402" s="1521"/>
    </row>
    <row r="403" spans="1:36" ht="13" customHeight="1">
      <c r="D403" s="3" t="s">
        <v>1658</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3" customHeight="1">
      <c r="D404" s="3" t="s">
        <v>1661</v>
      </c>
      <c r="K404" s="1523" t="s">
        <v>2725</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3" customHeight="1">
      <c r="D405" s="3" t="s">
        <v>1664</v>
      </c>
      <c r="E405" s="478"/>
      <c r="F405" s="478"/>
      <c r="G405" s="478"/>
      <c r="H405" s="478"/>
      <c r="I405" s="478"/>
      <c r="J405" s="478"/>
      <c r="K405" s="478"/>
      <c r="L405" s="478"/>
      <c r="M405" s="478"/>
      <c r="N405" s="478"/>
      <c r="O405" s="478"/>
      <c r="P405" s="478"/>
      <c r="Q405" s="478"/>
      <c r="R405" s="478"/>
      <c r="S405" s="1449" t="s">
        <v>2726</v>
      </c>
      <c r="T405" s="1449"/>
      <c r="U405" s="1449"/>
      <c r="V405" s="1449"/>
      <c r="W405" s="1449"/>
      <c r="X405" s="1449"/>
      <c r="Y405" s="1449"/>
      <c r="Z405" s="1449"/>
      <c r="AA405" s="1449"/>
      <c r="AB405" s="1449"/>
      <c r="AC405" s="1449"/>
      <c r="AD405" s="1449"/>
      <c r="AE405" s="1449"/>
      <c r="AF405" s="1449"/>
      <c r="AG405" s="1449"/>
      <c r="AH405" s="1449"/>
      <c r="AI405" s="1449"/>
      <c r="AJ405" s="1449"/>
    </row>
    <row r="406" spans="1:36" ht="13" customHeight="1">
      <c r="D406" s="1270" t="s">
        <v>1663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57"/>
      <c r="AH408" s="457"/>
      <c r="AI408" s="457"/>
      <c r="AJ408" s="457"/>
    </row>
    <row r="409" spans="1:36" ht="13" customHeight="1">
      <c r="A409" s="2" t="s">
        <v>590</v>
      </c>
      <c r="B409" s="2"/>
      <c r="C409" s="2" t="s">
        <v>111</v>
      </c>
    </row>
    <row r="410" spans="1:36" ht="13" customHeight="1">
      <c r="B410" s="2"/>
      <c r="C410" s="2"/>
      <c r="D410" s="2" t="s">
        <v>1203</v>
      </c>
      <c r="I410" s="1526" t="s">
        <v>2727</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3" customHeight="1">
      <c r="E411" t="s">
        <v>106</v>
      </c>
      <c r="R411" s="1419" t="s">
        <v>546</v>
      </c>
      <c r="S411" s="1419"/>
      <c r="AC411" s="27" t="s">
        <v>571</v>
      </c>
      <c r="AD411" s="1394">
        <v>6</v>
      </c>
      <c r="AE411" s="1394"/>
    </row>
    <row r="412" spans="1:36" ht="13" customHeight="1">
      <c r="E412" t="s">
        <v>107</v>
      </c>
      <c r="R412" s="1419" t="s">
        <v>592</v>
      </c>
      <c r="S412" s="1419"/>
      <c r="AC412" s="27" t="s">
        <v>571</v>
      </c>
      <c r="AD412" s="1394"/>
      <c r="AE412" s="1394"/>
    </row>
    <row r="413" spans="1:36" ht="13" customHeight="1">
      <c r="E413" t="s">
        <v>108</v>
      </c>
      <c r="S413" s="1419" t="s">
        <v>592</v>
      </c>
      <c r="T413" s="1419"/>
    </row>
    <row r="414" spans="1:36" ht="13" customHeight="1">
      <c r="E414" t="s">
        <v>170</v>
      </c>
      <c r="H414" s="1580" t="s">
        <v>2728</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3"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3" customHeight="1"/>
    <row r="417" spans="1:39" ht="13" customHeight="1">
      <c r="A417" s="2" t="s">
        <v>591</v>
      </c>
      <c r="B417" s="2"/>
      <c r="C417" s="2"/>
      <c r="D417" s="2" t="s">
        <v>114</v>
      </c>
      <c r="AF417" s="2" t="s">
        <v>956</v>
      </c>
    </row>
    <row r="418" spans="1:39" ht="13" customHeight="1">
      <c r="E418" s="1447"/>
      <c r="F418" s="1447"/>
      <c r="G418" s="1447"/>
      <c r="H418" s="13" t="s">
        <v>115</v>
      </c>
      <c r="I418" s="1447"/>
      <c r="J418" s="1447"/>
      <c r="K418" s="1447"/>
      <c r="L418" t="s">
        <v>116</v>
      </c>
      <c r="N418" s="27" t="s">
        <v>576</v>
      </c>
      <c r="P418" s="1583">
        <v>1.23</v>
      </c>
      <c r="Q418" s="1583"/>
      <c r="R418" s="1583"/>
      <c r="S418" t="s">
        <v>117</v>
      </c>
      <c r="W418" s="1448">
        <f>IF(E418&gt;0,(E418*I418),(P418*43560))</f>
        <v>53578.799999999996</v>
      </c>
      <c r="X418" s="1448"/>
      <c r="Y418" s="1448"/>
      <c r="Z418" t="s">
        <v>118</v>
      </c>
      <c r="AF418" s="1584">
        <f>IFERROR(IF(P418&gt;0,(AG437/P418),(AG437/(W418/43560))),0)</f>
        <v>195.1219512195122</v>
      </c>
      <c r="AG418" s="1584"/>
      <c r="AH418" s="1584"/>
      <c r="AM418" s="3"/>
    </row>
    <row r="419" spans="1:39" ht="13" customHeight="1">
      <c r="E419" t="s">
        <v>51</v>
      </c>
    </row>
    <row r="420" spans="1:39" ht="13"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3" customHeight="1">
      <c r="E421" s="118" t="s">
        <v>1735</v>
      </c>
      <c r="F421" s="1014"/>
      <c r="G421" s="1014"/>
      <c r="H421" s="1014"/>
      <c r="I421" s="1582">
        <v>1.23</v>
      </c>
      <c r="J421" s="1582"/>
      <c r="K421" s="1582"/>
      <c r="L421" s="1014"/>
      <c r="M421" s="118"/>
      <c r="N421" s="1014"/>
      <c r="O421" s="1014"/>
      <c r="P421" s="1834">
        <f>(DU755+DU778+DU800)/I421</f>
        <v>240.65040650406505</v>
      </c>
      <c r="Q421" s="1834"/>
      <c r="R421" s="1834"/>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419">
        <v>1</v>
      </c>
      <c r="Q424" s="1419"/>
      <c r="S424" t="s">
        <v>189</v>
      </c>
      <c r="AE424" s="1419">
        <v>0</v>
      </c>
      <c r="AF424" s="1419"/>
    </row>
    <row r="425" spans="1:39" ht="13" customHeight="1">
      <c r="E425" t="s">
        <v>190</v>
      </c>
      <c r="P425" s="1419">
        <v>0</v>
      </c>
      <c r="Q425" s="1419"/>
      <c r="S425" t="s">
        <v>131</v>
      </c>
      <c r="AE425" s="1419" t="s">
        <v>592</v>
      </c>
      <c r="AF425" s="1419"/>
    </row>
    <row r="426" spans="1:39" ht="13" customHeight="1">
      <c r="F426" s="28" t="s">
        <v>132</v>
      </c>
    </row>
    <row r="427" spans="1:39" ht="13" customHeight="1">
      <c r="F427" s="1532" t="s">
        <v>2729</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 customHeight="1">
      <c r="E429" t="s">
        <v>609</v>
      </c>
      <c r="P429" s="1"/>
      <c r="Q429" s="1419" t="s">
        <v>669</v>
      </c>
      <c r="R429" s="1419"/>
    </row>
    <row r="430" spans="1:39" ht="13" customHeight="1">
      <c r="F430" t="s">
        <v>610</v>
      </c>
      <c r="P430" s="1"/>
      <c r="Q430" s="1"/>
      <c r="AF430" s="1419" t="s">
        <v>592</v>
      </c>
      <c r="AG430" s="1509"/>
    </row>
    <row r="431" spans="1:39" ht="13" customHeight="1"/>
    <row r="432" spans="1:39" ht="13" customHeight="1">
      <c r="A432" s="2"/>
      <c r="B432" s="2"/>
      <c r="C432" s="2"/>
      <c r="E432" s="4" t="s">
        <v>308</v>
      </c>
      <c r="Z432" s="1419" t="s">
        <v>669</v>
      </c>
      <c r="AA432" s="1419"/>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9" t="s">
        <v>592</v>
      </c>
      <c r="AA434" s="1419"/>
    </row>
    <row r="435" spans="1:55" ht="13" customHeight="1"/>
    <row r="436" spans="1:55" ht="13" customHeight="1">
      <c r="A436" s="2" t="s">
        <v>468</v>
      </c>
      <c r="B436" s="2"/>
      <c r="C436" s="2"/>
      <c r="D436" s="2" t="s">
        <v>764</v>
      </c>
      <c r="AF436" s="48"/>
    </row>
    <row r="437" spans="1:55" ht="13" customHeight="1">
      <c r="D437" s="1508"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89">
        <v>240</v>
      </c>
      <c r="AH437" s="1389"/>
      <c r="AI437" s="1389"/>
      <c r="AJ437" s="1389"/>
    </row>
    <row r="438" spans="1:55" ht="13" customHeight="1">
      <c r="D438" s="1422" t="s">
        <v>1221</v>
      </c>
      <c r="E438" s="1423"/>
      <c r="F438" s="1423"/>
      <c r="G438" s="1423"/>
      <c r="H438" s="1423"/>
      <c r="I438" s="1423"/>
      <c r="J438" s="1423"/>
      <c r="K438" s="1423"/>
      <c r="L438" s="1423"/>
      <c r="M438" s="1423"/>
      <c r="N438" s="1423"/>
      <c r="O438" s="1423"/>
      <c r="P438" s="1423"/>
      <c r="Q438" s="1423"/>
      <c r="R438" s="1423"/>
      <c r="S438" s="1423"/>
      <c r="T438" s="1423"/>
      <c r="U438" s="1423"/>
      <c r="V438" s="1423"/>
      <c r="W438" s="1423"/>
      <c r="X438" s="1423"/>
      <c r="Y438" s="1423"/>
      <c r="Z438" s="1423"/>
      <c r="AA438" s="1423"/>
      <c r="AB438" s="1423"/>
      <c r="AC438" s="1423"/>
      <c r="AD438" s="1423"/>
      <c r="AE438" s="1423"/>
      <c r="AF438" s="1424"/>
      <c r="AG438" s="1467">
        <v>0</v>
      </c>
      <c r="AH438" s="1468"/>
      <c r="AI438" s="1468"/>
      <c r="AJ438" s="1468"/>
    </row>
    <row r="439" spans="1:55" ht="13" customHeight="1">
      <c r="D439" s="1422" t="s">
        <v>1030</v>
      </c>
      <c r="E439" s="1423"/>
      <c r="F439" s="1423"/>
      <c r="G439" s="1423"/>
      <c r="H439" s="1423"/>
      <c r="I439" s="1423"/>
      <c r="J439" s="1423"/>
      <c r="K439" s="1423"/>
      <c r="L439" s="1423"/>
      <c r="M439" s="1423"/>
      <c r="N439" s="1423"/>
      <c r="O439" s="1423"/>
      <c r="P439" s="1423"/>
      <c r="Q439" s="1423"/>
      <c r="R439" s="1423"/>
      <c r="S439" s="1423"/>
      <c r="T439" s="1423"/>
      <c r="U439" s="1423"/>
      <c r="V439" s="1423"/>
      <c r="W439" s="1423"/>
      <c r="X439" s="1423"/>
      <c r="Y439" s="1423"/>
      <c r="Z439" s="1423"/>
      <c r="AA439" s="1423"/>
      <c r="AB439" s="1423"/>
      <c r="AC439" s="1423"/>
      <c r="AD439" s="1423"/>
      <c r="AE439" s="1423"/>
      <c r="AF439" s="1424"/>
      <c r="AG439" s="1389">
        <v>238</v>
      </c>
      <c r="AH439" s="1389"/>
      <c r="AI439" s="1389"/>
      <c r="AJ439" s="1389"/>
    </row>
    <row r="440" spans="1:55" ht="13" customHeight="1">
      <c r="D440" s="1422" t="s">
        <v>1031</v>
      </c>
      <c r="E440" s="1423"/>
      <c r="F440" s="1423"/>
      <c r="G440" s="1423"/>
      <c r="H440" s="1423"/>
      <c r="I440" s="1423"/>
      <c r="J440" s="1423"/>
      <c r="K440" s="1423"/>
      <c r="L440" s="1423"/>
      <c r="M440" s="1423"/>
      <c r="N440" s="1423"/>
      <c r="O440" s="1423"/>
      <c r="P440" s="1423"/>
      <c r="Q440" s="1423"/>
      <c r="R440" s="1423"/>
      <c r="S440" s="1423"/>
      <c r="T440" s="1423"/>
      <c r="U440" s="1423"/>
      <c r="V440" s="1423"/>
      <c r="W440" s="1423"/>
      <c r="X440" s="1423"/>
      <c r="Y440" s="1423"/>
      <c r="Z440" s="1423"/>
      <c r="AA440" s="1423"/>
      <c r="AB440" s="1423"/>
      <c r="AC440" s="1423"/>
      <c r="AD440" s="1423"/>
      <c r="AE440" s="1423"/>
      <c r="AF440" s="1424"/>
      <c r="AG440" s="1389">
        <v>238</v>
      </c>
      <c r="AH440" s="1389"/>
      <c r="AI440" s="1389"/>
      <c r="AJ440" s="1389"/>
    </row>
    <row r="441" spans="1:55" ht="13" customHeight="1">
      <c r="D441" s="1422" t="s">
        <v>1033</v>
      </c>
      <c r="E441" s="1423"/>
      <c r="F441" s="1423"/>
      <c r="G441" s="1423"/>
      <c r="H441" s="1423"/>
      <c r="I441" s="1423"/>
      <c r="J441" s="1423"/>
      <c r="K441" s="1423"/>
      <c r="L441" s="1423"/>
      <c r="M441" s="1423"/>
      <c r="N441" s="1423"/>
      <c r="O441" s="1423"/>
      <c r="P441" s="1423"/>
      <c r="Q441" s="1423"/>
      <c r="R441" s="1423"/>
      <c r="S441" s="1423"/>
      <c r="T441" s="1423"/>
      <c r="U441" s="1423"/>
      <c r="V441" s="1423"/>
      <c r="W441" s="1423"/>
      <c r="X441" s="1423"/>
      <c r="Y441" s="1423"/>
      <c r="Z441" s="1423"/>
      <c r="AA441" s="1423"/>
      <c r="AB441" s="1423"/>
      <c r="AC441" s="1423"/>
      <c r="AD441" s="1423"/>
      <c r="AE441" s="1423"/>
      <c r="AF441" s="1424"/>
      <c r="AG441" s="1421">
        <f>IF(ISERROR(AG440/AG439),0,AG440/AG439)</f>
        <v>1</v>
      </c>
      <c r="AH441" s="1421"/>
      <c r="AI441" s="1421"/>
      <c r="AJ441" s="1421"/>
    </row>
    <row r="442" spans="1:55" ht="13" customHeight="1">
      <c r="D442" s="1422" t="s">
        <v>1032</v>
      </c>
      <c r="E442" s="1423"/>
      <c r="F442" s="1423"/>
      <c r="G442" s="1423"/>
      <c r="H442" s="1423"/>
      <c r="I442" s="1423"/>
      <c r="J442" s="1423"/>
      <c r="K442" s="1423"/>
      <c r="L442" s="1423"/>
      <c r="M442" s="1423"/>
      <c r="N442" s="1423"/>
      <c r="O442" s="1423"/>
      <c r="P442" s="1423"/>
      <c r="Q442" s="1423"/>
      <c r="R442" s="1423"/>
      <c r="S442" s="1423"/>
      <c r="T442" s="1423"/>
      <c r="U442" s="1423"/>
      <c r="V442" s="1423"/>
      <c r="W442" s="1423"/>
      <c r="X442" s="1423"/>
      <c r="Y442" s="1423"/>
      <c r="Z442" s="1423"/>
      <c r="AA442" s="1423"/>
      <c r="AB442" s="1423"/>
      <c r="AC442" s="1423"/>
      <c r="AD442" s="1423"/>
      <c r="AE442" s="1423"/>
      <c r="AF442" s="1424"/>
      <c r="AG442" s="1420">
        <v>140808</v>
      </c>
      <c r="AH442" s="1420"/>
      <c r="AI442" s="1420"/>
      <c r="AJ442" s="1420"/>
    </row>
    <row r="443" spans="1:55" ht="13" customHeight="1">
      <c r="D443" s="1422" t="s">
        <v>1034</v>
      </c>
      <c r="E443" s="1423"/>
      <c r="F443" s="1423"/>
      <c r="G443" s="1423"/>
      <c r="H443" s="1423"/>
      <c r="I443" s="1423"/>
      <c r="J443" s="1423"/>
      <c r="K443" s="1423"/>
      <c r="L443" s="1423"/>
      <c r="M443" s="1423"/>
      <c r="N443" s="1423"/>
      <c r="O443" s="1423"/>
      <c r="P443" s="1423"/>
      <c r="Q443" s="1423"/>
      <c r="R443" s="1423"/>
      <c r="S443" s="1423"/>
      <c r="T443" s="1423"/>
      <c r="U443" s="1423"/>
      <c r="V443" s="1423"/>
      <c r="W443" s="1423"/>
      <c r="X443" s="1423"/>
      <c r="Y443" s="1423"/>
      <c r="Z443" s="1423"/>
      <c r="AA443" s="1423"/>
      <c r="AB443" s="1423"/>
      <c r="AC443" s="1423"/>
      <c r="AD443" s="1423"/>
      <c r="AE443" s="1423"/>
      <c r="AF443" s="1424"/>
      <c r="AG443" s="1420">
        <v>140808</v>
      </c>
      <c r="AH443" s="1420"/>
      <c r="AI443" s="1420"/>
      <c r="AJ443" s="1420"/>
    </row>
    <row r="444" spans="1:55" ht="13" customHeight="1">
      <c r="D444" s="1422" t="s">
        <v>1035</v>
      </c>
      <c r="E444" s="1423"/>
      <c r="F444" s="1423"/>
      <c r="G444" s="1423"/>
      <c r="H444" s="1423"/>
      <c r="I444" s="1423"/>
      <c r="J444" s="1423"/>
      <c r="K444" s="1423"/>
      <c r="L444" s="1423"/>
      <c r="M444" s="1423"/>
      <c r="N444" s="1423"/>
      <c r="O444" s="1423"/>
      <c r="P444" s="1423"/>
      <c r="Q444" s="1423"/>
      <c r="R444" s="1423"/>
      <c r="S444" s="1423"/>
      <c r="T444" s="1423"/>
      <c r="U444" s="1423"/>
      <c r="V444" s="1423"/>
      <c r="W444" s="1423"/>
      <c r="X444" s="1423"/>
      <c r="Y444" s="1423"/>
      <c r="Z444" s="1423"/>
      <c r="AA444" s="1423"/>
      <c r="AB444" s="1423"/>
      <c r="AC444" s="1423"/>
      <c r="AD444" s="1423"/>
      <c r="AE444" s="1423"/>
      <c r="AF444" s="1424"/>
      <c r="AG444" s="1421">
        <f>IF(ISERROR(AG443/AG442),0,AG443/AG442)</f>
        <v>1</v>
      </c>
      <c r="AH444" s="1421"/>
      <c r="AI444" s="1421"/>
      <c r="AJ444" s="1421"/>
    </row>
    <row r="445" spans="1:55" ht="13" customHeight="1">
      <c r="D445" s="1422" t="s">
        <v>1036</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421">
        <f>MIN(IF(AG441&gt;AG444,AG444,AG441),1)</f>
        <v>1</v>
      </c>
      <c r="AH445" s="1421"/>
      <c r="AI445" s="1421"/>
      <c r="AJ445" s="1421"/>
    </row>
    <row r="446" spans="1:55" ht="13" customHeight="1">
      <c r="D446" s="1422" t="s">
        <v>2088</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20">
        <v>46337</v>
      </c>
      <c r="AH446" s="1420"/>
      <c r="AI446" s="1420"/>
      <c r="AJ446" s="1420"/>
      <c r="AZ446" s="34"/>
      <c r="BA446" s="34"/>
      <c r="BB446" s="34"/>
      <c r="BC446" s="34"/>
    </row>
    <row r="447" spans="1:55" ht="13" customHeight="1">
      <c r="D447" s="1508"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20">
        <v>12842</v>
      </c>
      <c r="AH447" s="1420"/>
      <c r="AI447" s="1420"/>
      <c r="AJ447" s="1420"/>
      <c r="AZ447" s="3"/>
      <c r="BA447" s="3"/>
      <c r="BB447" s="3"/>
      <c r="BC447" s="3"/>
    </row>
    <row r="448" spans="1:55" ht="13" customHeight="1">
      <c r="D448" s="1422" t="s">
        <v>1204</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20">
        <v>1728</v>
      </c>
      <c r="AH448" s="1420"/>
      <c r="AI448" s="1420"/>
      <c r="AJ448" s="1420"/>
      <c r="AZ448" s="3"/>
      <c r="BA448" s="3"/>
      <c r="BB448" s="3"/>
      <c r="BC448" s="3"/>
    </row>
    <row r="449" spans="1:55" ht="13" customHeight="1">
      <c r="D449" s="1422" t="s">
        <v>1037</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20">
        <v>0</v>
      </c>
      <c r="AH449" s="1420"/>
      <c r="AI449" s="1420"/>
      <c r="AJ449" s="1420"/>
      <c r="BB449" s="3"/>
      <c r="BC449" s="3"/>
    </row>
    <row r="450" spans="1:55" ht="13" customHeight="1">
      <c r="D450" s="1576" t="s">
        <v>1038</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33">
        <f>AG442+AG446+AG448+AG449</f>
        <v>188873</v>
      </c>
      <c r="AH450" s="1433"/>
      <c r="AI450" s="1433"/>
      <c r="AJ450" s="1433"/>
      <c r="AZ450" s="3"/>
      <c r="BA450" s="3"/>
      <c r="BB450" s="3"/>
      <c r="BC450" s="3"/>
    </row>
    <row r="451" spans="1:55" ht="13" customHeight="1">
      <c r="D451" s="1585" t="s">
        <v>1205</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3"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7">
        <f>IF(AG437=0,"",'Sources and Uses Budget'!B105/Application!AG437)</f>
        <v>786641.68333333335</v>
      </c>
      <c r="AD454" s="1377"/>
      <c r="AE454" s="1377"/>
      <c r="AF454" s="1377"/>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7">
        <f>IF(AG437=0,"",'Sources and Uses Budget'!C105/Application!AG437)</f>
        <v>786641.68333333335</v>
      </c>
      <c r="AD455" s="1377"/>
      <c r="AE455" s="1377"/>
      <c r="AF455" s="1377"/>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7">
        <f>IF(AG437=0,"",('Sources and Uses Budget'!$S$107+'Sources and Uses Budget'!$T$107)/Application!AG437)</f>
        <v>765092.5083333333</v>
      </c>
      <c r="AD456" s="1377"/>
      <c r="AE456" s="1377"/>
      <c r="AF456" s="1377"/>
      <c r="AG456" s="177"/>
      <c r="AH456" s="177"/>
      <c r="AI456" s="177"/>
      <c r="AJ456" s="183"/>
      <c r="AZ456" s="3"/>
      <c r="BA456" s="3"/>
      <c r="BB456" s="3"/>
      <c r="BC456" s="3"/>
    </row>
    <row r="457" spans="1:55" ht="13" customHeight="1">
      <c r="D457" s="177"/>
      <c r="E457" s="177"/>
      <c r="F457" s="137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8"/>
      <c r="H457" s="1378"/>
      <c r="I457" s="1378"/>
      <c r="J457" s="1378"/>
      <c r="K457" s="1378"/>
      <c r="L457" s="1378"/>
      <c r="M457" s="1378"/>
      <c r="N457" s="1378"/>
      <c r="O457" s="1378"/>
      <c r="P457" s="1378"/>
      <c r="Q457" s="1378"/>
      <c r="R457" s="1378"/>
      <c r="S457" s="1378"/>
      <c r="T457" s="1378"/>
      <c r="U457" s="1378"/>
      <c r="V457" s="1378"/>
      <c r="W457" s="1378"/>
      <c r="X457" s="1378"/>
      <c r="Y457" s="1378"/>
      <c r="Z457" s="1378"/>
      <c r="AA457" s="1378"/>
      <c r="AB457" s="1378"/>
      <c r="AC457" s="516"/>
      <c r="AD457" s="177"/>
      <c r="AE457" s="177"/>
      <c r="AF457" s="177"/>
      <c r="AG457" s="177"/>
      <c r="AH457" s="177"/>
      <c r="AI457" s="177"/>
      <c r="AJ457" s="183"/>
      <c r="AZ457" s="3"/>
      <c r="BA457" s="3"/>
      <c r="BB457" s="3"/>
      <c r="BC457" s="3"/>
    </row>
    <row r="458" spans="1:55" ht="13" customHeight="1">
      <c r="A458" s="2"/>
      <c r="D458" s="2"/>
      <c r="E458" s="177"/>
      <c r="F458" s="1378"/>
      <c r="G458" s="1378"/>
      <c r="H458" s="1378"/>
      <c r="I458" s="1378"/>
      <c r="J458" s="1378"/>
      <c r="K458" s="1378"/>
      <c r="L458" s="1378"/>
      <c r="M458" s="1378"/>
      <c r="N458" s="1378"/>
      <c r="O458" s="1378"/>
      <c r="P458" s="1378"/>
      <c r="Q458" s="1378"/>
      <c r="R458" s="1378"/>
      <c r="S458" s="1378"/>
      <c r="T458" s="1378"/>
      <c r="U458" s="1378"/>
      <c r="V458" s="1378"/>
      <c r="W458" s="1378"/>
      <c r="X458" s="1378"/>
      <c r="Y458" s="1378"/>
      <c r="Z458" s="1378"/>
      <c r="AA458" s="1378"/>
      <c r="AB458" s="1378"/>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8" t="s">
        <v>2100</v>
      </c>
      <c r="E465" s="1380"/>
      <c r="F465" s="1380"/>
      <c r="G465" s="1380"/>
      <c r="H465" s="1380"/>
      <c r="I465" s="1380"/>
      <c r="J465" s="1380"/>
      <c r="K465" s="1380"/>
      <c r="L465" s="1380"/>
      <c r="M465" s="1380"/>
      <c r="N465" s="1380"/>
      <c r="O465" s="1380"/>
      <c r="P465" s="1380"/>
      <c r="Q465" s="1380"/>
      <c r="R465" s="1380"/>
      <c r="S465" s="1380"/>
      <c r="T465" s="1380"/>
      <c r="U465" s="1380"/>
      <c r="V465" s="1381"/>
      <c r="W465" s="1395">
        <v>60</v>
      </c>
      <c r="X465" s="1396"/>
      <c r="Y465" s="139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9" t="s">
        <v>693</v>
      </c>
      <c r="E466" s="1380"/>
      <c r="F466" s="1380"/>
      <c r="G466" s="1380"/>
      <c r="H466" s="1380"/>
      <c r="I466" s="1380"/>
      <c r="J466" s="1380"/>
      <c r="K466" s="1380"/>
      <c r="L466" s="1380"/>
      <c r="M466" s="1380"/>
      <c r="N466" s="1380"/>
      <c r="O466" s="1380"/>
      <c r="P466" s="1380"/>
      <c r="Q466" s="1380"/>
      <c r="R466" s="1380"/>
      <c r="S466" s="1380"/>
      <c r="T466" s="1380"/>
      <c r="U466" s="1380"/>
      <c r="V466" s="1381"/>
      <c r="W466" s="1395">
        <v>0</v>
      </c>
      <c r="X466" s="1396"/>
      <c r="Y466" s="139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9" t="s">
        <v>694</v>
      </c>
      <c r="E467" s="1380"/>
      <c r="F467" s="1380"/>
      <c r="G467" s="1380"/>
      <c r="H467" s="1380"/>
      <c r="I467" s="1380"/>
      <c r="J467" s="1380"/>
      <c r="K467" s="1380"/>
      <c r="L467" s="1380"/>
      <c r="M467" s="1380"/>
      <c r="N467" s="1380"/>
      <c r="O467" s="1380"/>
      <c r="P467" s="1380"/>
      <c r="Q467" s="1380"/>
      <c r="R467" s="1380"/>
      <c r="S467" s="1380"/>
      <c r="T467" s="1380"/>
      <c r="U467" s="1380"/>
      <c r="V467" s="1381"/>
      <c r="W467" s="1395">
        <v>0</v>
      </c>
      <c r="X467" s="1396"/>
      <c r="Y467" s="139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9" t="s">
        <v>695</v>
      </c>
      <c r="E468" s="1380"/>
      <c r="F468" s="1380"/>
      <c r="G468" s="1380"/>
      <c r="H468" s="1380"/>
      <c r="I468" s="1380"/>
      <c r="J468" s="1380"/>
      <c r="K468" s="1380"/>
      <c r="L468" s="1380"/>
      <c r="M468" s="1380"/>
      <c r="N468" s="1380"/>
      <c r="O468" s="1380"/>
      <c r="P468" s="1380"/>
      <c r="Q468" s="1380"/>
      <c r="R468" s="1380"/>
      <c r="S468" s="1380"/>
      <c r="T468" s="1380"/>
      <c r="U468" s="1380"/>
      <c r="V468" s="1381"/>
      <c r="W468" s="1395">
        <v>0</v>
      </c>
      <c r="X468" s="1396"/>
      <c r="Y468" s="139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9" t="s">
        <v>881</v>
      </c>
      <c r="E469" s="1380"/>
      <c r="F469" s="1380"/>
      <c r="G469" s="1380"/>
      <c r="H469" s="1380"/>
      <c r="I469" s="1380"/>
      <c r="J469" s="1380"/>
      <c r="K469" s="1380"/>
      <c r="L469" s="1380"/>
      <c r="M469" s="1380"/>
      <c r="N469" s="1380"/>
      <c r="O469" s="1380"/>
      <c r="P469" s="1380"/>
      <c r="Q469" s="1380"/>
      <c r="R469" s="1380"/>
      <c r="S469" s="1380"/>
      <c r="T469" s="1380"/>
      <c r="U469" s="1380"/>
      <c r="V469" s="1381"/>
      <c r="W469" s="1395">
        <v>0</v>
      </c>
      <c r="X469" s="1396"/>
      <c r="Y469" s="139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9" t="s">
        <v>696</v>
      </c>
      <c r="E470" s="1380"/>
      <c r="F470" s="1380"/>
      <c r="G470" s="1380"/>
      <c r="H470" s="1380"/>
      <c r="I470" s="1380"/>
      <c r="J470" s="1380"/>
      <c r="K470" s="1380"/>
      <c r="L470" s="1380"/>
      <c r="M470" s="1380"/>
      <c r="N470" s="1380"/>
      <c r="O470" s="1380"/>
      <c r="P470" s="1380"/>
      <c r="Q470" s="1380"/>
      <c r="R470" s="1380"/>
      <c r="S470" s="1380"/>
      <c r="T470" s="1380"/>
      <c r="U470" s="1380"/>
      <c r="V470" s="1381"/>
      <c r="W470" s="1395">
        <v>0</v>
      </c>
      <c r="X470" s="1396"/>
      <c r="Y470" s="139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9" t="s">
        <v>1011</v>
      </c>
      <c r="E471" s="1380"/>
      <c r="F471" s="1380"/>
      <c r="G471" s="1380"/>
      <c r="H471" s="1380"/>
      <c r="I471" s="1380"/>
      <c r="J471" s="1380"/>
      <c r="K471" s="1380"/>
      <c r="L471" s="1380"/>
      <c r="M471" s="1380"/>
      <c r="N471" s="1380"/>
      <c r="O471" s="1380"/>
      <c r="P471" s="1380"/>
      <c r="Q471" s="1380"/>
      <c r="R471" s="1380"/>
      <c r="S471" s="1380"/>
      <c r="T471" s="1380"/>
      <c r="U471" s="1380"/>
      <c r="V471" s="1381"/>
      <c r="W471" s="1395">
        <v>0</v>
      </c>
      <c r="X471" s="1396"/>
      <c r="Y471" s="139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8" t="s">
        <v>2191</v>
      </c>
      <c r="E472" s="1398"/>
      <c r="F472" s="1398"/>
      <c r="G472" s="1398"/>
      <c r="H472" s="1398"/>
      <c r="I472" s="1398"/>
      <c r="J472" s="1398"/>
      <c r="K472" s="1398"/>
      <c r="L472" s="1398"/>
      <c r="M472" s="1398"/>
      <c r="N472" s="1398"/>
      <c r="O472" s="1398"/>
      <c r="P472" s="1398"/>
      <c r="Q472" s="1398"/>
      <c r="R472" s="1398"/>
      <c r="S472" s="1398"/>
      <c r="T472" s="1398"/>
      <c r="U472" s="1398"/>
      <c r="V472" s="1399"/>
      <c r="W472" s="1395">
        <v>0</v>
      </c>
      <c r="X472" s="1396"/>
      <c r="Y472" s="139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8" t="s">
        <v>1653</v>
      </c>
      <c r="E473" s="1380"/>
      <c r="F473" s="1380"/>
      <c r="G473" s="1380"/>
      <c r="H473" s="1380"/>
      <c r="I473" s="1380"/>
      <c r="J473" s="1380"/>
      <c r="K473" s="1380"/>
      <c r="L473" s="1380"/>
      <c r="M473" s="1380"/>
      <c r="N473" s="1380"/>
      <c r="O473" s="1380"/>
      <c r="P473" s="1380"/>
      <c r="Q473" s="1380"/>
      <c r="R473" s="1380"/>
      <c r="S473" s="1380"/>
      <c r="T473" s="1380"/>
      <c r="U473" s="1380"/>
      <c r="V473" s="1381"/>
      <c r="W473" s="1395">
        <v>36</v>
      </c>
      <c r="X473" s="1396"/>
      <c r="Y473" s="139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72" t="s">
        <v>2803</v>
      </c>
      <c r="H474" s="1673"/>
      <c r="I474" s="1673"/>
      <c r="J474" s="1673"/>
      <c r="K474" s="1673"/>
      <c r="L474" s="1673"/>
      <c r="M474" s="1673"/>
      <c r="N474" s="1673"/>
      <c r="O474" s="1673"/>
      <c r="P474" s="1673"/>
      <c r="Q474" s="1673"/>
      <c r="R474" s="1673"/>
      <c r="S474" s="1673"/>
      <c r="T474" s="1673"/>
      <c r="U474" s="1673"/>
      <c r="V474" s="1674"/>
      <c r="W474" s="1395">
        <v>24</v>
      </c>
      <c r="X474" s="1396"/>
      <c r="Y474" s="139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90" t="s">
        <v>393</v>
      </c>
      <c r="R485" s="1391"/>
      <c r="S485" s="1391"/>
      <c r="T485" s="1391"/>
      <c r="U485" s="1391"/>
      <c r="V485" s="1391"/>
      <c r="W485" s="1391"/>
      <c r="X485" s="1391"/>
      <c r="Y485" s="1391"/>
      <c r="Z485" s="1391"/>
      <c r="AA485" s="1391"/>
      <c r="AB485" s="1391"/>
      <c r="AC485" s="1391"/>
      <c r="AD485" s="1391"/>
      <c r="AE485" s="1391"/>
      <c r="AF485" s="1391"/>
      <c r="AG485" s="1391"/>
      <c r="AH485" s="1391"/>
      <c r="AI485" s="1391"/>
      <c r="AJ485" s="1391"/>
      <c r="AK485" s="1392"/>
      <c r="AZ485" s="3"/>
      <c r="BB485" s="3"/>
      <c r="BC485" s="3"/>
    </row>
    <row r="486" spans="1:55" ht="13" customHeight="1">
      <c r="B486" s="45" t="s">
        <v>394</v>
      </c>
      <c r="C486" s="5"/>
      <c r="D486" s="5"/>
      <c r="E486" s="5"/>
      <c r="F486" s="5"/>
      <c r="G486" s="5"/>
      <c r="H486" s="5"/>
      <c r="I486" s="5"/>
      <c r="J486" s="5"/>
      <c r="K486" s="5"/>
      <c r="L486" s="5"/>
      <c r="M486" s="5"/>
      <c r="N486" s="5"/>
      <c r="O486" s="5"/>
      <c r="P486" s="5"/>
      <c r="Q486" s="1374" t="s">
        <v>2730</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376"/>
      <c r="AZ486" s="3"/>
      <c r="BB486" s="3"/>
      <c r="BC486" s="3"/>
    </row>
    <row r="487" spans="1:55" ht="13" customHeight="1">
      <c r="B487" s="45" t="s">
        <v>395</v>
      </c>
      <c r="C487" s="5"/>
      <c r="D487" s="5"/>
      <c r="E487" s="5"/>
      <c r="F487" s="5"/>
      <c r="G487" s="5"/>
      <c r="H487" s="5"/>
      <c r="I487" s="5"/>
      <c r="J487" s="5"/>
      <c r="K487" s="5"/>
      <c r="L487" s="5"/>
      <c r="M487" s="5"/>
      <c r="N487" s="5"/>
      <c r="O487" s="5"/>
      <c r="P487" s="5"/>
      <c r="Q487" s="1374" t="s">
        <v>2731</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376"/>
      <c r="AZ487" s="3"/>
      <c r="BB487" s="3"/>
      <c r="BC487" s="3"/>
    </row>
    <row r="488" spans="1:55" ht="13" customHeight="1">
      <c r="B488" s="45" t="s">
        <v>396</v>
      </c>
      <c r="C488" s="5"/>
      <c r="D488" s="5"/>
      <c r="E488" s="5"/>
      <c r="F488" s="5"/>
      <c r="G488" s="5"/>
      <c r="H488" s="5"/>
      <c r="I488" s="5"/>
      <c r="J488" s="5"/>
      <c r="K488" s="5"/>
      <c r="L488" s="5"/>
      <c r="M488" s="5"/>
      <c r="N488" s="5"/>
      <c r="O488" s="5"/>
      <c r="P488" s="5"/>
      <c r="Q488" s="1374" t="s">
        <v>2732</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376"/>
      <c r="AZ488" s="3"/>
      <c r="BA488" s="3"/>
      <c r="BB488" s="3"/>
      <c r="BC488" s="3"/>
    </row>
    <row r="489" spans="1:55" ht="13" customHeight="1">
      <c r="B489" s="1457" t="s">
        <v>397</v>
      </c>
      <c r="C489" s="1458"/>
      <c r="D489" s="1458"/>
      <c r="E489" s="1458"/>
      <c r="F489" s="1458"/>
      <c r="G489" s="1458"/>
      <c r="H489" s="1458"/>
      <c r="I489" s="1458"/>
      <c r="J489" s="1458"/>
      <c r="K489" s="1458"/>
      <c r="L489" s="1458"/>
      <c r="M489" s="1458"/>
      <c r="N489" s="1458"/>
      <c r="O489" s="1458"/>
      <c r="P489" s="1459"/>
      <c r="Q489" s="1463" t="s">
        <v>669</v>
      </c>
      <c r="R489" s="1464"/>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 customHeight="1">
      <c r="B490" s="1460"/>
      <c r="C490" s="1461"/>
      <c r="D490" s="1461"/>
      <c r="E490" s="1461"/>
      <c r="F490" s="1461"/>
      <c r="G490" s="1461"/>
      <c r="H490" s="1461"/>
      <c r="I490" s="1461"/>
      <c r="J490" s="1461"/>
      <c r="K490" s="1461"/>
      <c r="L490" s="1461"/>
      <c r="M490" s="1461"/>
      <c r="N490" s="1461"/>
      <c r="O490" s="1461"/>
      <c r="P490" s="1462"/>
      <c r="Q490" s="1465"/>
      <c r="R490" s="1466"/>
      <c r="S490" s="1573"/>
      <c r="T490" s="1533"/>
      <c r="U490" s="1533"/>
      <c r="V490" s="1533"/>
      <c r="W490" s="1533"/>
      <c r="X490" s="1533"/>
      <c r="Y490" s="1533"/>
      <c r="Z490" s="1533"/>
      <c r="AA490" s="1533"/>
      <c r="AB490" s="1533"/>
      <c r="AC490" s="1533"/>
      <c r="AD490" s="1533"/>
      <c r="AE490" s="1533"/>
      <c r="AF490" s="1533"/>
      <c r="AG490" s="1533"/>
      <c r="AH490" s="1533"/>
      <c r="AI490" s="1533"/>
      <c r="AJ490" s="1533"/>
      <c r="AK490" s="1574"/>
      <c r="AZ490" s="3"/>
      <c r="BA490" s="3"/>
      <c r="BB490" s="3"/>
      <c r="BC490" s="3"/>
    </row>
    <row r="491" spans="1:55" ht="13" customHeight="1">
      <c r="B491" s="896" t="s">
        <v>1670</v>
      </c>
      <c r="C491" s="874"/>
      <c r="D491" s="874"/>
      <c r="E491" s="874"/>
      <c r="F491" s="874"/>
      <c r="G491" s="874"/>
      <c r="H491" s="874"/>
      <c r="I491" s="874"/>
      <c r="J491" s="874"/>
      <c r="K491" s="874"/>
      <c r="L491" s="874"/>
      <c r="M491" s="874"/>
      <c r="N491" s="874"/>
      <c r="O491" s="874"/>
      <c r="P491" s="874"/>
      <c r="Q491" s="1382" t="s">
        <v>669</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row>
    <row r="492" spans="1:55" ht="13" customHeight="1">
      <c r="B492" s="45" t="s">
        <v>398</v>
      </c>
      <c r="C492" s="5"/>
      <c r="D492" s="5"/>
      <c r="E492" s="5"/>
      <c r="F492" s="5"/>
      <c r="G492" s="5"/>
      <c r="H492" s="5"/>
      <c r="I492" s="5"/>
      <c r="J492" s="5"/>
      <c r="K492" s="5"/>
      <c r="L492" s="5"/>
      <c r="M492" s="5"/>
      <c r="N492" s="5"/>
      <c r="O492" s="5"/>
      <c r="P492" s="5"/>
      <c r="Q492" s="1374" t="s">
        <v>2733</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376"/>
      <c r="AZ492" s="3"/>
      <c r="BA492" s="3"/>
      <c r="BB492" s="3"/>
      <c r="BC492" s="3"/>
    </row>
    <row r="493" spans="1:55" ht="13" customHeight="1">
      <c r="B493" s="45" t="s">
        <v>399</v>
      </c>
      <c r="C493" s="5"/>
      <c r="D493" s="5"/>
      <c r="E493" s="5"/>
      <c r="F493" s="5"/>
      <c r="G493" s="5"/>
      <c r="H493" s="5"/>
      <c r="I493" s="5"/>
      <c r="J493" s="5"/>
      <c r="K493" s="5"/>
      <c r="L493" s="5"/>
      <c r="M493" s="5"/>
      <c r="N493" s="5"/>
      <c r="O493" s="5"/>
      <c r="P493" s="5"/>
      <c r="Q493" s="1374" t="s">
        <v>2734</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376"/>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4">
        <v>50</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376"/>
      <c r="AZ494" s="3"/>
      <c r="BA494" s="3"/>
      <c r="BB494" s="3"/>
      <c r="BC494" s="3"/>
    </row>
    <row r="495" spans="1:55" ht="13" customHeight="1">
      <c r="B495" s="121" t="s">
        <v>1668</v>
      </c>
      <c r="C495" s="5"/>
      <c r="D495" s="5"/>
      <c r="E495" s="5"/>
      <c r="F495" s="5"/>
      <c r="G495" s="5"/>
      <c r="H495" s="5"/>
      <c r="I495" s="5"/>
      <c r="J495" s="5"/>
      <c r="K495" s="5"/>
      <c r="L495" s="5"/>
      <c r="M495" s="1385">
        <v>50</v>
      </c>
      <c r="N495" s="1386"/>
      <c r="O495" s="1386"/>
      <c r="P495" s="1387"/>
      <c r="Q495" s="121" t="s">
        <v>1669</v>
      </c>
      <c r="R495" s="5"/>
      <c r="S495" s="5"/>
      <c r="T495" s="5"/>
      <c r="U495" s="5"/>
      <c r="V495" s="5"/>
      <c r="W495" s="5"/>
      <c r="X495" s="5"/>
      <c r="Y495" s="5"/>
      <c r="Z495" s="5"/>
      <c r="AA495" s="5"/>
      <c r="AB495" s="5"/>
      <c r="AC495" s="5"/>
      <c r="AD495" s="5"/>
      <c r="AE495" s="5"/>
      <c r="AF495" s="5"/>
      <c r="AG495" s="5"/>
      <c r="AH495" s="1385">
        <v>0</v>
      </c>
      <c r="AI495" s="1386"/>
      <c r="AJ495" s="1386"/>
      <c r="AK495" s="1387"/>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0" t="s">
        <v>401</v>
      </c>
      <c r="AD499" s="1391"/>
      <c r="AE499" s="1391"/>
      <c r="AF499" s="1391"/>
      <c r="AG499" s="1391"/>
      <c r="AH499" s="1391"/>
      <c r="AI499" s="1391"/>
      <c r="AJ499" s="1391"/>
      <c r="AK499" s="1392"/>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0" t="s">
        <v>402</v>
      </c>
      <c r="AD500" s="1391"/>
      <c r="AE500" s="1391"/>
      <c r="AF500" s="1391"/>
      <c r="AG500" s="50" t="s">
        <v>403</v>
      </c>
      <c r="AH500" s="1391" t="s">
        <v>404</v>
      </c>
      <c r="AI500" s="1391"/>
      <c r="AJ500" s="1391"/>
      <c r="AK500" s="1392"/>
      <c r="AZ500" s="3"/>
      <c r="BA500" s="3"/>
      <c r="BB500" s="3"/>
      <c r="BC500" s="3"/>
      <c r="BD500" s="3"/>
      <c r="BE500" s="3"/>
      <c r="BF500" s="3"/>
      <c r="BG500" s="3"/>
      <c r="BH500" s="3"/>
      <c r="BI500" s="3"/>
      <c r="BJ500" s="3"/>
      <c r="BK500" s="3"/>
      <c r="BL500" s="3"/>
      <c r="BM500" s="3"/>
      <c r="BN500" s="3"/>
    </row>
    <row r="501" spans="1:66" ht="13"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393">
        <v>11</v>
      </c>
      <c r="AD501" s="1394"/>
      <c r="AE501" s="1394"/>
      <c r="AF501" s="1394"/>
      <c r="AG501" s="13" t="s">
        <v>403</v>
      </c>
      <c r="AH501" s="1431">
        <v>2024</v>
      </c>
      <c r="AI501" s="1431"/>
      <c r="AJ501" s="1431"/>
      <c r="AK501" s="1432"/>
      <c r="AZ501" s="3"/>
      <c r="BA501" s="3"/>
      <c r="BB501" s="3"/>
      <c r="BC501" s="3"/>
      <c r="BD501" s="3"/>
      <c r="BE501" s="3"/>
      <c r="BF501" s="3"/>
      <c r="BG501" s="3"/>
      <c r="BH501" s="3"/>
      <c r="BI501" s="3"/>
      <c r="BJ501" s="3"/>
      <c r="BK501" s="3"/>
      <c r="BL501" s="3"/>
      <c r="BM501" s="3"/>
      <c r="BN501" s="3"/>
    </row>
    <row r="502" spans="1:66" ht="13"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393">
        <v>6</v>
      </c>
      <c r="AD502" s="1394"/>
      <c r="AE502" s="1394"/>
      <c r="AF502" s="1394"/>
      <c r="AG502" s="38" t="s">
        <v>403</v>
      </c>
      <c r="AH502" s="1431">
        <v>2025</v>
      </c>
      <c r="AI502" s="1431"/>
      <c r="AJ502" s="1431"/>
      <c r="AK502" s="1432"/>
      <c r="AZ502" s="3"/>
      <c r="BA502" s="3"/>
      <c r="BB502" s="3"/>
      <c r="BC502" s="3"/>
      <c r="BD502" s="3"/>
      <c r="BE502" s="3"/>
      <c r="BF502" s="3"/>
      <c r="BG502" s="3"/>
      <c r="BH502" s="3"/>
      <c r="BI502" s="3"/>
      <c r="BJ502" s="3"/>
      <c r="BK502" s="3"/>
      <c r="BL502" s="3"/>
      <c r="BM502" s="3"/>
      <c r="BN502" s="3"/>
    </row>
    <row r="503" spans="1:66" ht="13"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393">
        <v>11</v>
      </c>
      <c r="AD503" s="1394"/>
      <c r="AE503" s="1394"/>
      <c r="AF503" s="1394"/>
      <c r="AG503" s="13" t="s">
        <v>403</v>
      </c>
      <c r="AH503" s="1431">
        <v>2020</v>
      </c>
      <c r="AI503" s="1431"/>
      <c r="AJ503" s="1431"/>
      <c r="AK503" s="1432"/>
      <c r="AZ503" s="3"/>
      <c r="BA503" s="3"/>
      <c r="BB503" s="3"/>
      <c r="BC503" s="3"/>
      <c r="BD503" s="3"/>
      <c r="BE503" s="3"/>
      <c r="BF503" s="3"/>
      <c r="BG503" s="3"/>
      <c r="BH503" s="3"/>
      <c r="BI503" s="3"/>
      <c r="BJ503" s="3"/>
      <c r="BK503" s="3"/>
      <c r="BL503" s="3"/>
      <c r="BM503" s="3"/>
      <c r="BN503" s="3"/>
    </row>
    <row r="504" spans="1:66" ht="13" customHeight="1">
      <c r="B504" s="1403"/>
      <c r="C504" s="1404"/>
      <c r="D504" s="1404"/>
      <c r="E504" s="1404"/>
      <c r="F504" s="1404"/>
      <c r="G504" s="1404"/>
      <c r="H504" s="1405"/>
      <c r="I504" t="s">
        <v>410</v>
      </c>
      <c r="AC504" s="1393">
        <v>11</v>
      </c>
      <c r="AD504" s="1394"/>
      <c r="AE504" s="1394"/>
      <c r="AF504" s="1394"/>
      <c r="AG504" s="13" t="s">
        <v>403</v>
      </c>
      <c r="AH504" s="1431">
        <v>2020</v>
      </c>
      <c r="AI504" s="1431"/>
      <c r="AJ504" s="1431"/>
      <c r="AK504" s="1432"/>
      <c r="AZ504" s="3"/>
      <c r="BA504" s="3"/>
      <c r="BB504" s="3"/>
      <c r="BC504" s="3"/>
      <c r="BD504" s="3"/>
      <c r="BE504" s="3"/>
      <c r="BF504" s="3"/>
      <c r="BG504" s="3"/>
      <c r="BH504" s="3"/>
      <c r="BI504" s="3"/>
      <c r="BJ504" s="3"/>
      <c r="BK504" s="3"/>
      <c r="BL504" s="3"/>
      <c r="BM504" s="3"/>
      <c r="BN504" s="3"/>
    </row>
    <row r="505" spans="1:66" ht="13" customHeight="1">
      <c r="B505" s="1403"/>
      <c r="C505" s="1404"/>
      <c r="D505" s="1404"/>
      <c r="E505" s="1404"/>
      <c r="F505" s="1404"/>
      <c r="G505" s="1404"/>
      <c r="H505" s="1405"/>
      <c r="I505" t="s">
        <v>411</v>
      </c>
      <c r="AC505" s="1393">
        <v>11</v>
      </c>
      <c r="AD505" s="1394"/>
      <c r="AE505" s="1394"/>
      <c r="AF505" s="1394"/>
      <c r="AG505" s="13" t="s">
        <v>403</v>
      </c>
      <c r="AH505" s="1431">
        <v>2020</v>
      </c>
      <c r="AI505" s="1431"/>
      <c r="AJ505" s="1431"/>
      <c r="AK505" s="1432"/>
      <c r="AZ505" s="3"/>
      <c r="BA505" s="3"/>
      <c r="BB505" s="3"/>
      <c r="BC505" s="3"/>
      <c r="BD505" s="3"/>
      <c r="BE505" s="3"/>
      <c r="BF505" s="3"/>
      <c r="BG505" s="3"/>
      <c r="BH505" s="3"/>
      <c r="BI505" s="3"/>
      <c r="BJ505" s="3"/>
      <c r="BK505" s="3"/>
      <c r="BL505" s="3"/>
      <c r="BM505" s="3"/>
      <c r="BN505" s="3"/>
    </row>
    <row r="506" spans="1:66" ht="13" customHeight="1">
      <c r="B506" s="1403"/>
      <c r="C506" s="1404"/>
      <c r="D506" s="1404"/>
      <c r="E506" s="1404"/>
      <c r="F506" s="1404"/>
      <c r="G506" s="1404"/>
      <c r="H506" s="1405"/>
      <c r="I506" t="s">
        <v>412</v>
      </c>
      <c r="AC506" s="1393">
        <v>10</v>
      </c>
      <c r="AD506" s="1394"/>
      <c r="AE506" s="1394"/>
      <c r="AF506" s="1394"/>
      <c r="AG506" s="13" t="s">
        <v>403</v>
      </c>
      <c r="AH506" s="1431">
        <v>2025</v>
      </c>
      <c r="AI506" s="1431"/>
      <c r="AJ506" s="1431"/>
      <c r="AK506" s="1432"/>
      <c r="AZ506" s="3"/>
      <c r="BA506" s="3"/>
      <c r="BB506" s="3"/>
      <c r="BC506" s="3"/>
      <c r="BD506" s="3"/>
      <c r="BE506" s="3"/>
      <c r="BF506" s="3"/>
      <c r="BG506" s="3"/>
      <c r="BH506" s="3"/>
      <c r="BI506" s="3"/>
      <c r="BJ506" s="3"/>
      <c r="BK506" s="3"/>
      <c r="BL506" s="3"/>
      <c r="BM506" s="3"/>
      <c r="BN506" s="3"/>
    </row>
    <row r="507" spans="1:66" ht="13" customHeight="1">
      <c r="B507" s="1403"/>
      <c r="C507" s="1404"/>
      <c r="D507" s="1404"/>
      <c r="E507" s="1404"/>
      <c r="F507" s="1404"/>
      <c r="G507" s="1404"/>
      <c r="H507" s="1405"/>
      <c r="I507" s="3" t="s">
        <v>413</v>
      </c>
      <c r="AC507" s="1359">
        <v>10</v>
      </c>
      <c r="AD507" s="1360"/>
      <c r="AE507" s="1360"/>
      <c r="AF507" s="1360"/>
      <c r="AG507" s="13" t="s">
        <v>403</v>
      </c>
      <c r="AH507" s="1431">
        <v>2025</v>
      </c>
      <c r="AI507" s="1431"/>
      <c r="AJ507" s="1431"/>
      <c r="AK507" s="1432"/>
      <c r="AZ507" s="3"/>
      <c r="BA507" s="3"/>
      <c r="BB507" s="3"/>
      <c r="BC507" s="3"/>
      <c r="BD507" s="3"/>
      <c r="BE507" s="3"/>
      <c r="BF507" s="3"/>
      <c r="BG507" s="3"/>
      <c r="BH507" s="3"/>
      <c r="BI507" s="3"/>
      <c r="BJ507" s="3"/>
      <c r="BK507" s="3"/>
      <c r="BL507" s="3"/>
      <c r="BM507" s="3"/>
      <c r="BN507" s="3"/>
    </row>
    <row r="508" spans="1:66" ht="13" customHeight="1">
      <c r="B508" s="1403"/>
      <c r="C508" s="1404"/>
      <c r="D508" s="1404"/>
      <c r="E508" s="1404"/>
      <c r="F508" s="1404"/>
      <c r="G508" s="1404"/>
      <c r="H508" s="1405"/>
      <c r="I508" s="897" t="s">
        <v>170</v>
      </c>
      <c r="J508" s="48"/>
      <c r="K508" s="48"/>
      <c r="L508" s="1437" t="s">
        <v>334</v>
      </c>
      <c r="M508" s="1438"/>
      <c r="N508" s="1438"/>
      <c r="O508" s="1438"/>
      <c r="P508" s="1438"/>
      <c r="Q508" s="1438"/>
      <c r="R508" s="1438"/>
      <c r="S508" s="1438"/>
      <c r="T508" s="1438"/>
      <c r="U508" s="1438"/>
      <c r="V508" s="1438"/>
      <c r="W508" s="1438"/>
      <c r="X508" s="1438"/>
      <c r="Y508" s="1438"/>
      <c r="Z508" s="1438"/>
      <c r="AA508" s="1438"/>
      <c r="AB508" s="1439"/>
      <c r="AC508" s="1393" t="s">
        <v>592</v>
      </c>
      <c r="AD508" s="1394"/>
      <c r="AE508" s="1394"/>
      <c r="AF508" s="1394"/>
      <c r="AG508" s="38" t="s">
        <v>403</v>
      </c>
      <c r="AH508" s="1431"/>
      <c r="AI508" s="1431"/>
      <c r="AJ508" s="1431"/>
      <c r="AK508" s="1432"/>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1674</v>
      </c>
      <c r="AC509" s="1389" t="s">
        <v>1183</v>
      </c>
      <c r="AD509" s="1389"/>
      <c r="AE509" s="1389"/>
      <c r="AF509" s="1389"/>
      <c r="AG509" s="13"/>
      <c r="AH509" s="1409"/>
      <c r="AI509" s="1409"/>
      <c r="AJ509" s="1409"/>
      <c r="AK509" s="1410"/>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1671</v>
      </c>
      <c r="AC510" s="1359"/>
      <c r="AD510" s="1360"/>
      <c r="AE510" s="1360"/>
      <c r="AF510" s="1361"/>
      <c r="AG510" s="13"/>
      <c r="AH510" s="1409"/>
      <c r="AI510" s="1409"/>
      <c r="AJ510" s="1409"/>
      <c r="AK510" s="1410"/>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454">
        <v>0.3</v>
      </c>
      <c r="AD512" s="1455"/>
      <c r="AE512" s="1455"/>
      <c r="AF512" s="1456"/>
      <c r="AG512" s="38"/>
      <c r="AH512" s="1587"/>
      <c r="AI512" s="1587"/>
      <c r="AJ512" s="1587"/>
      <c r="AK512" s="1588"/>
      <c r="AZ512" s="3"/>
      <c r="BA512" s="3"/>
      <c r="BB512" s="3"/>
      <c r="BC512" s="3"/>
      <c r="BD512" s="3"/>
      <c r="BE512" s="3"/>
      <c r="BF512" s="3"/>
      <c r="BG512" s="3"/>
      <c r="BH512" s="3"/>
      <c r="BI512" s="3"/>
      <c r="BJ512" s="3"/>
      <c r="BK512" s="3"/>
      <c r="BL512" s="3"/>
      <c r="BM512" s="3"/>
      <c r="BN512" s="3" t="s">
        <v>1183</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402</v>
      </c>
      <c r="AD513" s="1435"/>
      <c r="AE513" s="1435"/>
      <c r="AF513" s="1435"/>
      <c r="AG513" s="38" t="s">
        <v>403</v>
      </c>
      <c r="AH513" s="1435" t="s">
        <v>404</v>
      </c>
      <c r="AI513" s="1435"/>
      <c r="AJ513" s="1435"/>
      <c r="AK513" s="1436"/>
      <c r="AZ513" s="3"/>
      <c r="BA513" s="3"/>
      <c r="BB513" s="3"/>
      <c r="BC513" s="3"/>
      <c r="BD513" s="3"/>
      <c r="BE513" s="3"/>
      <c r="BF513" s="3"/>
      <c r="BG513" s="3"/>
      <c r="BH513" s="3"/>
      <c r="BI513" s="3"/>
      <c r="BJ513" s="3"/>
      <c r="BK513" s="3"/>
      <c r="BL513" s="3"/>
      <c r="BM513" s="3"/>
      <c r="BN513" s="3" t="s">
        <v>2105</v>
      </c>
    </row>
    <row r="514" spans="2:66" ht="13"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393">
        <v>1</v>
      </c>
      <c r="AD514" s="1394"/>
      <c r="AE514" s="1394"/>
      <c r="AF514" s="1394"/>
      <c r="AG514" s="13" t="s">
        <v>403</v>
      </c>
      <c r="AH514" s="1431">
        <v>2025</v>
      </c>
      <c r="AI514" s="1431"/>
      <c r="AJ514" s="1431"/>
      <c r="AK514" s="1432"/>
      <c r="AZ514" s="3"/>
      <c r="BA514" s="3"/>
      <c r="BB514" s="3"/>
      <c r="BC514" s="3"/>
      <c r="BD514" s="3"/>
      <c r="BE514" s="3"/>
      <c r="BF514" s="3"/>
      <c r="BG514" s="3"/>
      <c r="BH514" s="3"/>
      <c r="BI514" s="3"/>
      <c r="BJ514" s="3"/>
      <c r="BK514" s="3"/>
      <c r="BL514" s="3"/>
      <c r="BM514" s="3"/>
      <c r="BN514" s="3" t="s">
        <v>2106</v>
      </c>
    </row>
    <row r="515" spans="2:66" ht="13" customHeight="1">
      <c r="B515" s="1403"/>
      <c r="C515" s="1404"/>
      <c r="D515" s="1404"/>
      <c r="E515" s="1404"/>
      <c r="F515" s="1404"/>
      <c r="G515" s="1404"/>
      <c r="H515" s="1405"/>
      <c r="I515" t="s">
        <v>416</v>
      </c>
      <c r="AC515" s="1393">
        <v>1</v>
      </c>
      <c r="AD515" s="1394"/>
      <c r="AE515" s="1394"/>
      <c r="AF515" s="1394"/>
      <c r="AG515" s="13" t="s">
        <v>403</v>
      </c>
      <c r="AH515" s="1431">
        <v>2025</v>
      </c>
      <c r="AI515" s="1431"/>
      <c r="AJ515" s="1431"/>
      <c r="AK515" s="1432"/>
      <c r="AZ515" s="3"/>
      <c r="BA515" s="3"/>
      <c r="BB515" s="3"/>
      <c r="BC515" s="3"/>
      <c r="BD515" s="3"/>
      <c r="BE515" s="3"/>
      <c r="BF515" s="3"/>
      <c r="BG515" s="3"/>
      <c r="BH515" s="3"/>
      <c r="BI515" s="3"/>
      <c r="BJ515" s="3"/>
      <c r="BK515" s="3"/>
      <c r="BL515" s="3"/>
      <c r="BM515" s="3"/>
      <c r="BN515" s="3" t="s">
        <v>2107</v>
      </c>
    </row>
    <row r="516" spans="2:66" ht="13"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393">
        <v>10</v>
      </c>
      <c r="AD516" s="1394"/>
      <c r="AE516" s="1394"/>
      <c r="AF516" s="1394"/>
      <c r="AG516" s="38" t="s">
        <v>403</v>
      </c>
      <c r="AH516" s="1431">
        <v>2025</v>
      </c>
      <c r="AI516" s="1431"/>
      <c r="AJ516" s="1431"/>
      <c r="AK516" s="1432"/>
      <c r="AZ516" s="3"/>
      <c r="BA516" s="3"/>
      <c r="BB516" s="3"/>
      <c r="BC516" s="3"/>
      <c r="BD516" s="3"/>
      <c r="BE516" s="3"/>
      <c r="BF516" s="3"/>
      <c r="BG516" s="3"/>
      <c r="BH516" s="3"/>
      <c r="BI516" s="3"/>
      <c r="BJ516" s="3"/>
      <c r="BK516" s="3"/>
      <c r="BL516" s="3"/>
      <c r="BM516" s="3"/>
      <c r="BN516" s="3" t="s">
        <v>2108</v>
      </c>
    </row>
    <row r="517" spans="2:66" ht="13"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9">
        <v>1</v>
      </c>
      <c r="AD517" s="1360"/>
      <c r="AE517" s="1360"/>
      <c r="AF517" s="1360"/>
      <c r="AG517" s="129" t="s">
        <v>403</v>
      </c>
      <c r="AH517" s="1431">
        <v>2025</v>
      </c>
      <c r="AI517" s="1431"/>
      <c r="AJ517" s="1431"/>
      <c r="AK517" s="1432"/>
      <c r="AZ517" s="3"/>
      <c r="BB517" s="3"/>
      <c r="BC517" s="3"/>
      <c r="BD517" s="3"/>
      <c r="BE517" s="3"/>
      <c r="BF517" s="3"/>
      <c r="BG517" s="3"/>
      <c r="BH517" s="3"/>
      <c r="BI517" s="3"/>
      <c r="BJ517" s="3"/>
      <c r="BK517" s="3"/>
      <c r="BL517" s="3"/>
      <c r="BM517" s="3"/>
      <c r="BN517" s="3" t="s">
        <v>2109</v>
      </c>
    </row>
    <row r="518" spans="2:66" ht="13" customHeight="1">
      <c r="B518" s="1403"/>
      <c r="C518" s="1404"/>
      <c r="D518" s="1404"/>
      <c r="E518" s="1404"/>
      <c r="F518" s="1404"/>
      <c r="G518" s="1404"/>
      <c r="H518" s="1405"/>
      <c r="I518" t="s">
        <v>416</v>
      </c>
      <c r="AC518" s="1393">
        <v>1</v>
      </c>
      <c r="AD518" s="1394"/>
      <c r="AE518" s="1394"/>
      <c r="AF518" s="1394"/>
      <c r="AG518" s="13" t="s">
        <v>403</v>
      </c>
      <c r="AH518" s="1431">
        <v>2025</v>
      </c>
      <c r="AI518" s="1431"/>
      <c r="AJ518" s="1431"/>
      <c r="AK518" s="1432"/>
      <c r="BB518" s="3"/>
      <c r="BC518" s="3"/>
      <c r="BD518" s="3"/>
      <c r="BE518" s="3"/>
      <c r="BF518" s="3"/>
      <c r="BG518" s="3"/>
      <c r="BH518" s="3"/>
      <c r="BI518" s="3"/>
      <c r="BJ518" s="3"/>
      <c r="BK518" s="3"/>
      <c r="BL518" s="3"/>
      <c r="BM518" s="3"/>
      <c r="BN518" s="3" t="s">
        <v>2110</v>
      </c>
    </row>
    <row r="519" spans="2:66" ht="13"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393">
        <v>10</v>
      </c>
      <c r="AD519" s="1394"/>
      <c r="AE519" s="1394"/>
      <c r="AF519" s="1394"/>
      <c r="AG519" s="38" t="s">
        <v>403</v>
      </c>
      <c r="AH519" s="1431">
        <v>2025</v>
      </c>
      <c r="AI519" s="1431"/>
      <c r="AJ519" s="1431"/>
      <c r="AK519" s="1432"/>
      <c r="BB519" s="3"/>
      <c r="BC519" s="3"/>
      <c r="BD519" s="3"/>
      <c r="BE519" s="3"/>
      <c r="BF519" s="3"/>
      <c r="BG519" s="3"/>
      <c r="BH519" s="3"/>
      <c r="BI519" s="3"/>
      <c r="BJ519" s="3"/>
      <c r="BK519" s="3"/>
      <c r="BL519" s="3"/>
      <c r="BM519" s="3"/>
      <c r="BN519" s="3" t="s">
        <v>2111</v>
      </c>
    </row>
    <row r="520" spans="2:66" ht="13" customHeight="1">
      <c r="B520" s="1400" t="s">
        <v>419</v>
      </c>
      <c r="C520" s="1401"/>
      <c r="D520" s="1401"/>
      <c r="E520" s="1401"/>
      <c r="F520" s="1401"/>
      <c r="G520" s="1401"/>
      <c r="H520" s="1402"/>
      <c r="I520" s="41" t="s">
        <v>420</v>
      </c>
      <c r="J520" s="42"/>
      <c r="K520" s="42"/>
      <c r="L520" s="42"/>
      <c r="M520" s="42"/>
      <c r="N520" s="42"/>
      <c r="O520" s="1437" t="s">
        <v>2740</v>
      </c>
      <c r="P520" s="1438"/>
      <c r="Q520" s="1438"/>
      <c r="R520" s="1438"/>
      <c r="S520" s="1438"/>
      <c r="T520" s="1438"/>
      <c r="U520" s="1438"/>
      <c r="V520" s="1438"/>
      <c r="W520" s="1438"/>
      <c r="X520" s="1438"/>
      <c r="Y520" s="1438"/>
      <c r="Z520" s="1438"/>
      <c r="AA520" s="1438"/>
      <c r="AB520" s="58"/>
      <c r="AC520" s="1359" t="s">
        <v>592</v>
      </c>
      <c r="AD520" s="1360"/>
      <c r="AE520" s="1360"/>
      <c r="AF520" s="1360"/>
      <c r="AG520" s="129" t="s">
        <v>403</v>
      </c>
      <c r="AH520" s="1431"/>
      <c r="AI520" s="1431"/>
      <c r="AJ520" s="1431"/>
      <c r="AK520" s="1432"/>
      <c r="AZ520" s="3"/>
      <c r="BB520" s="3"/>
      <c r="BC520" s="3"/>
      <c r="BD520" s="3"/>
      <c r="BE520" s="3"/>
      <c r="BF520" s="3"/>
      <c r="BG520" s="3"/>
      <c r="BH520" s="3"/>
      <c r="BI520" s="3"/>
      <c r="BJ520" s="3"/>
      <c r="BK520" s="3"/>
      <c r="BL520" s="3"/>
      <c r="BM520" s="3"/>
      <c r="BN520" s="3" t="s">
        <v>2112</v>
      </c>
    </row>
    <row r="521" spans="2:66" ht="13" customHeight="1">
      <c r="B521" s="1403"/>
      <c r="C521" s="1404"/>
      <c r="D521" s="1404"/>
      <c r="E521" s="1404"/>
      <c r="F521" s="1404"/>
      <c r="G521" s="1404"/>
      <c r="H521" s="1405"/>
      <c r="I521" s="114" t="s">
        <v>421</v>
      </c>
      <c r="AB521" s="65"/>
      <c r="AC521" s="1393">
        <v>2</v>
      </c>
      <c r="AD521" s="1394"/>
      <c r="AE521" s="1394"/>
      <c r="AF521" s="1394"/>
      <c r="AG521" s="13" t="s">
        <v>403</v>
      </c>
      <c r="AH521" s="1431">
        <v>2020</v>
      </c>
      <c r="AI521" s="1431"/>
      <c r="AJ521" s="1431"/>
      <c r="AK521" s="1432"/>
      <c r="AZ521" s="3"/>
      <c r="BB521" s="3"/>
      <c r="BC521" s="3"/>
      <c r="BD521" s="3"/>
      <c r="BE521" s="3"/>
      <c r="BF521" s="3"/>
      <c r="BG521" s="3"/>
      <c r="BH521" s="3"/>
      <c r="BI521" s="3"/>
      <c r="BJ521" s="3"/>
      <c r="BK521" s="3"/>
      <c r="BL521" s="3"/>
      <c r="BM521" s="3"/>
      <c r="BN521" s="3" t="s">
        <v>2113</v>
      </c>
    </row>
    <row r="522" spans="2:66" ht="13"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393">
        <v>7</v>
      </c>
      <c r="AD522" s="1394"/>
      <c r="AE522" s="1394"/>
      <c r="AF522" s="1394"/>
      <c r="AG522" s="38" t="s">
        <v>403</v>
      </c>
      <c r="AH522" s="1431">
        <v>2020</v>
      </c>
      <c r="AI522" s="1431"/>
      <c r="AJ522" s="1431"/>
      <c r="AK522" s="1432"/>
      <c r="AZ522" s="3"/>
      <c r="BA522" s="3"/>
      <c r="BB522" s="3"/>
      <c r="BC522" s="3"/>
      <c r="BD522" s="3"/>
      <c r="BE522" s="3"/>
      <c r="BF522" s="3"/>
      <c r="BG522" s="3"/>
      <c r="BH522" s="3"/>
      <c r="BI522" s="3"/>
      <c r="BJ522" s="3"/>
      <c r="BK522" s="3"/>
      <c r="BL522" s="3"/>
      <c r="BM522" s="3"/>
      <c r="BN522" s="3" t="s">
        <v>2114</v>
      </c>
    </row>
    <row r="523" spans="2:66" ht="13" customHeight="1">
      <c r="B523" s="1403"/>
      <c r="C523" s="1404"/>
      <c r="D523" s="1404"/>
      <c r="E523" s="1404"/>
      <c r="F523" s="1404"/>
      <c r="G523" s="1404"/>
      <c r="H523" s="1405"/>
      <c r="I523" s="42" t="s">
        <v>423</v>
      </c>
      <c r="J523" s="42"/>
      <c r="K523" s="42"/>
      <c r="L523" s="42"/>
      <c r="M523" s="42"/>
      <c r="N523" s="42"/>
      <c r="O523" s="1437" t="s">
        <v>2738</v>
      </c>
      <c r="P523" s="1438"/>
      <c r="Q523" s="1438"/>
      <c r="R523" s="1438"/>
      <c r="S523" s="1438"/>
      <c r="T523" s="1438"/>
      <c r="U523" s="1438"/>
      <c r="V523" s="1438"/>
      <c r="W523" s="1438"/>
      <c r="X523" s="1438"/>
      <c r="Y523" s="1438"/>
      <c r="Z523" s="1438"/>
      <c r="AA523" s="1438"/>
      <c r="AC523" s="1393" t="s">
        <v>592</v>
      </c>
      <c r="AD523" s="1394"/>
      <c r="AE523" s="1394"/>
      <c r="AF523" s="1394"/>
      <c r="AG523" s="13" t="s">
        <v>403</v>
      </c>
      <c r="AH523" s="1431"/>
      <c r="AI523" s="1431"/>
      <c r="AJ523" s="1431"/>
      <c r="AK523" s="1432"/>
      <c r="AZ523" s="3"/>
      <c r="BA523" s="3"/>
      <c r="BB523" s="3"/>
      <c r="BC523" s="3"/>
      <c r="BD523" s="3"/>
      <c r="BE523" s="3"/>
      <c r="BF523" s="3"/>
      <c r="BG523" s="3"/>
      <c r="BH523" s="3"/>
      <c r="BI523" s="3"/>
      <c r="BJ523" s="3"/>
      <c r="BK523" s="3"/>
      <c r="BL523" s="3"/>
      <c r="BM523" s="3"/>
      <c r="BN523" s="3" t="s">
        <v>2115</v>
      </c>
    </row>
    <row r="524" spans="2:66" ht="13" customHeight="1">
      <c r="B524" s="1403"/>
      <c r="C524" s="1404"/>
      <c r="D524" s="1404"/>
      <c r="E524" s="1404"/>
      <c r="F524" s="1404"/>
      <c r="G524" s="1404"/>
      <c r="H524" s="1405"/>
      <c r="I524" t="s">
        <v>421</v>
      </c>
      <c r="AC524" s="1393">
        <v>4</v>
      </c>
      <c r="AD524" s="1394"/>
      <c r="AE524" s="1394"/>
      <c r="AF524" s="1394"/>
      <c r="AG524" s="13" t="s">
        <v>403</v>
      </c>
      <c r="AH524" s="1431">
        <v>2023</v>
      </c>
      <c r="AI524" s="1431"/>
      <c r="AJ524" s="1431"/>
      <c r="AK524" s="1432"/>
      <c r="AZ524" s="3"/>
      <c r="BA524" s="3"/>
      <c r="BB524" s="3"/>
      <c r="BC524" s="3"/>
      <c r="BD524" s="3"/>
      <c r="BE524" s="3"/>
      <c r="BF524" s="3"/>
      <c r="BG524" s="3"/>
      <c r="BH524" s="3"/>
      <c r="BI524" s="3"/>
      <c r="BJ524" s="3"/>
      <c r="BK524" s="3"/>
      <c r="BL524" s="3"/>
      <c r="BM524" s="3"/>
      <c r="BN524" s="3" t="s">
        <v>2116</v>
      </c>
    </row>
    <row r="525" spans="2:66" ht="13"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393">
        <v>8</v>
      </c>
      <c r="AD525" s="1394"/>
      <c r="AE525" s="1394"/>
      <c r="AF525" s="1394"/>
      <c r="AG525" s="38" t="s">
        <v>403</v>
      </c>
      <c r="AH525" s="1431">
        <v>2023</v>
      </c>
      <c r="AI525" s="1431"/>
      <c r="AJ525" s="1431"/>
      <c r="AK525" s="1432"/>
      <c r="AZ525" s="3"/>
      <c r="BA525" s="3"/>
      <c r="BB525" s="3"/>
      <c r="BC525" s="3"/>
      <c r="BD525" s="3"/>
      <c r="BE525" s="3"/>
      <c r="BF525" s="3"/>
      <c r="BG525" s="3"/>
      <c r="BH525" s="3"/>
      <c r="BI525" s="3"/>
      <c r="BJ525" s="3"/>
      <c r="BK525" s="3"/>
      <c r="BL525" s="3"/>
      <c r="BM525" s="3"/>
      <c r="BN525" s="3" t="s">
        <v>2117</v>
      </c>
    </row>
    <row r="526" spans="2:66" ht="13" customHeight="1">
      <c r="B526" s="1403"/>
      <c r="C526" s="1404"/>
      <c r="D526" s="1404"/>
      <c r="E526" s="1404"/>
      <c r="F526" s="1404"/>
      <c r="G526" s="1404"/>
      <c r="H526" s="1405"/>
      <c r="I526" s="42" t="s">
        <v>423</v>
      </c>
      <c r="J526" s="42"/>
      <c r="K526" s="42"/>
      <c r="L526" s="42"/>
      <c r="M526" s="42"/>
      <c r="N526" s="42"/>
      <c r="O526" s="1437" t="s">
        <v>2746</v>
      </c>
      <c r="P526" s="1438"/>
      <c r="Q526" s="1438"/>
      <c r="R526" s="1438"/>
      <c r="S526" s="1438"/>
      <c r="T526" s="1438"/>
      <c r="U526" s="1438"/>
      <c r="V526" s="1438"/>
      <c r="W526" s="1438"/>
      <c r="X526" s="1438"/>
      <c r="Y526" s="1438"/>
      <c r="Z526" s="1438"/>
      <c r="AA526" s="1438"/>
      <c r="AC526" s="1393" t="s">
        <v>592</v>
      </c>
      <c r="AD526" s="1394"/>
      <c r="AE526" s="1394"/>
      <c r="AF526" s="1394"/>
      <c r="AG526" s="13" t="s">
        <v>403</v>
      </c>
      <c r="AH526" s="1431"/>
      <c r="AI526" s="1431"/>
      <c r="AJ526" s="1431"/>
      <c r="AK526" s="1432"/>
      <c r="AZ526" s="3"/>
      <c r="BA526" s="3"/>
      <c r="BB526" s="3"/>
      <c r="BC526" s="3"/>
      <c r="BD526" s="3"/>
      <c r="BE526" s="3"/>
      <c r="BF526" s="3"/>
      <c r="BG526" s="3"/>
      <c r="BH526" s="3"/>
      <c r="BI526" s="3"/>
      <c r="BJ526" s="3"/>
      <c r="BK526" s="3"/>
      <c r="BL526" s="3"/>
      <c r="BM526" s="3"/>
      <c r="BN526" s="3" t="s">
        <v>2118</v>
      </c>
    </row>
    <row r="527" spans="2:66" ht="13" customHeight="1">
      <c r="B527" s="1403"/>
      <c r="C527" s="1404"/>
      <c r="D527" s="1404"/>
      <c r="E527" s="1404"/>
      <c r="F527" s="1404"/>
      <c r="G527" s="1404"/>
      <c r="H527" s="1405"/>
      <c r="I527" t="s">
        <v>421</v>
      </c>
      <c r="AC527" s="1393">
        <v>12</v>
      </c>
      <c r="AD527" s="1394"/>
      <c r="AE527" s="1394"/>
      <c r="AF527" s="1394"/>
      <c r="AG527" s="13" t="s">
        <v>403</v>
      </c>
      <c r="AH527" s="1431">
        <v>2022</v>
      </c>
      <c r="AI527" s="1431"/>
      <c r="AJ527" s="1431"/>
      <c r="AK527" s="1432"/>
      <c r="AZ527" s="3"/>
      <c r="BA527" s="3"/>
      <c r="BB527" s="3"/>
      <c r="BC527" s="3"/>
      <c r="BD527" s="3"/>
      <c r="BE527" s="3"/>
      <c r="BF527" s="3"/>
      <c r="BG527" s="3"/>
      <c r="BH527" s="3"/>
      <c r="BI527" s="3"/>
      <c r="BJ527" s="3"/>
      <c r="BK527" s="3"/>
      <c r="BL527" s="3"/>
      <c r="BM527" s="3"/>
      <c r="BN527" s="3" t="s">
        <v>2119</v>
      </c>
    </row>
    <row r="528" spans="2:66" ht="13"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393">
        <v>6</v>
      </c>
      <c r="AD528" s="1394"/>
      <c r="AE528" s="1394"/>
      <c r="AF528" s="1394"/>
      <c r="AG528" s="38" t="s">
        <v>403</v>
      </c>
      <c r="AH528" s="1431">
        <v>2023</v>
      </c>
      <c r="AI528" s="1431"/>
      <c r="AJ528" s="1431"/>
      <c r="AK528" s="1432"/>
      <c r="AZ528" s="3"/>
      <c r="BA528" s="3"/>
      <c r="BB528" s="3"/>
      <c r="BC528" s="3"/>
      <c r="BD528" s="3"/>
      <c r="BE528" s="3"/>
      <c r="BF528" s="3"/>
      <c r="BG528" s="3"/>
      <c r="BH528" s="3"/>
      <c r="BI528" s="3"/>
      <c r="BJ528" s="3"/>
      <c r="BK528" s="3"/>
      <c r="BL528" s="3"/>
      <c r="BM528" s="3"/>
      <c r="BN528" s="3" t="s">
        <v>2120</v>
      </c>
    </row>
    <row r="529" spans="1:66" ht="13" customHeight="1">
      <c r="B529" s="1403"/>
      <c r="C529" s="1404"/>
      <c r="D529" s="1404"/>
      <c r="E529" s="1404"/>
      <c r="F529" s="1404"/>
      <c r="G529" s="1404"/>
      <c r="H529" s="1405"/>
      <c r="I529" s="42" t="s">
        <v>423</v>
      </c>
      <c r="J529" s="42"/>
      <c r="K529" s="42"/>
      <c r="L529" s="42"/>
      <c r="M529" s="42"/>
      <c r="N529" s="42"/>
      <c r="O529" s="1437" t="s">
        <v>2737</v>
      </c>
      <c r="P529" s="1438"/>
      <c r="Q529" s="1438"/>
      <c r="R529" s="1438"/>
      <c r="S529" s="1438"/>
      <c r="T529" s="1438"/>
      <c r="U529" s="1438"/>
      <c r="V529" s="1438"/>
      <c r="W529" s="1438"/>
      <c r="X529" s="1438"/>
      <c r="Y529" s="1438"/>
      <c r="Z529" s="1438"/>
      <c r="AA529" s="1438"/>
      <c r="AC529" s="1393" t="s">
        <v>592</v>
      </c>
      <c r="AD529" s="1394"/>
      <c r="AE529" s="1394"/>
      <c r="AF529" s="1394"/>
      <c r="AG529" s="13" t="s">
        <v>403</v>
      </c>
      <c r="AH529" s="1431"/>
      <c r="AI529" s="1431"/>
      <c r="AJ529" s="1431"/>
      <c r="AK529" s="1432"/>
      <c r="AZ529" s="3"/>
      <c r="BA529" s="3"/>
      <c r="BB529" s="3"/>
      <c r="BC529" s="3"/>
      <c r="BD529" s="3"/>
      <c r="BE529" s="3"/>
      <c r="BF529" s="3"/>
      <c r="BG529" s="3"/>
      <c r="BH529" s="3"/>
      <c r="BI529" s="3"/>
      <c r="BJ529" s="3"/>
      <c r="BK529" s="3"/>
      <c r="BL529" s="3"/>
      <c r="BM529" s="3"/>
      <c r="BN529" s="3" t="s">
        <v>2121</v>
      </c>
    </row>
    <row r="530" spans="1:66" ht="13" customHeight="1">
      <c r="B530" s="1403"/>
      <c r="C530" s="1404"/>
      <c r="D530" s="1404"/>
      <c r="E530" s="1404"/>
      <c r="F530" s="1404"/>
      <c r="G530" s="1404"/>
      <c r="H530" s="1405"/>
      <c r="I530" t="s">
        <v>421</v>
      </c>
      <c r="AC530" s="1393">
        <v>7</v>
      </c>
      <c r="AD530" s="1394"/>
      <c r="AE530" s="1394"/>
      <c r="AF530" s="1394"/>
      <c r="AG530" s="13" t="s">
        <v>403</v>
      </c>
      <c r="AH530" s="1431">
        <v>2020</v>
      </c>
      <c r="AI530" s="1431"/>
      <c r="AJ530" s="1431"/>
      <c r="AK530" s="1432"/>
      <c r="AZ530" s="3"/>
      <c r="BA530" s="3"/>
      <c r="BB530" s="3"/>
      <c r="BC530" s="3"/>
      <c r="BD530" s="3"/>
      <c r="BE530" s="3"/>
      <c r="BF530" s="3"/>
      <c r="BG530" s="3"/>
      <c r="BH530" s="3"/>
      <c r="BI530" s="3"/>
      <c r="BJ530" s="3"/>
      <c r="BK530" s="3"/>
      <c r="BL530" s="3"/>
      <c r="BM530" s="3"/>
      <c r="BN530" s="3" t="s">
        <v>2122</v>
      </c>
    </row>
    <row r="531" spans="1:66" ht="13"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393">
        <v>1</v>
      </c>
      <c r="AD531" s="1394"/>
      <c r="AE531" s="1394"/>
      <c r="AF531" s="1394"/>
      <c r="AG531" s="38" t="s">
        <v>403</v>
      </c>
      <c r="AH531" s="1431">
        <v>2021</v>
      </c>
      <c r="AI531" s="1431"/>
      <c r="AJ531" s="1431"/>
      <c r="AK531" s="1432"/>
      <c r="AZ531" s="3"/>
      <c r="BA531" s="3"/>
      <c r="BB531" s="3"/>
      <c r="BC531" s="3"/>
      <c r="BD531" s="3"/>
      <c r="BE531" s="3"/>
      <c r="BF531" s="3"/>
      <c r="BG531" s="3"/>
      <c r="BH531" s="3"/>
      <c r="BI531" s="3"/>
      <c r="BJ531" s="3"/>
      <c r="BK531" s="3"/>
      <c r="BL531" s="3"/>
      <c r="BM531" s="3"/>
      <c r="BN531" s="3" t="s">
        <v>2123</v>
      </c>
    </row>
    <row r="532" spans="1:66" ht="13" customHeight="1">
      <c r="B532" s="1403"/>
      <c r="C532" s="1404"/>
      <c r="D532" s="1404"/>
      <c r="E532" s="1404"/>
      <c r="F532" s="1404"/>
      <c r="G532" s="1404"/>
      <c r="H532" s="1405"/>
      <c r="I532" s="42" t="s">
        <v>423</v>
      </c>
      <c r="J532" s="42"/>
      <c r="K532" s="42"/>
      <c r="L532" s="42"/>
      <c r="M532" s="42"/>
      <c r="N532" s="42"/>
      <c r="O532" s="1437" t="s">
        <v>2736</v>
      </c>
      <c r="P532" s="1438"/>
      <c r="Q532" s="1438"/>
      <c r="R532" s="1438"/>
      <c r="S532" s="1438"/>
      <c r="T532" s="1438"/>
      <c r="U532" s="1438"/>
      <c r="V532" s="1438"/>
      <c r="W532" s="1438"/>
      <c r="X532" s="1438"/>
      <c r="Y532" s="1438"/>
      <c r="Z532" s="1438"/>
      <c r="AA532" s="1438"/>
      <c r="AC532" s="1393" t="s">
        <v>592</v>
      </c>
      <c r="AD532" s="1394"/>
      <c r="AE532" s="1394"/>
      <c r="AF532" s="1394"/>
      <c r="AG532" s="13" t="s">
        <v>403</v>
      </c>
      <c r="AH532" s="1431"/>
      <c r="AI532" s="1431"/>
      <c r="AJ532" s="1431"/>
      <c r="AK532" s="1432"/>
      <c r="AZ532" s="3"/>
      <c r="BA532" s="3"/>
      <c r="BB532" s="3"/>
      <c r="BC532" s="3"/>
      <c r="BD532" s="3"/>
      <c r="BE532" s="3"/>
      <c r="BF532" s="3"/>
      <c r="BG532" s="3"/>
      <c r="BH532" s="3"/>
      <c r="BI532" s="3"/>
      <c r="BJ532" s="3"/>
      <c r="BK532" s="3"/>
      <c r="BL532" s="3"/>
      <c r="BM532" s="3"/>
      <c r="BN532" s="3" t="s">
        <v>2124</v>
      </c>
    </row>
    <row r="533" spans="1:66" ht="13" customHeight="1">
      <c r="B533" s="1403"/>
      <c r="C533" s="1404"/>
      <c r="D533" s="1404"/>
      <c r="E533" s="1404"/>
      <c r="F533" s="1404"/>
      <c r="G533" s="1404"/>
      <c r="H533" s="1405"/>
      <c r="I533" t="s">
        <v>421</v>
      </c>
      <c r="AC533" s="1393">
        <v>9</v>
      </c>
      <c r="AD533" s="1394"/>
      <c r="AE533" s="1394"/>
      <c r="AF533" s="1394"/>
      <c r="AG533" s="38" t="s">
        <v>403</v>
      </c>
      <c r="AH533" s="1431">
        <v>2021</v>
      </c>
      <c r="AI533" s="1431"/>
      <c r="AJ533" s="1431"/>
      <c r="AK533" s="1432"/>
      <c r="AZ533" s="3"/>
      <c r="BA533" s="3"/>
      <c r="BB533" s="3"/>
      <c r="BC533" s="3"/>
      <c r="BD533" s="3"/>
      <c r="BE533" s="3"/>
      <c r="BF533" s="3"/>
      <c r="BG533" s="3"/>
      <c r="BH533" s="3"/>
      <c r="BI533" s="3"/>
      <c r="BJ533" s="3"/>
      <c r="BK533" s="3"/>
      <c r="BL533" s="3"/>
      <c r="BM533" s="3"/>
      <c r="BN533" s="3" t="s">
        <v>2125</v>
      </c>
    </row>
    <row r="534" spans="1:66" ht="13"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393">
        <v>10</v>
      </c>
      <c r="AD534" s="1394"/>
      <c r="AE534" s="1394"/>
      <c r="AF534" s="1394"/>
      <c r="AG534" s="13" t="s">
        <v>403</v>
      </c>
      <c r="AH534" s="1431">
        <v>2022</v>
      </c>
      <c r="AI534" s="1431"/>
      <c r="AJ534" s="1431"/>
      <c r="AK534" s="1432"/>
      <c r="AZ534" s="3"/>
      <c r="BA534" s="3"/>
      <c r="BB534" s="3"/>
      <c r="BC534" s="3"/>
      <c r="BD534" s="3"/>
      <c r="BE534" s="3"/>
      <c r="BF534" s="3"/>
      <c r="BG534" s="3"/>
      <c r="BH534" s="3"/>
      <c r="BI534" s="3"/>
      <c r="BJ534" s="3"/>
      <c r="BK534" s="3"/>
      <c r="BL534" s="3"/>
      <c r="BM534" s="3"/>
      <c r="BN534" s="3" t="s">
        <v>2126</v>
      </c>
    </row>
    <row r="535" spans="1:66" ht="13" customHeight="1">
      <c r="B535" s="1403"/>
      <c r="C535" s="1404"/>
      <c r="D535" s="1404"/>
      <c r="E535" s="1404"/>
      <c r="F535" s="1404"/>
      <c r="G535" s="1404"/>
      <c r="H535" s="1405"/>
      <c r="I535" s="42" t="s">
        <v>423</v>
      </c>
      <c r="J535" s="42"/>
      <c r="K535" s="42"/>
      <c r="L535" s="42"/>
      <c r="M535" s="42"/>
      <c r="N535" s="42"/>
      <c r="O535" s="1437" t="s">
        <v>2617</v>
      </c>
      <c r="P535" s="1438"/>
      <c r="Q535" s="1438"/>
      <c r="R535" s="1438"/>
      <c r="S535" s="1438"/>
      <c r="T535" s="1438"/>
      <c r="U535" s="1438"/>
      <c r="V535" s="1438"/>
      <c r="W535" s="1438"/>
      <c r="X535" s="1438"/>
      <c r="Y535" s="1438"/>
      <c r="Z535" s="1438"/>
      <c r="AA535" s="1438"/>
      <c r="AC535" s="1393" t="s">
        <v>592</v>
      </c>
      <c r="AD535" s="1394"/>
      <c r="AE535" s="1394"/>
      <c r="AF535" s="1394"/>
      <c r="AG535" s="38" t="s">
        <v>403</v>
      </c>
      <c r="AH535" s="1431"/>
      <c r="AI535" s="1431"/>
      <c r="AJ535" s="1431"/>
      <c r="AK535" s="1432"/>
      <c r="AZ535" s="3"/>
      <c r="BA535" s="3"/>
      <c r="BB535" s="3"/>
      <c r="BC535" s="3"/>
      <c r="BD535" s="3"/>
      <c r="BE535" s="3"/>
      <c r="BF535" s="3"/>
      <c r="BG535" s="3"/>
      <c r="BH535" s="3"/>
      <c r="BI535" s="3"/>
      <c r="BJ535" s="3"/>
      <c r="BK535" s="3"/>
      <c r="BL535" s="3"/>
      <c r="BM535" s="3"/>
      <c r="BN535" s="3" t="s">
        <v>2127</v>
      </c>
    </row>
    <row r="536" spans="1:66" ht="13" customHeight="1">
      <c r="B536" s="1403"/>
      <c r="C536" s="1404"/>
      <c r="D536" s="1404"/>
      <c r="E536" s="1404"/>
      <c r="F536" s="1404"/>
      <c r="G536" s="1404"/>
      <c r="H536" s="1405"/>
      <c r="I536" t="s">
        <v>421</v>
      </c>
      <c r="AC536" s="1393">
        <v>2</v>
      </c>
      <c r="AD536" s="1394"/>
      <c r="AE536" s="1394"/>
      <c r="AF536" s="1394"/>
      <c r="AG536" s="13" t="s">
        <v>403</v>
      </c>
      <c r="AH536" s="1431">
        <v>2022</v>
      </c>
      <c r="AI536" s="1431"/>
      <c r="AJ536" s="1431"/>
      <c r="AK536" s="1432"/>
      <c r="AZ536" s="3"/>
      <c r="BA536" s="3"/>
      <c r="BB536" s="3"/>
      <c r="BC536" s="3"/>
      <c r="BD536" s="3"/>
      <c r="BE536" s="3"/>
      <c r="BF536" s="3"/>
      <c r="BG536" s="3"/>
      <c r="BH536" s="3"/>
      <c r="BI536" s="3"/>
      <c r="BJ536" s="3"/>
      <c r="BK536" s="3"/>
      <c r="BL536" s="3"/>
      <c r="BM536" s="3"/>
      <c r="BN536" s="3" t="s">
        <v>2128</v>
      </c>
    </row>
    <row r="537" spans="1:66" ht="13"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393">
        <v>6</v>
      </c>
      <c r="AD537" s="1394"/>
      <c r="AE537" s="1394"/>
      <c r="AF537" s="1394"/>
      <c r="AG537" s="38" t="s">
        <v>403</v>
      </c>
      <c r="AH537" s="1431">
        <v>2022</v>
      </c>
      <c r="AI537" s="1431"/>
      <c r="AJ537" s="1431"/>
      <c r="AK537" s="1432"/>
      <c r="AZ537" s="3"/>
      <c r="BA537" s="3"/>
      <c r="BB537" s="3"/>
      <c r="BC537" s="3"/>
      <c r="BD537" s="3"/>
      <c r="BE537" s="3"/>
      <c r="BF537" s="3"/>
      <c r="BG537" s="3"/>
      <c r="BH537" s="3"/>
      <c r="BI537" s="3"/>
      <c r="BJ537" s="3"/>
      <c r="BK537" s="3"/>
      <c r="BL537" s="3"/>
      <c r="BM537" s="3"/>
      <c r="BN537" s="3" t="s">
        <v>2129</v>
      </c>
    </row>
    <row r="538" spans="1:66" ht="13" customHeight="1">
      <c r="B538" s="1403"/>
      <c r="C538" s="1404"/>
      <c r="D538" s="1404"/>
      <c r="E538" s="1404"/>
      <c r="F538" s="1404"/>
      <c r="G538" s="1404"/>
      <c r="H538" s="1405"/>
      <c r="I538" s="42" t="s">
        <v>563</v>
      </c>
      <c r="J538" s="42"/>
      <c r="K538" s="42"/>
      <c r="L538" s="42"/>
      <c r="M538" s="42"/>
      <c r="N538" s="42"/>
      <c r="O538" s="42"/>
      <c r="P538" s="42"/>
      <c r="Q538" s="42"/>
      <c r="R538" s="42"/>
      <c r="S538" s="42"/>
      <c r="T538" s="42"/>
      <c r="U538" s="42"/>
      <c r="V538" s="42"/>
      <c r="W538" s="42"/>
      <c r="AC538" s="1393">
        <v>2</v>
      </c>
      <c r="AD538" s="1394"/>
      <c r="AE538" s="1394"/>
      <c r="AF538" s="1394"/>
      <c r="AG538" s="38" t="s">
        <v>403</v>
      </c>
      <c r="AH538" s="1431">
        <v>2026</v>
      </c>
      <c r="AI538" s="1431"/>
      <c r="AJ538" s="1431"/>
      <c r="AK538" s="1432"/>
      <c r="AZ538" s="3"/>
      <c r="BA538" s="3"/>
      <c r="BB538" s="3"/>
      <c r="BC538" s="3"/>
      <c r="BD538" s="3"/>
      <c r="BE538" s="3"/>
      <c r="BF538" s="3"/>
      <c r="BG538" s="3"/>
      <c r="BH538" s="3"/>
      <c r="BI538" s="3"/>
      <c r="BJ538" s="3"/>
      <c r="BK538" s="3"/>
      <c r="BL538" s="3"/>
      <c r="BM538" s="3"/>
      <c r="BN538" s="3"/>
    </row>
    <row r="539" spans="1:66" ht="13" customHeight="1">
      <c r="B539" s="1403"/>
      <c r="C539" s="1404"/>
      <c r="D539" s="1404"/>
      <c r="E539" s="1404"/>
      <c r="F539" s="1404"/>
      <c r="G539" s="1404"/>
      <c r="H539" s="1405"/>
      <c r="I539" t="s">
        <v>564</v>
      </c>
      <c r="AC539" s="1393">
        <v>10</v>
      </c>
      <c r="AD539" s="1394"/>
      <c r="AE539" s="1394"/>
      <c r="AF539" s="1394"/>
      <c r="AG539" s="13" t="s">
        <v>403</v>
      </c>
      <c r="AH539" s="1431">
        <v>2025</v>
      </c>
      <c r="AI539" s="1431"/>
      <c r="AJ539" s="1431"/>
      <c r="AK539" s="1432"/>
      <c r="AZ539" s="3"/>
      <c r="BA539" s="3"/>
      <c r="BB539" s="3"/>
      <c r="BC539" s="3"/>
      <c r="BD539" s="3"/>
      <c r="BE539" s="3"/>
      <c r="BF539" s="3"/>
      <c r="BG539" s="3"/>
      <c r="BH539" s="3"/>
      <c r="BI539" s="3"/>
      <c r="BJ539" s="3"/>
      <c r="BK539" s="3"/>
      <c r="BL539" s="3"/>
      <c r="BM539" s="3"/>
      <c r="BN539" s="3"/>
    </row>
    <row r="540" spans="1:66" ht="13" customHeight="1">
      <c r="B540" s="1403"/>
      <c r="C540" s="1404"/>
      <c r="D540" s="1404"/>
      <c r="E540" s="1404"/>
      <c r="F540" s="1404"/>
      <c r="G540" s="1404"/>
      <c r="H540" s="1405"/>
      <c r="I540" t="s">
        <v>565</v>
      </c>
      <c r="AC540" s="1393">
        <v>1</v>
      </c>
      <c r="AD540" s="1394"/>
      <c r="AE540" s="1394"/>
      <c r="AF540" s="1394"/>
      <c r="AG540" s="38" t="s">
        <v>403</v>
      </c>
      <c r="AH540" s="1431">
        <v>2028</v>
      </c>
      <c r="AI540" s="1431"/>
      <c r="AJ540" s="1431"/>
      <c r="AK540" s="1432"/>
      <c r="AZ540" s="3"/>
      <c r="BA540" s="3"/>
      <c r="BB540" s="3"/>
      <c r="BC540" s="3"/>
      <c r="BD540" s="3"/>
      <c r="BE540" s="3"/>
      <c r="BF540" s="3"/>
      <c r="BG540" s="3"/>
      <c r="BH540" s="3"/>
      <c r="BI540" s="3"/>
      <c r="BJ540" s="3"/>
      <c r="BK540" s="3"/>
      <c r="BL540" s="3"/>
      <c r="BM540" s="3"/>
      <c r="BN540" s="3"/>
    </row>
    <row r="541" spans="1:66" ht="13" customHeight="1">
      <c r="B541" s="1403"/>
      <c r="C541" s="1404"/>
      <c r="D541" s="1404"/>
      <c r="E541" s="1404"/>
      <c r="F541" s="1404"/>
      <c r="G541" s="1404"/>
      <c r="H541" s="1405"/>
      <c r="I541" t="s">
        <v>566</v>
      </c>
      <c r="AC541" s="1393">
        <v>1</v>
      </c>
      <c r="AD541" s="1394"/>
      <c r="AE541" s="1394"/>
      <c r="AF541" s="1394"/>
      <c r="AG541" s="38" t="s">
        <v>403</v>
      </c>
      <c r="AH541" s="1431">
        <v>2028</v>
      </c>
      <c r="AI541" s="1431"/>
      <c r="AJ541" s="1431"/>
      <c r="AK541" s="1432"/>
      <c r="AZ541" s="3"/>
      <c r="BA541" s="3"/>
      <c r="BB541" s="3"/>
      <c r="BC541" s="3"/>
      <c r="BD541" s="3"/>
      <c r="BE541" s="3"/>
      <c r="BF541" s="3"/>
      <c r="BG541" s="3"/>
      <c r="BH541" s="3"/>
      <c r="BI541" s="3"/>
      <c r="BJ541" s="3"/>
      <c r="BK541" s="3"/>
      <c r="BL541" s="3"/>
      <c r="BM541" s="3"/>
      <c r="BN541" s="3"/>
    </row>
    <row r="542" spans="1:66" ht="13" customHeight="1">
      <c r="B542" s="1406"/>
      <c r="C542" s="1407"/>
      <c r="D542" s="1407"/>
      <c r="E542" s="1407"/>
      <c r="F542" s="1407"/>
      <c r="G542" s="1407"/>
      <c r="H542" s="1408"/>
      <c r="I542" s="48" t="s">
        <v>452</v>
      </c>
      <c r="J542" s="48"/>
      <c r="K542" s="48"/>
      <c r="L542" s="48"/>
      <c r="M542" s="48"/>
      <c r="N542" s="48"/>
      <c r="O542" s="48"/>
      <c r="P542" s="48"/>
      <c r="Q542" s="48"/>
      <c r="R542" s="48"/>
      <c r="S542" s="48"/>
      <c r="T542" s="48"/>
      <c r="U542" s="48"/>
      <c r="V542" s="48"/>
      <c r="W542" s="48"/>
      <c r="X542" s="48"/>
      <c r="Y542" s="48"/>
      <c r="Z542" s="48"/>
      <c r="AA542" s="48"/>
      <c r="AB542" s="48"/>
      <c r="AC542" s="1393">
        <v>10</v>
      </c>
      <c r="AD542" s="1394"/>
      <c r="AE542" s="1394"/>
      <c r="AF542" s="1394"/>
      <c r="AG542" s="38" t="s">
        <v>403</v>
      </c>
      <c r="AH542" s="1431">
        <v>2028</v>
      </c>
      <c r="AI542" s="1431"/>
      <c r="AJ542" s="1431"/>
      <c r="AK542" s="1432"/>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74" t="s">
        <v>544</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00"/>
      <c r="AV544" s="900"/>
      <c r="AW544" s="900"/>
      <c r="AX544" s="900"/>
      <c r="AY544" s="900"/>
      <c r="BB544" s="3"/>
      <c r="BC544" s="3"/>
      <c r="BD544" s="3"/>
      <c r="BE544" s="3"/>
      <c r="BF544" s="3"/>
      <c r="BG544" s="3"/>
      <c r="BH544" s="3"/>
      <c r="BI544" s="3"/>
      <c r="BJ544" s="3"/>
      <c r="BK544" s="3"/>
      <c r="BL544" s="3"/>
      <c r="BM544" s="3"/>
      <c r="BN544" s="3"/>
    </row>
    <row r="545" spans="1:61"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400" t="s">
        <v>2103</v>
      </c>
      <c r="C551" s="1401"/>
      <c r="D551" s="1401"/>
      <c r="E551" s="1401"/>
      <c r="F551" s="1401"/>
      <c r="G551" s="1401"/>
      <c r="H551" s="1401"/>
      <c r="I551" s="1401"/>
      <c r="J551" s="1401"/>
      <c r="K551" s="1401"/>
      <c r="L551" s="1402"/>
      <c r="M551" s="1400" t="s">
        <v>2104</v>
      </c>
      <c r="N551" s="1401"/>
      <c r="O551" s="1401"/>
      <c r="P551" s="1402"/>
      <c r="Q551" s="1400" t="s">
        <v>2130</v>
      </c>
      <c r="R551" s="1401"/>
      <c r="S551" s="1402"/>
      <c r="T551" s="1400" t="s">
        <v>2131</v>
      </c>
      <c r="U551" s="1401"/>
      <c r="V551" s="1402"/>
      <c r="W551" s="1400" t="s">
        <v>454</v>
      </c>
      <c r="X551" s="1401"/>
      <c r="Y551" s="1402"/>
      <c r="Z551" s="1400" t="s">
        <v>1851</v>
      </c>
      <c r="AA551" s="1401"/>
      <c r="AB551" s="1401"/>
      <c r="AC551" s="1401"/>
      <c r="AD551" s="1402"/>
      <c r="AE551" s="1400" t="s">
        <v>1675</v>
      </c>
      <c r="AF551" s="1401"/>
      <c r="AG551" s="1401"/>
      <c r="AH551" s="1402"/>
      <c r="AI551" s="1400" t="s">
        <v>1676</v>
      </c>
      <c r="AJ551" s="1401"/>
      <c r="AK551" s="1401"/>
      <c r="AL551" s="1402"/>
      <c r="AM551" s="1400" t="s">
        <v>455</v>
      </c>
      <c r="AN551" s="1401"/>
      <c r="AO551" s="1401"/>
      <c r="AP551" s="1401"/>
      <c r="AQ551" s="1401"/>
      <c r="AR551" s="1401"/>
      <c r="AS551" s="1402"/>
      <c r="BB551" s="3"/>
      <c r="BC551" s="3"/>
      <c r="BD551" s="3"/>
      <c r="BE551" s="3"/>
      <c r="BF551" s="3"/>
      <c r="BG551" s="3"/>
      <c r="BH551" s="3" t="s">
        <v>582</v>
      </c>
      <c r="BI551" s="3" t="str">
        <f>AG657</f>
        <v>Yes</v>
      </c>
    </row>
    <row r="552" spans="1:61" ht="13"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49"/>
      <c r="BB552" s="3"/>
      <c r="BC552" s="3"/>
      <c r="BD552" s="3"/>
      <c r="BE552" s="3"/>
      <c r="BF552" s="3"/>
      <c r="BG552" s="3"/>
      <c r="BH552" s="3"/>
      <c r="BI552" s="3"/>
    </row>
    <row r="553" spans="1:61" ht="13"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49"/>
      <c r="BB553" s="3"/>
      <c r="BC553" s="3"/>
      <c r="BD553" s="3"/>
      <c r="BE553" s="3"/>
      <c r="BF553" s="3"/>
      <c r="BG553" s="3"/>
      <c r="BH553" s="3"/>
      <c r="BI553" s="3"/>
    </row>
    <row r="554" spans="1:61" ht="13" customHeight="1">
      <c r="B554" s="51" t="s">
        <v>112</v>
      </c>
      <c r="C554" s="1443" t="s">
        <v>2745</v>
      </c>
      <c r="D554" s="1443"/>
      <c r="E554" s="1443"/>
      <c r="F554" s="1443"/>
      <c r="G554" s="1443"/>
      <c r="H554" s="1443"/>
      <c r="I554" s="1443"/>
      <c r="J554" s="1443"/>
      <c r="K554" s="1443"/>
      <c r="L554" s="1443"/>
      <c r="M554" s="1443" t="s">
        <v>2120</v>
      </c>
      <c r="N554" s="1443"/>
      <c r="O554" s="1443"/>
      <c r="P554" s="1443"/>
      <c r="Q554" s="1429">
        <v>36</v>
      </c>
      <c r="R554" s="1429"/>
      <c r="S554" s="1430"/>
      <c r="T554" s="1428">
        <v>36</v>
      </c>
      <c r="U554" s="1429"/>
      <c r="V554" s="1430"/>
      <c r="W554" s="1425">
        <v>0.06</v>
      </c>
      <c r="X554" s="1426"/>
      <c r="Y554" s="1427"/>
      <c r="Z554" s="1434" t="s">
        <v>2735</v>
      </c>
      <c r="AA554" s="1434"/>
      <c r="AB554" s="1434"/>
      <c r="AC554" s="1434"/>
      <c r="AD554" s="1434"/>
      <c r="AE554" s="1416">
        <v>1</v>
      </c>
      <c r="AF554" s="1417"/>
      <c r="AG554" s="1417"/>
      <c r="AH554" s="1418"/>
      <c r="AI554" s="1440"/>
      <c r="AJ554" s="1441"/>
      <c r="AK554" s="1441"/>
      <c r="AL554" s="1442"/>
      <c r="AM554" s="1469">
        <v>97500000</v>
      </c>
      <c r="AN554" s="1470"/>
      <c r="AO554" s="1470"/>
      <c r="AP554" s="1470"/>
      <c r="AQ554" s="1470"/>
      <c r="AR554" s="1470"/>
      <c r="AS554" s="1471"/>
      <c r="AT554" s="1150"/>
      <c r="AU554" s="1149"/>
      <c r="BB554" s="3"/>
      <c r="BC554" s="3"/>
      <c r="BD554" s="3"/>
      <c r="BE554" s="3"/>
      <c r="BF554" s="3"/>
      <c r="BG554" s="3"/>
      <c r="BH554" s="3"/>
      <c r="BI554" s="3"/>
    </row>
    <row r="555" spans="1:61" ht="13" customHeight="1">
      <c r="B555" s="52" t="s">
        <v>113</v>
      </c>
      <c r="C555" s="1444" t="s">
        <v>2617</v>
      </c>
      <c r="D555" s="1444"/>
      <c r="E555" s="1444"/>
      <c r="F555" s="1444"/>
      <c r="G555" s="1444"/>
      <c r="H555" s="1444"/>
      <c r="I555" s="1444"/>
      <c r="J555" s="1444"/>
      <c r="K555" s="1444"/>
      <c r="L555" s="1444"/>
      <c r="M555" s="1443" t="s">
        <v>2116</v>
      </c>
      <c r="N555" s="1443"/>
      <c r="O555" s="1443"/>
      <c r="P555" s="1443"/>
      <c r="Q555" s="1428">
        <v>36</v>
      </c>
      <c r="R555" s="1429"/>
      <c r="S555" s="1430"/>
      <c r="T555" s="1428">
        <v>36</v>
      </c>
      <c r="U555" s="1429"/>
      <c r="V555" s="1430"/>
      <c r="W555" s="1425">
        <v>0.03</v>
      </c>
      <c r="X555" s="1426"/>
      <c r="Y555" s="1427"/>
      <c r="Z555" s="1434" t="s">
        <v>2735</v>
      </c>
      <c r="AA555" s="1434"/>
      <c r="AB555" s="1434"/>
      <c r="AC555" s="1434"/>
      <c r="AD555" s="1434"/>
      <c r="AE555" s="1416">
        <v>2</v>
      </c>
      <c r="AF555" s="1417"/>
      <c r="AG555" s="1417"/>
      <c r="AH555" s="1418"/>
      <c r="AI555" s="1440"/>
      <c r="AJ555" s="1441"/>
      <c r="AK555" s="1441"/>
      <c r="AL555" s="1442"/>
      <c r="AM555" s="1469">
        <v>33000000</v>
      </c>
      <c r="AN555" s="1470"/>
      <c r="AO555" s="1470"/>
      <c r="AP555" s="1470"/>
      <c r="AQ555" s="1470"/>
      <c r="AR555" s="1470"/>
      <c r="AS555" s="1471"/>
      <c r="AT555" s="1150" t="str">
        <f>IF(AND(NOT(C554=""),C555="",NOT(C556="")),"!","")</f>
        <v/>
      </c>
      <c r="AU555" s="1149"/>
      <c r="BB555" s="3"/>
      <c r="BC555" s="3"/>
      <c r="BD555" s="3"/>
      <c r="BE555" s="3"/>
      <c r="BF555" s="3"/>
      <c r="BG555" s="3"/>
      <c r="BH555" s="3"/>
      <c r="BI555" s="3"/>
    </row>
    <row r="556" spans="1:61" ht="13" customHeight="1">
      <c r="B556" s="52" t="s">
        <v>119</v>
      </c>
      <c r="C556" s="1444" t="s">
        <v>2736</v>
      </c>
      <c r="D556" s="1444"/>
      <c r="E556" s="1444"/>
      <c r="F556" s="1444"/>
      <c r="G556" s="1444"/>
      <c r="H556" s="1444"/>
      <c r="I556" s="1444"/>
      <c r="J556" s="1444"/>
      <c r="K556" s="1444"/>
      <c r="L556" s="1444"/>
      <c r="M556" s="1443" t="s">
        <v>2116</v>
      </c>
      <c r="N556" s="1443"/>
      <c r="O556" s="1443"/>
      <c r="P556" s="1443"/>
      <c r="Q556" s="1428">
        <v>36</v>
      </c>
      <c r="R556" s="1429"/>
      <c r="S556" s="1430"/>
      <c r="T556" s="1428">
        <v>36</v>
      </c>
      <c r="U556" s="1429"/>
      <c r="V556" s="1430"/>
      <c r="W556" s="1425">
        <v>0.03</v>
      </c>
      <c r="X556" s="1426"/>
      <c r="Y556" s="1427"/>
      <c r="Z556" s="1434" t="s">
        <v>2735</v>
      </c>
      <c r="AA556" s="1434"/>
      <c r="AB556" s="1434"/>
      <c r="AC556" s="1434"/>
      <c r="AD556" s="1434"/>
      <c r="AE556" s="1416">
        <v>3</v>
      </c>
      <c r="AF556" s="1417"/>
      <c r="AG556" s="1417"/>
      <c r="AH556" s="1418"/>
      <c r="AI556" s="1440"/>
      <c r="AJ556" s="1441"/>
      <c r="AK556" s="1441"/>
      <c r="AL556" s="1442"/>
      <c r="AM556" s="1469">
        <v>18703115</v>
      </c>
      <c r="AN556" s="1470"/>
      <c r="AO556" s="1470"/>
      <c r="AP556" s="1470"/>
      <c r="AQ556" s="1470"/>
      <c r="AR556" s="1470"/>
      <c r="AS556" s="1471"/>
      <c r="AT556" s="1150" t="str">
        <f>IF(AND(NOT(C555=""),C556="",NOT(C557="")),"!","")</f>
        <v/>
      </c>
      <c r="AU556" s="1149"/>
      <c r="BB556" s="3"/>
      <c r="BC556" s="3"/>
      <c r="BD556" s="3"/>
      <c r="BE556" s="3"/>
      <c r="BF556" s="3"/>
      <c r="BG556" s="3"/>
      <c r="BH556" s="3"/>
      <c r="BI556" s="3"/>
    </row>
    <row r="557" spans="1:61" ht="13" customHeight="1">
      <c r="B557" s="52" t="s">
        <v>582</v>
      </c>
      <c r="C557" s="1444" t="s">
        <v>2737</v>
      </c>
      <c r="D557" s="1444"/>
      <c r="E557" s="1444"/>
      <c r="F557" s="1444"/>
      <c r="G557" s="1444"/>
      <c r="H557" s="1444"/>
      <c r="I557" s="1444"/>
      <c r="J557" s="1444"/>
      <c r="K557" s="1444"/>
      <c r="L557" s="1444"/>
      <c r="M557" s="1443" t="s">
        <v>2116</v>
      </c>
      <c r="N557" s="1443"/>
      <c r="O557" s="1443"/>
      <c r="P557" s="1443"/>
      <c r="Q557" s="1428">
        <v>36</v>
      </c>
      <c r="R557" s="1429"/>
      <c r="S557" s="1430"/>
      <c r="T557" s="1428">
        <v>36</v>
      </c>
      <c r="U557" s="1429"/>
      <c r="V557" s="1430"/>
      <c r="W557" s="1425">
        <v>0.03</v>
      </c>
      <c r="X557" s="1426"/>
      <c r="Y557" s="1427"/>
      <c r="Z557" s="1434" t="s">
        <v>2735</v>
      </c>
      <c r="AA557" s="1434"/>
      <c r="AB557" s="1434"/>
      <c r="AC557" s="1434"/>
      <c r="AD557" s="1434"/>
      <c r="AE557" s="1416">
        <v>4</v>
      </c>
      <c r="AF557" s="1417"/>
      <c r="AG557" s="1417"/>
      <c r="AH557" s="1418"/>
      <c r="AI557" s="1440"/>
      <c r="AJ557" s="1441"/>
      <c r="AK557" s="1441"/>
      <c r="AL557" s="1442"/>
      <c r="AM557" s="1469">
        <v>3500000</v>
      </c>
      <c r="AN557" s="1470"/>
      <c r="AO557" s="1470"/>
      <c r="AP557" s="1470"/>
      <c r="AQ557" s="1470"/>
      <c r="AR557" s="1470"/>
      <c r="AS557" s="1471"/>
      <c r="AT557" s="1150" t="str">
        <f>IF(AND(NOT(C556=""),C557="",NOT(C558="")),"!","")</f>
        <v/>
      </c>
      <c r="AU557" s="1149"/>
      <c r="BB557" s="3"/>
      <c r="BC557" s="3"/>
      <c r="BD557" s="3"/>
      <c r="BE557" s="3"/>
      <c r="BF557" s="3"/>
      <c r="BG557" s="3"/>
      <c r="BH557" s="3"/>
      <c r="BI557" s="3"/>
    </row>
    <row r="558" spans="1:61" ht="13" customHeight="1">
      <c r="B558" s="52" t="s">
        <v>763</v>
      </c>
      <c r="C558" s="1444" t="s">
        <v>2738</v>
      </c>
      <c r="D558" s="1444"/>
      <c r="E558" s="1444"/>
      <c r="F558" s="1444"/>
      <c r="G558" s="1444"/>
      <c r="H558" s="1444"/>
      <c r="I558" s="1444"/>
      <c r="J558" s="1444"/>
      <c r="K558" s="1444"/>
      <c r="L558" s="1444"/>
      <c r="M558" s="1443" t="s">
        <v>2116</v>
      </c>
      <c r="N558" s="1443"/>
      <c r="O558" s="1443"/>
      <c r="P558" s="1443"/>
      <c r="Q558" s="1428">
        <v>36</v>
      </c>
      <c r="R558" s="1429"/>
      <c r="S558" s="1430"/>
      <c r="T558" s="1428">
        <v>36</v>
      </c>
      <c r="U558" s="1429"/>
      <c r="V558" s="1430"/>
      <c r="W558" s="1425">
        <v>0.03</v>
      </c>
      <c r="X558" s="1426"/>
      <c r="Y558" s="1427"/>
      <c r="Z558" s="1434" t="s">
        <v>2735</v>
      </c>
      <c r="AA558" s="1434"/>
      <c r="AB558" s="1434"/>
      <c r="AC558" s="1434"/>
      <c r="AD558" s="1434"/>
      <c r="AE558" s="1416">
        <v>5</v>
      </c>
      <c r="AF558" s="1417"/>
      <c r="AG558" s="1417"/>
      <c r="AH558" s="1418"/>
      <c r="AI558" s="1440"/>
      <c r="AJ558" s="1441"/>
      <c r="AK558" s="1441"/>
      <c r="AL558" s="1442"/>
      <c r="AM558" s="1469">
        <v>7100000</v>
      </c>
      <c r="AN558" s="1470"/>
      <c r="AO558" s="1470"/>
      <c r="AP558" s="1470"/>
      <c r="AQ558" s="1470"/>
      <c r="AR558" s="1470"/>
      <c r="AS558" s="1471"/>
      <c r="AT558" s="1150" t="str">
        <f t="shared" ref="AT558:AT565" si="0">IF(AND(NOT(C557=""),C558="",NOT(C559="")),"!","")</f>
        <v/>
      </c>
      <c r="AU558" s="1149"/>
      <c r="BB558" s="3"/>
      <c r="BC558" s="3"/>
      <c r="BD558" s="3"/>
      <c r="BE558" s="3"/>
      <c r="BF558" s="3"/>
      <c r="BG558" s="3"/>
      <c r="BH558" s="3" t="s">
        <v>763</v>
      </c>
      <c r="BI558" s="3" t="str">
        <f>N665</f>
        <v>Yes</v>
      </c>
    </row>
    <row r="559" spans="1:61" ht="13" customHeight="1">
      <c r="B559" s="52" t="s">
        <v>585</v>
      </c>
      <c r="C559" s="1444" t="s">
        <v>2749</v>
      </c>
      <c r="D559" s="1444"/>
      <c r="E559" s="1444"/>
      <c r="F559" s="1444"/>
      <c r="G559" s="1444"/>
      <c r="H559" s="1444"/>
      <c r="I559" s="1444"/>
      <c r="J559" s="1444"/>
      <c r="K559" s="1444"/>
      <c r="L559" s="1444"/>
      <c r="M559" s="1443" t="s">
        <v>2116</v>
      </c>
      <c r="N559" s="1443"/>
      <c r="O559" s="1443"/>
      <c r="P559" s="1443"/>
      <c r="Q559" s="1428">
        <v>36</v>
      </c>
      <c r="R559" s="1429"/>
      <c r="S559" s="1430"/>
      <c r="T559" s="1428">
        <v>36</v>
      </c>
      <c r="U559" s="1429"/>
      <c r="V559" s="1430"/>
      <c r="W559" s="1425">
        <v>0.03</v>
      </c>
      <c r="X559" s="1426"/>
      <c r="Y559" s="1427"/>
      <c r="Z559" s="1434" t="s">
        <v>2735</v>
      </c>
      <c r="AA559" s="1434"/>
      <c r="AB559" s="1434"/>
      <c r="AC559" s="1434"/>
      <c r="AD559" s="1434"/>
      <c r="AE559" s="1416">
        <v>6</v>
      </c>
      <c r="AF559" s="1417"/>
      <c r="AG559" s="1417"/>
      <c r="AH559" s="1418"/>
      <c r="AI559" s="1440"/>
      <c r="AJ559" s="1441"/>
      <c r="AK559" s="1441"/>
      <c r="AL559" s="1442"/>
      <c r="AM559" s="1469">
        <v>4000000</v>
      </c>
      <c r="AN559" s="1470"/>
      <c r="AO559" s="1470"/>
      <c r="AP559" s="1470"/>
      <c r="AQ559" s="1470"/>
      <c r="AR559" s="1470"/>
      <c r="AS559" s="1471"/>
      <c r="AT559" s="1150" t="str">
        <f t="shared" si="0"/>
        <v/>
      </c>
      <c r="AU559" s="1149"/>
      <c r="BB559" s="3"/>
      <c r="BC559" s="3"/>
      <c r="BD559" s="3"/>
      <c r="BE559" s="3"/>
      <c r="BF559" s="3"/>
      <c r="BG559" s="3"/>
      <c r="BH559" s="3" t="s">
        <v>585</v>
      </c>
      <c r="BI559" s="3" t="str">
        <f>AG665</f>
        <v>Yes</v>
      </c>
    </row>
    <row r="560" spans="1:61" ht="13" customHeight="1">
      <c r="B560" s="52" t="s">
        <v>456</v>
      </c>
      <c r="C560" s="1444" t="s">
        <v>2748</v>
      </c>
      <c r="D560" s="1444"/>
      <c r="E560" s="1444"/>
      <c r="F560" s="1444"/>
      <c r="G560" s="1444"/>
      <c r="H560" s="1444"/>
      <c r="I560" s="1444"/>
      <c r="J560" s="1444"/>
      <c r="K560" s="1444"/>
      <c r="L560" s="1444"/>
      <c r="M560" s="1443" t="s">
        <v>2116</v>
      </c>
      <c r="N560" s="1443"/>
      <c r="O560" s="1443"/>
      <c r="P560" s="1443"/>
      <c r="Q560" s="1428">
        <v>36</v>
      </c>
      <c r="R560" s="1429"/>
      <c r="S560" s="1430"/>
      <c r="T560" s="1428">
        <v>36</v>
      </c>
      <c r="U560" s="1429"/>
      <c r="V560" s="1430"/>
      <c r="W560" s="1425">
        <v>0.03</v>
      </c>
      <c r="X560" s="1426"/>
      <c r="Y560" s="1427"/>
      <c r="Z560" s="1434" t="s">
        <v>2735</v>
      </c>
      <c r="AA560" s="1434"/>
      <c r="AB560" s="1434"/>
      <c r="AC560" s="1434"/>
      <c r="AD560" s="1434"/>
      <c r="AE560" s="1416">
        <v>7</v>
      </c>
      <c r="AF560" s="1417"/>
      <c r="AG560" s="1417"/>
      <c r="AH560" s="1418"/>
      <c r="AI560" s="1440"/>
      <c r="AJ560" s="1441"/>
      <c r="AK560" s="1441"/>
      <c r="AL560" s="1442"/>
      <c r="AM560" s="1469">
        <v>3000000</v>
      </c>
      <c r="AN560" s="1470"/>
      <c r="AO560" s="1470"/>
      <c r="AP560" s="1470"/>
      <c r="AQ560" s="1470"/>
      <c r="AR560" s="1470"/>
      <c r="AS560" s="1471"/>
      <c r="AT560" s="1150" t="str">
        <f t="shared" si="0"/>
        <v/>
      </c>
      <c r="AU560" s="1149"/>
      <c r="BB560" s="3"/>
      <c r="BC560" s="3"/>
      <c r="BD560" s="3"/>
      <c r="BE560" s="3"/>
      <c r="BF560" s="3"/>
      <c r="BG560" s="3"/>
      <c r="BH560" s="3"/>
      <c r="BI560" s="3"/>
    </row>
    <row r="561" spans="1:61" ht="13" customHeight="1">
      <c r="B561" s="52" t="s">
        <v>457</v>
      </c>
      <c r="C561" s="1444" t="s">
        <v>2806</v>
      </c>
      <c r="D561" s="1444"/>
      <c r="E561" s="1444"/>
      <c r="F561" s="1444"/>
      <c r="G561" s="1444"/>
      <c r="H561" s="1444"/>
      <c r="I561" s="1444"/>
      <c r="J561" s="1444"/>
      <c r="K561" s="1444"/>
      <c r="L561" s="1444"/>
      <c r="M561" s="1443" t="s">
        <v>2106</v>
      </c>
      <c r="N561" s="1443"/>
      <c r="O561" s="1443"/>
      <c r="P561" s="1443"/>
      <c r="Q561" s="1428"/>
      <c r="R561" s="1429"/>
      <c r="S561" s="1430"/>
      <c r="T561" s="1428"/>
      <c r="U561" s="1429"/>
      <c r="V561" s="1430"/>
      <c r="W561" s="1425"/>
      <c r="X561" s="1426"/>
      <c r="Y561" s="1427"/>
      <c r="Z561" s="1434" t="s">
        <v>592</v>
      </c>
      <c r="AA561" s="1434"/>
      <c r="AB561" s="1434"/>
      <c r="AC561" s="1434"/>
      <c r="AD561" s="1434"/>
      <c r="AE561" s="1416"/>
      <c r="AF561" s="1417"/>
      <c r="AG561" s="1417"/>
      <c r="AH561" s="1418"/>
      <c r="AI561" s="1440"/>
      <c r="AJ561" s="1441"/>
      <c r="AK561" s="1441"/>
      <c r="AL561" s="1442"/>
      <c r="AM561" s="1469">
        <v>2769917</v>
      </c>
      <c r="AN561" s="1470"/>
      <c r="AO561" s="1470"/>
      <c r="AP561" s="1470"/>
      <c r="AQ561" s="1470"/>
      <c r="AR561" s="1470"/>
      <c r="AS561" s="1471"/>
      <c r="AT561" s="1150" t="str">
        <f t="shared" si="0"/>
        <v/>
      </c>
      <c r="AU561" s="1149"/>
      <c r="BB561" s="3"/>
      <c r="BC561" s="3"/>
      <c r="BD561" s="3"/>
      <c r="BE561" s="3"/>
      <c r="BF561" s="3"/>
      <c r="BG561" s="3"/>
      <c r="BH561" s="3"/>
      <c r="BI561" s="3"/>
    </row>
    <row r="562" spans="1:61" ht="13" customHeight="1">
      <c r="B562" s="52" t="s">
        <v>462</v>
      </c>
      <c r="C562" s="1444" t="s">
        <v>2747</v>
      </c>
      <c r="D562" s="1444"/>
      <c r="E562" s="1444"/>
      <c r="F562" s="1444"/>
      <c r="G562" s="1444"/>
      <c r="H562" s="1444"/>
      <c r="I562" s="1444"/>
      <c r="J562" s="1444"/>
      <c r="K562" s="1444"/>
      <c r="L562" s="1444"/>
      <c r="M562" s="1443" t="s">
        <v>2107</v>
      </c>
      <c r="N562" s="1443"/>
      <c r="O562" s="1443"/>
      <c r="P562" s="1443"/>
      <c r="Q562" s="1428"/>
      <c r="R562" s="1429"/>
      <c r="S562" s="1430"/>
      <c r="T562" s="1428"/>
      <c r="U562" s="1429"/>
      <c r="V562" s="1430"/>
      <c r="W562" s="1425"/>
      <c r="X562" s="1426"/>
      <c r="Y562" s="1427"/>
      <c r="Z562" s="1434" t="s">
        <v>592</v>
      </c>
      <c r="AA562" s="1434"/>
      <c r="AB562" s="1434"/>
      <c r="AC562" s="1434"/>
      <c r="AD562" s="1434"/>
      <c r="AE562" s="1416"/>
      <c r="AF562" s="1417"/>
      <c r="AG562" s="1417"/>
      <c r="AH562" s="1418"/>
      <c r="AI562" s="1440"/>
      <c r="AJ562" s="1441"/>
      <c r="AK562" s="1441"/>
      <c r="AL562" s="1442"/>
      <c r="AM562" s="1469">
        <v>3500000</v>
      </c>
      <c r="AN562" s="1470"/>
      <c r="AO562" s="1470"/>
      <c r="AP562" s="1470"/>
      <c r="AQ562" s="1470"/>
      <c r="AR562" s="1470"/>
      <c r="AS562" s="1471"/>
      <c r="AT562" s="1150" t="str">
        <f t="shared" si="0"/>
        <v/>
      </c>
      <c r="AU562" s="1149"/>
      <c r="BB562" s="3"/>
      <c r="BC562" s="3"/>
      <c r="BD562" s="3"/>
      <c r="BE562" s="3"/>
      <c r="BF562" s="3"/>
      <c r="BG562" s="3"/>
      <c r="BH562" s="3"/>
      <c r="BI562" s="3"/>
    </row>
    <row r="563" spans="1:61" ht="13" customHeight="1">
      <c r="B563" s="52" t="s">
        <v>646</v>
      </c>
      <c r="C563" s="1444" t="s">
        <v>2747</v>
      </c>
      <c r="D563" s="1444"/>
      <c r="E563" s="1444"/>
      <c r="F563" s="1444"/>
      <c r="G563" s="1444"/>
      <c r="H563" s="1444"/>
      <c r="I563" s="1444"/>
      <c r="J563" s="1444"/>
      <c r="K563" s="1444"/>
      <c r="L563" s="1444"/>
      <c r="M563" s="1443" t="s">
        <v>2108</v>
      </c>
      <c r="N563" s="1443"/>
      <c r="O563" s="1443"/>
      <c r="P563" s="1443"/>
      <c r="Q563" s="1428"/>
      <c r="R563" s="1429"/>
      <c r="S563" s="1430"/>
      <c r="T563" s="1428"/>
      <c r="U563" s="1429"/>
      <c r="V563" s="1430"/>
      <c r="W563" s="1425"/>
      <c r="X563" s="1426"/>
      <c r="Y563" s="1427"/>
      <c r="Z563" s="1434" t="s">
        <v>592</v>
      </c>
      <c r="AA563" s="1434"/>
      <c r="AB563" s="1434"/>
      <c r="AC563" s="1434"/>
      <c r="AD563" s="1434"/>
      <c r="AE563" s="1416"/>
      <c r="AF563" s="1417"/>
      <c r="AG563" s="1417"/>
      <c r="AH563" s="1418"/>
      <c r="AI563" s="1440"/>
      <c r="AJ563" s="1441"/>
      <c r="AK563" s="1441"/>
      <c r="AL563" s="1442"/>
      <c r="AM563" s="1469">
        <v>6300000</v>
      </c>
      <c r="AN563" s="1470"/>
      <c r="AO563" s="1470"/>
      <c r="AP563" s="1470"/>
      <c r="AQ563" s="1470"/>
      <c r="AR563" s="1470"/>
      <c r="AS563" s="1471"/>
      <c r="AT563" s="1150" t="str">
        <f t="shared" si="0"/>
        <v/>
      </c>
      <c r="BB563" s="3"/>
      <c r="BC563" s="3"/>
      <c r="BD563" s="3"/>
      <c r="BE563" s="3"/>
      <c r="BF563" s="3"/>
      <c r="BG563" s="3"/>
      <c r="BH563" s="3"/>
      <c r="BI563" s="3"/>
    </row>
    <row r="564" spans="1:61" ht="13" customHeight="1">
      <c r="B564" s="52" t="s">
        <v>362</v>
      </c>
      <c r="C564" s="1444" t="s">
        <v>2684</v>
      </c>
      <c r="D564" s="1444"/>
      <c r="E564" s="1444"/>
      <c r="F564" s="1444"/>
      <c r="G564" s="1444"/>
      <c r="H564" s="1444"/>
      <c r="I564" s="1444"/>
      <c r="J564" s="1444"/>
      <c r="K564" s="1444"/>
      <c r="L564" s="1444"/>
      <c r="M564" s="1443" t="s">
        <v>2111</v>
      </c>
      <c r="N564" s="1443"/>
      <c r="O564" s="1443"/>
      <c r="P564" s="1443"/>
      <c r="Q564" s="1428"/>
      <c r="R564" s="1429"/>
      <c r="S564" s="1430"/>
      <c r="T564" s="1428"/>
      <c r="U564" s="1429"/>
      <c r="V564" s="1430"/>
      <c r="W564" s="1425"/>
      <c r="X564" s="1426"/>
      <c r="Y564" s="1427"/>
      <c r="Z564" s="1434" t="s">
        <v>592</v>
      </c>
      <c r="AA564" s="1434"/>
      <c r="AB564" s="1434"/>
      <c r="AC564" s="1434"/>
      <c r="AD564" s="1434"/>
      <c r="AE564" s="1416"/>
      <c r="AF564" s="1417"/>
      <c r="AG564" s="1417"/>
      <c r="AH564" s="1418"/>
      <c r="AI564" s="1440"/>
      <c r="AJ564" s="1441"/>
      <c r="AK564" s="1441"/>
      <c r="AL564" s="1442"/>
      <c r="AM564" s="1469">
        <v>9420972</v>
      </c>
      <c r="AN564" s="1470"/>
      <c r="AO564" s="1470"/>
      <c r="AP564" s="1470"/>
      <c r="AQ564" s="1470"/>
      <c r="AR564" s="1470"/>
      <c r="AS564" s="1471"/>
      <c r="AT564" s="1150" t="str">
        <f t="shared" si="0"/>
        <v/>
      </c>
      <c r="BB564" s="3"/>
      <c r="BC564" s="3"/>
      <c r="BD564" s="3"/>
      <c r="BE564" s="3"/>
      <c r="BF564" s="3"/>
      <c r="BG564" s="3"/>
      <c r="BH564" s="3"/>
      <c r="BI564" s="3"/>
    </row>
    <row r="565" spans="1:61" ht="13" customHeight="1">
      <c r="B565" s="52" t="s">
        <v>363</v>
      </c>
      <c r="C565" s="1444"/>
      <c r="D565" s="1444"/>
      <c r="E565" s="1444"/>
      <c r="F565" s="1444"/>
      <c r="G565" s="1444"/>
      <c r="H565" s="1444"/>
      <c r="I565" s="1444"/>
      <c r="J565" s="1444"/>
      <c r="K565" s="1444"/>
      <c r="L565" s="1444"/>
      <c r="M565" s="1443"/>
      <c r="N565" s="1443"/>
      <c r="O565" s="1443"/>
      <c r="P565" s="1443"/>
      <c r="Q565" s="1428"/>
      <c r="R565" s="1429"/>
      <c r="S565" s="1430"/>
      <c r="T565" s="1428"/>
      <c r="U565" s="1429"/>
      <c r="V565" s="1430"/>
      <c r="W565" s="1425"/>
      <c r="X565" s="1426"/>
      <c r="Y565" s="1427"/>
      <c r="Z565" s="1434"/>
      <c r="AA565" s="1434"/>
      <c r="AB565" s="1434"/>
      <c r="AC565" s="1434"/>
      <c r="AD565" s="1434"/>
      <c r="AE565" s="1416"/>
      <c r="AF565" s="1417"/>
      <c r="AG565" s="1417"/>
      <c r="AH565" s="1418"/>
      <c r="AI565" s="1440"/>
      <c r="AJ565" s="1441"/>
      <c r="AK565" s="1441"/>
      <c r="AL565" s="1442"/>
      <c r="AM565" s="1469"/>
      <c r="AN565" s="1470"/>
      <c r="AO565" s="1470"/>
      <c r="AP565" s="1470"/>
      <c r="AQ565" s="1470"/>
      <c r="AR565" s="1470"/>
      <c r="AS565" s="1471"/>
      <c r="AT565" s="1150" t="str">
        <f t="shared" si="0"/>
        <v/>
      </c>
      <c r="BB565" s="3"/>
      <c r="BC565" s="3"/>
      <c r="BD565" s="3"/>
      <c r="BE565" s="3"/>
      <c r="BF565" s="3"/>
      <c r="BG565" s="3"/>
      <c r="BH565" s="3"/>
      <c r="BI565" s="3"/>
    </row>
    <row r="566" spans="1:61" ht="13" customHeight="1">
      <c r="B566" s="1412" t="s">
        <v>127</v>
      </c>
      <c r="C566" s="1413"/>
      <c r="D566" s="1413"/>
      <c r="E566" s="1413"/>
      <c r="F566" s="1413"/>
      <c r="G566" s="1413"/>
      <c r="H566" s="1413"/>
      <c r="I566" s="1413"/>
      <c r="J566" s="1413"/>
      <c r="K566" s="1413"/>
      <c r="L566" s="1413"/>
      <c r="M566" s="1413"/>
      <c r="N566" s="1413"/>
      <c r="O566" s="1413"/>
      <c r="P566" s="1413"/>
      <c r="Q566" s="1413"/>
      <c r="R566" s="1413"/>
      <c r="S566" s="1413"/>
      <c r="T566" s="1413"/>
      <c r="U566" s="1414"/>
      <c r="V566" s="1413"/>
      <c r="W566" s="1413"/>
      <c r="X566" s="1413"/>
      <c r="Y566" s="1413"/>
      <c r="Z566" s="1413"/>
      <c r="AA566" s="1413"/>
      <c r="AB566" s="1413"/>
      <c r="AC566" s="1413"/>
      <c r="AD566" s="1413"/>
      <c r="AE566" s="1413"/>
      <c r="AF566" s="1413"/>
      <c r="AG566" s="1413"/>
      <c r="AH566" s="1413"/>
      <c r="AI566" s="1413"/>
      <c r="AJ566" s="1413"/>
      <c r="AK566" s="1413"/>
      <c r="AL566" s="1415"/>
      <c r="AM566" s="1476">
        <f>SUM(AM554:AS565)</f>
        <v>188794004</v>
      </c>
      <c r="AN566" s="1477"/>
      <c r="AO566" s="1477"/>
      <c r="AP566" s="1477"/>
      <c r="AQ566" s="1477"/>
      <c r="AR566" s="1477"/>
      <c r="AS566" s="1478"/>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487" t="str">
        <f>C554</f>
        <v>Citibank</v>
      </c>
      <c r="H568" s="1487"/>
      <c r="I568" s="1487"/>
      <c r="J568" s="1487"/>
      <c r="K568" s="1487"/>
      <c r="L568" s="1487"/>
      <c r="M568" s="1487"/>
      <c r="N568" s="1487"/>
      <c r="O568" s="1487"/>
      <c r="P568" s="1487"/>
      <c r="Q568" s="1487"/>
      <c r="R568" s="1487"/>
      <c r="S568" s="8"/>
      <c r="T568" s="55" t="s">
        <v>113</v>
      </c>
      <c r="U568" t="s">
        <v>464</v>
      </c>
      <c r="Z568" s="1487" t="str">
        <f>C555</f>
        <v>City of Oakland</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3" customHeight="1">
      <c r="A569" s="22"/>
      <c r="B569" t="s">
        <v>85</v>
      </c>
      <c r="G569" s="1526" t="s">
        <v>2767</v>
      </c>
      <c r="H569" s="1411"/>
      <c r="I569" s="1411"/>
      <c r="J569" s="1411"/>
      <c r="K569" s="1411"/>
      <c r="L569" s="1411"/>
      <c r="M569" s="1411"/>
      <c r="N569" s="1411"/>
      <c r="O569" s="1411"/>
      <c r="P569" s="1411"/>
      <c r="Q569" s="1411"/>
      <c r="R569" s="1411"/>
      <c r="S569" s="8"/>
      <c r="T569" s="22"/>
      <c r="U569" t="s">
        <v>85</v>
      </c>
      <c r="Z569" s="1411" t="s">
        <v>2772</v>
      </c>
      <c r="AA569" s="1411"/>
      <c r="AB569" s="1411"/>
      <c r="AC569" s="1411"/>
      <c r="AD569" s="1411"/>
      <c r="AE569" s="1411"/>
      <c r="AF569" s="1411"/>
      <c r="AG569" s="1411"/>
      <c r="AH569" s="1411"/>
      <c r="AI569" s="1411"/>
      <c r="AJ569" s="1411"/>
      <c r="AK569" s="1411"/>
      <c r="BB569" s="3"/>
      <c r="BC569" s="3"/>
      <c r="BD569" s="3"/>
      <c r="BE569" s="3"/>
      <c r="BF569" s="3"/>
      <c r="BG569" s="3"/>
      <c r="BH569" s="3"/>
      <c r="BI569" s="3"/>
    </row>
    <row r="570" spans="1:61" ht="13" customHeight="1">
      <c r="A570" s="22"/>
      <c r="B570" t="s">
        <v>581</v>
      </c>
      <c r="G570" s="1411" t="s">
        <v>2768</v>
      </c>
      <c r="H570" s="1411"/>
      <c r="I570" s="1411"/>
      <c r="J570" s="1411"/>
      <c r="K570" s="1411"/>
      <c r="L570" s="1411"/>
      <c r="M570" s="1411"/>
      <c r="N570" s="1411"/>
      <c r="O570" s="1411"/>
      <c r="P570" s="1411"/>
      <c r="Q570" s="1411"/>
      <c r="R570" s="1411"/>
      <c r="T570" s="22"/>
      <c r="U570" t="s">
        <v>581</v>
      </c>
      <c r="Z570" s="1375" t="s">
        <v>2773</v>
      </c>
      <c r="AA570" s="1375"/>
      <c r="AB570" s="1375"/>
      <c r="AC570" s="1375"/>
      <c r="AD570" s="1375"/>
      <c r="AE570" s="1375"/>
      <c r="AF570" s="1375"/>
      <c r="AG570" s="1375"/>
      <c r="AH570" s="1375"/>
      <c r="AI570" s="1375"/>
      <c r="AJ570" s="1375"/>
      <c r="AK570" s="1375"/>
      <c r="BB570" s="3"/>
      <c r="BC570" s="3"/>
      <c r="BD570" s="3"/>
      <c r="BE570" s="3"/>
      <c r="BF570" s="3"/>
      <c r="BG570" s="3"/>
      <c r="BH570" s="3"/>
      <c r="BI570" s="3"/>
    </row>
    <row r="571" spans="1:61" ht="13" customHeight="1">
      <c r="A571" s="22"/>
      <c r="B571" t="s">
        <v>17</v>
      </c>
      <c r="G571" s="1411" t="s">
        <v>2769</v>
      </c>
      <c r="H571" s="1411"/>
      <c r="I571" s="1411"/>
      <c r="J571" s="1411"/>
      <c r="K571" s="1411"/>
      <c r="L571" s="1411"/>
      <c r="M571" s="1411"/>
      <c r="N571" s="1411"/>
      <c r="O571" s="1411"/>
      <c r="P571" s="1411"/>
      <c r="Q571" s="1411"/>
      <c r="R571" s="1411"/>
      <c r="S571" s="8"/>
      <c r="T571" s="22"/>
      <c r="U571" t="s">
        <v>17</v>
      </c>
      <c r="Z571" s="1375" t="s">
        <v>2774</v>
      </c>
      <c r="AA571" s="1375"/>
      <c r="AB571" s="1375"/>
      <c r="AC571" s="1375"/>
      <c r="AD571" s="1375"/>
      <c r="AE571" s="1375"/>
      <c r="AF571" s="1375"/>
      <c r="AG571" s="1375"/>
      <c r="AH571" s="1375"/>
      <c r="AI571" s="1375"/>
      <c r="AJ571" s="1375"/>
      <c r="AK571" s="1375"/>
      <c r="BB571" s="3"/>
      <c r="BC571" s="3"/>
      <c r="BD571" s="3"/>
      <c r="BE571" s="3"/>
      <c r="BF571" s="3"/>
      <c r="BG571" s="3"/>
      <c r="BH571" s="3"/>
      <c r="BI571" s="3"/>
    </row>
    <row r="572" spans="1:61" ht="13" customHeight="1">
      <c r="A572" s="22"/>
      <c r="B572" t="s">
        <v>316</v>
      </c>
      <c r="G572" s="1491" t="s">
        <v>2770</v>
      </c>
      <c r="H572" s="1491"/>
      <c r="I572" s="1491"/>
      <c r="J572" s="1491"/>
      <c r="K572" s="1491"/>
      <c r="L572" s="1491"/>
      <c r="O572" s="33" t="s">
        <v>206</v>
      </c>
      <c r="P572" s="1475"/>
      <c r="Q572" s="1475"/>
      <c r="R572" s="1475"/>
      <c r="S572" s="10"/>
      <c r="T572" s="22"/>
      <c r="U572" t="s">
        <v>316</v>
      </c>
      <c r="Z572" s="1491" t="s">
        <v>2775</v>
      </c>
      <c r="AA572" s="1491"/>
      <c r="AB572" s="1491"/>
      <c r="AC572" s="1491"/>
      <c r="AD572" s="1491"/>
      <c r="AE572" s="1491"/>
      <c r="AH572" s="33" t="s">
        <v>206</v>
      </c>
      <c r="AI572" s="1475"/>
      <c r="AJ572" s="1475"/>
      <c r="AK572" s="1475"/>
      <c r="BB572" s="3"/>
      <c r="BC572" s="3"/>
      <c r="BD572" s="3"/>
      <c r="BE572" s="3"/>
      <c r="BF572" s="3"/>
      <c r="BG572" s="3"/>
      <c r="BH572" s="3"/>
      <c r="BI572" s="3"/>
    </row>
    <row r="573" spans="1:61" ht="13" customHeight="1">
      <c r="A573" s="22"/>
      <c r="B573" t="s">
        <v>18</v>
      </c>
      <c r="H573" s="1411" t="s">
        <v>2771</v>
      </c>
      <c r="I573" s="1411"/>
      <c r="J573" s="1411"/>
      <c r="K573" s="1411"/>
      <c r="L573" s="1411"/>
      <c r="M573" s="1411"/>
      <c r="N573" s="1411"/>
      <c r="O573" s="1411"/>
      <c r="P573" s="1411"/>
      <c r="Q573" s="1411"/>
      <c r="R573" s="1411"/>
      <c r="S573" s="8"/>
      <c r="T573" s="22"/>
      <c r="U573" t="s">
        <v>18</v>
      </c>
      <c r="AA573" s="1411" t="s">
        <v>2776</v>
      </c>
      <c r="AB573" s="1411"/>
      <c r="AC573" s="1411"/>
      <c r="AD573" s="1411"/>
      <c r="AE573" s="1411"/>
      <c r="AF573" s="1411"/>
      <c r="AG573" s="1411"/>
      <c r="AH573" s="1411"/>
      <c r="AI573" s="1411"/>
      <c r="AJ573" s="1411"/>
      <c r="AK573" s="1411"/>
      <c r="BB573" s="3"/>
      <c r="BC573" s="3"/>
      <c r="BD573" s="3"/>
      <c r="BE573" s="3"/>
      <c r="BF573" s="3"/>
      <c r="BG573" s="3"/>
      <c r="BH573" s="3"/>
      <c r="BI573" s="3"/>
    </row>
    <row r="574" spans="1:61" ht="13" customHeight="1">
      <c r="A574" s="22"/>
      <c r="B574" s="321" t="s">
        <v>1184</v>
      </c>
      <c r="H574" s="8"/>
      <c r="I574" s="8"/>
      <c r="J574" s="8"/>
      <c r="K574" s="8"/>
      <c r="L574" s="8"/>
      <c r="M574" s="1600" t="s">
        <v>592</v>
      </c>
      <c r="N574" s="1600"/>
      <c r="O574" s="1600"/>
      <c r="P574" s="1600"/>
      <c r="Q574" s="1600"/>
      <c r="R574" s="1600"/>
      <c r="S574" s="8"/>
      <c r="T574" s="22"/>
      <c r="U574" s="321" t="s">
        <v>1184</v>
      </c>
      <c r="AA574" s="8"/>
      <c r="AB574" s="8"/>
      <c r="AC574" s="8"/>
      <c r="AD574" s="8"/>
      <c r="AE574" s="8"/>
      <c r="AF574" s="1599" t="s">
        <v>592</v>
      </c>
      <c r="AG574" s="1600"/>
      <c r="AH574" s="1600"/>
      <c r="AI574" s="1600"/>
      <c r="AJ574" s="1600"/>
      <c r="AK574" s="1600"/>
      <c r="BB574" s="3"/>
      <c r="BC574" s="3"/>
      <c r="BD574" s="3"/>
      <c r="BE574" s="3"/>
      <c r="BF574" s="3"/>
      <c r="BG574" s="3"/>
      <c r="BH574" s="3"/>
      <c r="BI574" s="3"/>
    </row>
    <row r="575" spans="1:61" ht="13" customHeight="1">
      <c r="A575" s="22"/>
      <c r="B575" t="s">
        <v>20</v>
      </c>
      <c r="N575" s="1419" t="s">
        <v>546</v>
      </c>
      <c r="O575" s="1419"/>
      <c r="T575" s="22"/>
      <c r="U575" t="s">
        <v>20</v>
      </c>
      <c r="AG575" s="1419" t="s">
        <v>546</v>
      </c>
      <c r="AH575" s="1419"/>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7" t="str">
        <f>C556</f>
        <v>Oakland Housing Authority</v>
      </c>
      <c r="H577" s="1487"/>
      <c r="I577" s="1487"/>
      <c r="J577" s="1487"/>
      <c r="K577" s="1487"/>
      <c r="L577" s="1487"/>
      <c r="M577" s="1487"/>
      <c r="N577" s="1487"/>
      <c r="O577" s="1487"/>
      <c r="P577" s="1487"/>
      <c r="Q577" s="1487"/>
      <c r="R577" s="1487"/>
      <c r="T577" s="55" t="s">
        <v>582</v>
      </c>
      <c r="U577" t="s">
        <v>464</v>
      </c>
      <c r="Z577" s="1487" t="str">
        <f>C557</f>
        <v>HCD - TOD</v>
      </c>
      <c r="AA577" s="1487"/>
      <c r="AB577" s="1487"/>
      <c r="AC577" s="1487"/>
      <c r="AD577" s="1487"/>
      <c r="AE577" s="1487"/>
      <c r="AF577" s="1487"/>
      <c r="AG577" s="1487"/>
      <c r="AH577" s="1487"/>
      <c r="AI577" s="1487"/>
      <c r="AJ577" s="1487"/>
      <c r="AK577" s="1487"/>
      <c r="BB577" s="3"/>
      <c r="BC577" s="3"/>
    </row>
    <row r="578" spans="1:55" ht="13" customHeight="1">
      <c r="A578" s="22"/>
      <c r="B578" t="s">
        <v>85</v>
      </c>
      <c r="G578" s="1411" t="s">
        <v>2777</v>
      </c>
      <c r="H578" s="1411"/>
      <c r="I578" s="1411"/>
      <c r="J578" s="1411"/>
      <c r="K578" s="1411"/>
      <c r="L578" s="1411"/>
      <c r="M578" s="1411"/>
      <c r="N578" s="1411"/>
      <c r="O578" s="1411"/>
      <c r="P578" s="1411"/>
      <c r="Q578" s="1411"/>
      <c r="R578" s="1411"/>
      <c r="T578" s="22"/>
      <c r="U578" t="s">
        <v>85</v>
      </c>
      <c r="Z578" s="1411" t="s">
        <v>2781</v>
      </c>
      <c r="AA578" s="1411"/>
      <c r="AB578" s="1411"/>
      <c r="AC578" s="1411"/>
      <c r="AD578" s="1411"/>
      <c r="AE578" s="1411"/>
      <c r="AF578" s="1411"/>
      <c r="AG578" s="1411"/>
      <c r="AH578" s="1411"/>
      <c r="AI578" s="1411"/>
      <c r="AJ578" s="1411"/>
      <c r="AK578" s="1411"/>
      <c r="BB578" s="3"/>
      <c r="BC578" s="3"/>
    </row>
    <row r="579" spans="1:55" ht="13" customHeight="1">
      <c r="A579" s="22"/>
      <c r="B579" t="s">
        <v>581</v>
      </c>
      <c r="G579" s="1375" t="s">
        <v>2778</v>
      </c>
      <c r="H579" s="1375"/>
      <c r="I579" s="1375"/>
      <c r="J579" s="1375"/>
      <c r="K579" s="1375"/>
      <c r="L579" s="1375"/>
      <c r="M579" s="1375"/>
      <c r="N579" s="1375"/>
      <c r="O579" s="1375"/>
      <c r="P579" s="1375"/>
      <c r="Q579" s="1375"/>
      <c r="R579" s="1375"/>
      <c r="T579" s="22"/>
      <c r="U579" t="s">
        <v>581</v>
      </c>
      <c r="Z579" s="1375" t="s">
        <v>2782</v>
      </c>
      <c r="AA579" s="1375"/>
      <c r="AB579" s="1375"/>
      <c r="AC579" s="1375"/>
      <c r="AD579" s="1375"/>
      <c r="AE579" s="1375"/>
      <c r="AF579" s="1375"/>
      <c r="AG579" s="1375"/>
      <c r="AH579" s="1375"/>
      <c r="AI579" s="1375"/>
      <c r="AJ579" s="1375"/>
      <c r="AK579" s="1375"/>
      <c r="BB579" s="3"/>
      <c r="BC579" s="3"/>
    </row>
    <row r="580" spans="1:55" ht="13" customHeight="1">
      <c r="A580" s="22"/>
      <c r="B580" t="s">
        <v>17</v>
      </c>
      <c r="G580" s="1375" t="s">
        <v>2779</v>
      </c>
      <c r="H580" s="1375"/>
      <c r="I580" s="1375"/>
      <c r="J580" s="1375"/>
      <c r="K580" s="1375"/>
      <c r="L580" s="1375"/>
      <c r="M580" s="1375"/>
      <c r="N580" s="1375"/>
      <c r="O580" s="1375"/>
      <c r="P580" s="1375"/>
      <c r="Q580" s="1375"/>
      <c r="R580" s="1375"/>
      <c r="T580" s="22"/>
      <c r="U580" t="s">
        <v>17</v>
      </c>
      <c r="Z580" s="1375" t="s">
        <v>2790</v>
      </c>
      <c r="AA580" s="1375"/>
      <c r="AB580" s="1375"/>
      <c r="AC580" s="1375"/>
      <c r="AD580" s="1375"/>
      <c r="AE580" s="1375"/>
      <c r="AF580" s="1375"/>
      <c r="AG580" s="1375"/>
      <c r="AH580" s="1375"/>
      <c r="AI580" s="1375"/>
      <c r="AJ580" s="1375"/>
      <c r="AK580" s="1375"/>
      <c r="BB580" s="3"/>
      <c r="BC580" s="3"/>
    </row>
    <row r="581" spans="1:55" ht="13" customHeight="1">
      <c r="A581" s="22"/>
      <c r="B581" t="s">
        <v>316</v>
      </c>
      <c r="G581" s="1491" t="s">
        <v>2780</v>
      </c>
      <c r="H581" s="1491"/>
      <c r="I581" s="1491"/>
      <c r="J581" s="1491"/>
      <c r="K581" s="1491"/>
      <c r="L581" s="1491"/>
      <c r="O581" s="33" t="s">
        <v>206</v>
      </c>
      <c r="P581" s="1475"/>
      <c r="Q581" s="1475"/>
      <c r="R581" s="1475"/>
      <c r="T581" s="22"/>
      <c r="U581" t="s">
        <v>316</v>
      </c>
      <c r="Z581" s="1491"/>
      <c r="AA581" s="1491"/>
      <c r="AB581" s="1491"/>
      <c r="AC581" s="1491"/>
      <c r="AD581" s="1491"/>
      <c r="AE581" s="1491"/>
      <c r="AH581" s="33" t="s">
        <v>206</v>
      </c>
      <c r="AI581" s="1475"/>
      <c r="AJ581" s="1475"/>
      <c r="AK581" s="1475"/>
      <c r="BB581" s="3"/>
      <c r="BC581" s="3"/>
    </row>
    <row r="582" spans="1:55" ht="13" customHeight="1">
      <c r="A582" s="22"/>
      <c r="B582" t="s">
        <v>18</v>
      </c>
      <c r="H582" s="1411" t="s">
        <v>2776</v>
      </c>
      <c r="I582" s="1411"/>
      <c r="J582" s="1411"/>
      <c r="K582" s="1411"/>
      <c r="L582" s="1411"/>
      <c r="M582" s="1411"/>
      <c r="N582" s="1411"/>
      <c r="O582" s="1411"/>
      <c r="P582" s="1411"/>
      <c r="Q582" s="1411"/>
      <c r="R582" s="1411"/>
      <c r="T582" s="22"/>
      <c r="U582" t="s">
        <v>18</v>
      </c>
      <c r="AA582" s="1411" t="s">
        <v>2791</v>
      </c>
      <c r="AB582" s="1411"/>
      <c r="AC582" s="1411"/>
      <c r="AD582" s="1411"/>
      <c r="AE582" s="1411"/>
      <c r="AF582" s="1411"/>
      <c r="AG582" s="1411"/>
      <c r="AH582" s="1411"/>
      <c r="AI582" s="1411"/>
      <c r="AJ582" s="1411"/>
      <c r="AK582" s="1411"/>
      <c r="BB582" s="3"/>
      <c r="BC582" s="3"/>
    </row>
    <row r="583" spans="1:55" ht="13" customHeight="1">
      <c r="A583" s="22"/>
      <c r="B583" t="s">
        <v>20</v>
      </c>
      <c r="N583" s="1419" t="s">
        <v>546</v>
      </c>
      <c r="O583" s="1419"/>
      <c r="T583" s="22"/>
      <c r="U583" t="s">
        <v>20</v>
      </c>
      <c r="AG583" s="1419" t="s">
        <v>546</v>
      </c>
      <c r="AH583" s="1419"/>
      <c r="BB583" s="3"/>
      <c r="BC583" s="3"/>
    </row>
    <row r="584" spans="1:55" ht="13" customHeight="1">
      <c r="A584" s="22"/>
      <c r="T584" s="22"/>
      <c r="BB584" s="3"/>
      <c r="BC584" s="3"/>
    </row>
    <row r="585" spans="1:55" ht="13" customHeight="1">
      <c r="A585" s="55" t="s">
        <v>763</v>
      </c>
      <c r="B585" t="s">
        <v>464</v>
      </c>
      <c r="G585" s="1487" t="str">
        <f>C558</f>
        <v>HCD - IIGC</v>
      </c>
      <c r="H585" s="1487"/>
      <c r="I585" s="1487"/>
      <c r="J585" s="1487"/>
      <c r="K585" s="1487"/>
      <c r="L585" s="1487"/>
      <c r="M585" s="1487"/>
      <c r="N585" s="1487"/>
      <c r="O585" s="1487"/>
      <c r="P585" s="1487"/>
      <c r="Q585" s="1487"/>
      <c r="R585" s="1487"/>
      <c r="T585" s="55" t="s">
        <v>585</v>
      </c>
      <c r="U585" t="s">
        <v>464</v>
      </c>
      <c r="Z585" s="1487" t="str">
        <f>C559</f>
        <v>HCD - REAP 2.0</v>
      </c>
      <c r="AA585" s="1487"/>
      <c r="AB585" s="1487"/>
      <c r="AC585" s="1487"/>
      <c r="AD585" s="1487"/>
      <c r="AE585" s="1487"/>
      <c r="AF585" s="1487"/>
      <c r="AG585" s="1487"/>
      <c r="AH585" s="1487"/>
      <c r="AI585" s="1487"/>
      <c r="AJ585" s="1487"/>
      <c r="AK585" s="1487"/>
      <c r="BB585" s="3"/>
      <c r="BC585" s="3"/>
    </row>
    <row r="586" spans="1:55" ht="13" customHeight="1">
      <c r="A586" s="22"/>
      <c r="B586" t="s">
        <v>85</v>
      </c>
      <c r="G586" s="1411" t="s">
        <v>2781</v>
      </c>
      <c r="H586" s="1411"/>
      <c r="I586" s="1411"/>
      <c r="J586" s="1411"/>
      <c r="K586" s="1411"/>
      <c r="L586" s="1411"/>
      <c r="M586" s="1411"/>
      <c r="N586" s="1411"/>
      <c r="O586" s="1411"/>
      <c r="P586" s="1411"/>
      <c r="Q586" s="1411"/>
      <c r="R586" s="1411"/>
      <c r="T586" s="22"/>
      <c r="U586" t="s">
        <v>85</v>
      </c>
      <c r="Z586" s="1411" t="s">
        <v>2781</v>
      </c>
      <c r="AA586" s="1411"/>
      <c r="AB586" s="1411"/>
      <c r="AC586" s="1411"/>
      <c r="AD586" s="1411"/>
      <c r="AE586" s="1411"/>
      <c r="AF586" s="1411"/>
      <c r="AG586" s="1411"/>
      <c r="AH586" s="1411"/>
      <c r="AI586" s="1411"/>
      <c r="AJ586" s="1411"/>
      <c r="AK586" s="1411"/>
      <c r="BB586" s="3"/>
      <c r="BC586" s="3"/>
    </row>
    <row r="587" spans="1:55" ht="13" customHeight="1">
      <c r="A587" s="22"/>
      <c r="B587" t="s">
        <v>581</v>
      </c>
      <c r="G587" s="1411" t="s">
        <v>2782</v>
      </c>
      <c r="H587" s="1411"/>
      <c r="I587" s="1411"/>
      <c r="J587" s="1411"/>
      <c r="K587" s="1411"/>
      <c r="L587" s="1411"/>
      <c r="M587" s="1411"/>
      <c r="N587" s="1411"/>
      <c r="O587" s="1411"/>
      <c r="P587" s="1411"/>
      <c r="Q587" s="1411"/>
      <c r="R587" s="1411"/>
      <c r="T587" s="22"/>
      <c r="U587" t="s">
        <v>581</v>
      </c>
      <c r="Z587" s="1375" t="s">
        <v>2782</v>
      </c>
      <c r="AA587" s="1375"/>
      <c r="AB587" s="1375"/>
      <c r="AC587" s="1375"/>
      <c r="AD587" s="1375"/>
      <c r="AE587" s="1375"/>
      <c r="AF587" s="1375"/>
      <c r="AG587" s="1375"/>
      <c r="AH587" s="1375"/>
      <c r="AI587" s="1375"/>
      <c r="AJ587" s="1375"/>
      <c r="AK587" s="1375"/>
      <c r="BB587" s="3"/>
      <c r="BC587" s="3"/>
    </row>
    <row r="588" spans="1:55" ht="13" customHeight="1">
      <c r="A588" s="22"/>
      <c r="B588" t="s">
        <v>17</v>
      </c>
      <c r="G588" s="1411" t="s">
        <v>2787</v>
      </c>
      <c r="H588" s="1411"/>
      <c r="I588" s="1411"/>
      <c r="J588" s="1411"/>
      <c r="K588" s="1411"/>
      <c r="L588" s="1411"/>
      <c r="M588" s="1411"/>
      <c r="N588" s="1411"/>
      <c r="O588" s="1411"/>
      <c r="P588" s="1411"/>
      <c r="Q588" s="1411"/>
      <c r="R588" s="1411"/>
      <c r="T588" s="22"/>
      <c r="U588" t="s">
        <v>17</v>
      </c>
      <c r="Z588" s="1375" t="s">
        <v>2784</v>
      </c>
      <c r="AA588" s="1375"/>
      <c r="AB588" s="1375"/>
      <c r="AC588" s="1375"/>
      <c r="AD588" s="1375"/>
      <c r="AE588" s="1375"/>
      <c r="AF588" s="1375"/>
      <c r="AG588" s="1375"/>
      <c r="AH588" s="1375"/>
      <c r="AI588" s="1375"/>
      <c r="AJ588" s="1375"/>
      <c r="AK588" s="1375"/>
    </row>
    <row r="589" spans="1:55" ht="13" customHeight="1">
      <c r="A589" s="22"/>
      <c r="B589" t="s">
        <v>316</v>
      </c>
      <c r="G589" s="1491" t="s">
        <v>2788</v>
      </c>
      <c r="H589" s="1491"/>
      <c r="I589" s="1491"/>
      <c r="J589" s="1491"/>
      <c r="K589" s="1491"/>
      <c r="L589" s="1491"/>
      <c r="O589" s="33" t="s">
        <v>206</v>
      </c>
      <c r="P589" s="1475"/>
      <c r="Q589" s="1475"/>
      <c r="R589" s="1475"/>
      <c r="T589" s="22"/>
      <c r="U589" t="s">
        <v>316</v>
      </c>
      <c r="Z589" s="1491" t="s">
        <v>2785</v>
      </c>
      <c r="AA589" s="1491"/>
      <c r="AB589" s="1491"/>
      <c r="AC589" s="1491"/>
      <c r="AD589" s="1491"/>
      <c r="AE589" s="1491"/>
      <c r="AH589" s="33" t="s">
        <v>206</v>
      </c>
      <c r="AI589" s="1475"/>
      <c r="AJ589" s="1475"/>
      <c r="AK589" s="1475"/>
      <c r="AZ589" s="3"/>
      <c r="BA589" s="3"/>
      <c r="BB589" s="3"/>
      <c r="BC589" s="3"/>
    </row>
    <row r="590" spans="1:55" ht="13" customHeight="1">
      <c r="A590" s="22"/>
      <c r="B590" t="s">
        <v>18</v>
      </c>
      <c r="H590" s="1411" t="s">
        <v>2789</v>
      </c>
      <c r="I590" s="1411"/>
      <c r="J590" s="1411"/>
      <c r="K590" s="1411"/>
      <c r="L590" s="1411"/>
      <c r="M590" s="1411"/>
      <c r="N590" s="1411"/>
      <c r="O590" s="1411"/>
      <c r="P590" s="1411"/>
      <c r="Q590" s="1411"/>
      <c r="R590" s="1411"/>
      <c r="T590" s="22"/>
      <c r="U590" t="s">
        <v>18</v>
      </c>
      <c r="AA590" s="1411" t="s">
        <v>2786</v>
      </c>
      <c r="AB590" s="1411"/>
      <c r="AC590" s="1411"/>
      <c r="AD590" s="1411"/>
      <c r="AE590" s="1411"/>
      <c r="AF590" s="1411"/>
      <c r="AG590" s="1411"/>
      <c r="AH590" s="1411"/>
      <c r="AI590" s="1411"/>
      <c r="AJ590" s="1411"/>
      <c r="AK590" s="1411"/>
      <c r="AZ590" s="3"/>
      <c r="BA590" s="3"/>
      <c r="BB590" s="3"/>
      <c r="BC590" s="3"/>
    </row>
    <row r="591" spans="1:55" ht="13" customHeight="1">
      <c r="A591" s="22"/>
      <c r="B591" t="s">
        <v>20</v>
      </c>
      <c r="N591" s="1419" t="s">
        <v>546</v>
      </c>
      <c r="O591" s="1419"/>
      <c r="T591" s="22"/>
      <c r="U591" t="s">
        <v>20</v>
      </c>
      <c r="AG591" s="1419" t="s">
        <v>546</v>
      </c>
      <c r="AH591" s="1419"/>
      <c r="AZ591" s="3"/>
      <c r="BA591" s="3"/>
      <c r="BB591" s="3"/>
      <c r="BC591" s="3"/>
    </row>
    <row r="592" spans="1:55" ht="13" customHeight="1">
      <c r="A592" s="22"/>
      <c r="T592" s="22"/>
      <c r="AZ592" s="3"/>
      <c r="BA592" s="3"/>
      <c r="BB592" s="3"/>
      <c r="BC592" s="3"/>
    </row>
    <row r="593" spans="1:55" ht="13" customHeight="1">
      <c r="A593" s="55" t="s">
        <v>456</v>
      </c>
      <c r="B593" t="s">
        <v>464</v>
      </c>
      <c r="G593" s="1487" t="str">
        <f>C560</f>
        <v>HCD - REAP Priority Sites</v>
      </c>
      <c r="H593" s="1487"/>
      <c r="I593" s="1487"/>
      <c r="J593" s="1487"/>
      <c r="K593" s="1487"/>
      <c r="L593" s="1487"/>
      <c r="M593" s="1487"/>
      <c r="N593" s="1487"/>
      <c r="O593" s="1487"/>
      <c r="P593" s="1487"/>
      <c r="Q593" s="1487"/>
      <c r="R593" s="1487"/>
      <c r="T593" s="55" t="s">
        <v>457</v>
      </c>
      <c r="U593" t="s">
        <v>464</v>
      </c>
      <c r="Z593" s="1487" t="str">
        <f>C561</f>
        <v>Mandela Station Affordable LP</v>
      </c>
      <c r="AA593" s="1487"/>
      <c r="AB593" s="1487"/>
      <c r="AC593" s="1487"/>
      <c r="AD593" s="1487"/>
      <c r="AE593" s="1487"/>
      <c r="AF593" s="1487"/>
      <c r="AG593" s="1487"/>
      <c r="AH593" s="1487"/>
      <c r="AI593" s="1487"/>
      <c r="AJ593" s="1487"/>
      <c r="AK593" s="1487"/>
      <c r="AZ593" s="3"/>
      <c r="BA593" s="3"/>
      <c r="BB593" s="3"/>
      <c r="BC593" s="3"/>
    </row>
    <row r="594" spans="1:55" s="4" customFormat="1" ht="13" customHeight="1">
      <c r="A594" s="22"/>
      <c r="B594" t="s">
        <v>85</v>
      </c>
      <c r="C594"/>
      <c r="D594"/>
      <c r="E594"/>
      <c r="F594"/>
      <c r="G594" s="1411" t="s">
        <v>2781</v>
      </c>
      <c r="H594" s="1411"/>
      <c r="I594" s="1411"/>
      <c r="J594" s="1411"/>
      <c r="K594" s="1411"/>
      <c r="L594" s="1411"/>
      <c r="M594" s="1411"/>
      <c r="N594" s="1411"/>
      <c r="O594" s="1411"/>
      <c r="P594" s="1411"/>
      <c r="Q594" s="1411"/>
      <c r="R594" s="1411"/>
      <c r="S594"/>
      <c r="T594" s="22"/>
      <c r="U594" t="s">
        <v>85</v>
      </c>
      <c r="V594"/>
      <c r="W594"/>
      <c r="X594"/>
      <c r="Y594"/>
      <c r="Z594" s="1411" t="s">
        <v>2656</v>
      </c>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11" t="s">
        <v>2782</v>
      </c>
      <c r="H595" s="1411"/>
      <c r="I595" s="1411"/>
      <c r="J595" s="1411"/>
      <c r="K595" s="1411"/>
      <c r="L595" s="1411"/>
      <c r="M595" s="1411"/>
      <c r="N595" s="1411"/>
      <c r="O595" s="1411"/>
      <c r="P595" s="1411"/>
      <c r="Q595" s="1411"/>
      <c r="R595" s="1411"/>
      <c r="S595"/>
      <c r="T595" s="22"/>
      <c r="U595" t="s">
        <v>581</v>
      </c>
      <c r="V595"/>
      <c r="W595"/>
      <c r="X595"/>
      <c r="Y595"/>
      <c r="Z595" s="1375" t="s">
        <v>2657</v>
      </c>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1" t="s">
        <v>2801</v>
      </c>
      <c r="H596" s="1411"/>
      <c r="I596" s="1411"/>
      <c r="J596" s="1411"/>
      <c r="K596" s="1411"/>
      <c r="L596" s="1411"/>
      <c r="M596" s="1411"/>
      <c r="N596" s="1411"/>
      <c r="O596" s="1411"/>
      <c r="P596" s="1411"/>
      <c r="Q596" s="1411"/>
      <c r="R596" s="1411"/>
      <c r="S596"/>
      <c r="T596" s="22"/>
      <c r="U596" t="s">
        <v>17</v>
      </c>
      <c r="V596"/>
      <c r="W596"/>
      <c r="X596"/>
      <c r="Y596"/>
      <c r="Z596" s="1375" t="s">
        <v>2616</v>
      </c>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1" t="s">
        <v>2802</v>
      </c>
      <c r="H597" s="1491"/>
      <c r="I597" s="1491"/>
      <c r="J597" s="1491"/>
      <c r="K597" s="1491"/>
      <c r="L597" s="1491"/>
      <c r="M597"/>
      <c r="N597"/>
      <c r="O597" s="33" t="s">
        <v>206</v>
      </c>
      <c r="P597" s="1475"/>
      <c r="Q597" s="1475"/>
      <c r="R597" s="1475"/>
      <c r="S597"/>
      <c r="T597" s="22"/>
      <c r="U597" t="s">
        <v>316</v>
      </c>
      <c r="V597"/>
      <c r="W597"/>
      <c r="X597"/>
      <c r="Y597"/>
      <c r="Z597" s="1491" t="s">
        <v>2629</v>
      </c>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1" t="s">
        <v>2797</v>
      </c>
      <c r="I598" s="1411"/>
      <c r="J598" s="1411"/>
      <c r="K598" s="1411"/>
      <c r="L598" s="1411"/>
      <c r="M598" s="1411"/>
      <c r="N598" s="1411"/>
      <c r="O598" s="1411"/>
      <c r="P598" s="1411"/>
      <c r="Q598" s="1411"/>
      <c r="R598" s="1411"/>
      <c r="S598"/>
      <c r="T598" s="22"/>
      <c r="U598" t="s">
        <v>18</v>
      </c>
      <c r="V598"/>
      <c r="W598"/>
      <c r="X598"/>
      <c r="Y598"/>
      <c r="Z598"/>
      <c r="AA598" s="1526" t="s">
        <v>2739</v>
      </c>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B598" s="3"/>
      <c r="BC598" s="3"/>
    </row>
    <row r="599" spans="1:55" ht="13" customHeight="1">
      <c r="A599" s="22"/>
      <c r="B599" t="s">
        <v>20</v>
      </c>
      <c r="N599" s="1419" t="s">
        <v>546</v>
      </c>
      <c r="O599" s="1419"/>
      <c r="T599" s="22"/>
      <c r="U599" t="s">
        <v>20</v>
      </c>
      <c r="AG599" s="1419" t="s">
        <v>546</v>
      </c>
      <c r="AH599" s="1419"/>
      <c r="BB599" s="3"/>
      <c r="BC599" s="3"/>
    </row>
    <row r="600" spans="1:55" ht="13" customHeight="1">
      <c r="A600" s="22"/>
      <c r="T600" s="22"/>
      <c r="BB600" s="3"/>
      <c r="BC600" s="3"/>
    </row>
    <row r="601" spans="1:55" ht="13" customHeight="1">
      <c r="A601" s="55" t="s">
        <v>462</v>
      </c>
      <c r="B601" t="s">
        <v>464</v>
      </c>
      <c r="G601" s="1487" t="str">
        <f>C562</f>
        <v>Pacific West Communities</v>
      </c>
      <c r="H601" s="1487"/>
      <c r="I601" s="1487"/>
      <c r="J601" s="1487"/>
      <c r="K601" s="1487"/>
      <c r="L601" s="1487"/>
      <c r="M601" s="1487"/>
      <c r="N601" s="1487"/>
      <c r="O601" s="1487"/>
      <c r="P601" s="1487"/>
      <c r="Q601" s="1487"/>
      <c r="R601" s="1487"/>
      <c r="T601" s="55" t="s">
        <v>646</v>
      </c>
      <c r="U601" t="s">
        <v>464</v>
      </c>
      <c r="Z601" s="1487" t="str">
        <f>C563</f>
        <v>Pacific West Communities</v>
      </c>
      <c r="AA601" s="1487"/>
      <c r="AB601" s="1487"/>
      <c r="AC601" s="1487"/>
      <c r="AD601" s="1487"/>
      <c r="AE601" s="1487"/>
      <c r="AF601" s="1487"/>
      <c r="AG601" s="1487"/>
      <c r="AH601" s="1487"/>
      <c r="AI601" s="1487"/>
      <c r="AJ601" s="1487"/>
      <c r="AK601" s="1487"/>
      <c r="BB601" s="3"/>
      <c r="BC601" s="3"/>
    </row>
    <row r="602" spans="1:55" ht="13" customHeight="1">
      <c r="A602" s="22"/>
      <c r="B602" t="s">
        <v>85</v>
      </c>
      <c r="G602" s="1411" t="s">
        <v>2656</v>
      </c>
      <c r="H602" s="1411"/>
      <c r="I602" s="1411"/>
      <c r="J602" s="1411"/>
      <c r="K602" s="1411"/>
      <c r="L602" s="1411"/>
      <c r="M602" s="1411"/>
      <c r="N602" s="1411"/>
      <c r="O602" s="1411"/>
      <c r="P602" s="1411"/>
      <c r="Q602" s="1411"/>
      <c r="R602" s="1411"/>
      <c r="T602" s="22"/>
      <c r="U602" t="s">
        <v>85</v>
      </c>
      <c r="Z602" s="1411" t="s">
        <v>2656</v>
      </c>
      <c r="AA602" s="1411"/>
      <c r="AB602" s="1411"/>
      <c r="AC602" s="1411"/>
      <c r="AD602" s="1411"/>
      <c r="AE602" s="1411"/>
      <c r="AF602" s="1411"/>
      <c r="AG602" s="1411"/>
      <c r="AH602" s="1411"/>
      <c r="AI602" s="1411"/>
      <c r="AJ602" s="1411"/>
      <c r="AK602" s="1411"/>
      <c r="AZ602" s="3"/>
      <c r="BA602" s="3"/>
      <c r="BB602" s="3"/>
      <c r="BC602" s="3"/>
    </row>
    <row r="603" spans="1:55" ht="13" customHeight="1">
      <c r="A603" s="22"/>
      <c r="B603" t="s">
        <v>581</v>
      </c>
      <c r="G603" s="1411" t="s">
        <v>2657</v>
      </c>
      <c r="H603" s="1411"/>
      <c r="I603" s="1411"/>
      <c r="J603" s="1411"/>
      <c r="K603" s="1411"/>
      <c r="L603" s="1411"/>
      <c r="M603" s="1411"/>
      <c r="N603" s="1411"/>
      <c r="O603" s="1411"/>
      <c r="P603" s="1411"/>
      <c r="Q603" s="1411"/>
      <c r="R603" s="1411"/>
      <c r="T603" s="22"/>
      <c r="U603" t="s">
        <v>581</v>
      </c>
      <c r="Z603" s="1375" t="s">
        <v>2657</v>
      </c>
      <c r="AA603" s="1375"/>
      <c r="AB603" s="1375"/>
      <c r="AC603" s="1375"/>
      <c r="AD603" s="1375"/>
      <c r="AE603" s="1375"/>
      <c r="AF603" s="1375"/>
      <c r="AG603" s="1375"/>
      <c r="AH603" s="1375"/>
      <c r="AI603" s="1375"/>
      <c r="AJ603" s="1375"/>
      <c r="AK603" s="1375"/>
      <c r="AZ603" s="3"/>
      <c r="BA603" s="3"/>
      <c r="BB603" s="3"/>
      <c r="BC603" s="3"/>
    </row>
    <row r="604" spans="1:55" ht="13" customHeight="1">
      <c r="A604" s="22"/>
      <c r="B604" t="s">
        <v>17</v>
      </c>
      <c r="G604" s="1411" t="s">
        <v>2616</v>
      </c>
      <c r="H604" s="1411"/>
      <c r="I604" s="1411"/>
      <c r="J604" s="1411"/>
      <c r="K604" s="1411"/>
      <c r="L604" s="1411"/>
      <c r="M604" s="1411"/>
      <c r="N604" s="1411"/>
      <c r="O604" s="1411"/>
      <c r="P604" s="1411"/>
      <c r="Q604" s="1411"/>
      <c r="R604" s="1411"/>
      <c r="T604" s="22"/>
      <c r="U604" t="s">
        <v>17</v>
      </c>
      <c r="Z604" s="1375" t="s">
        <v>2616</v>
      </c>
      <c r="AA604" s="1375"/>
      <c r="AB604" s="1375"/>
      <c r="AC604" s="1375"/>
      <c r="AD604" s="1375"/>
      <c r="AE604" s="1375"/>
      <c r="AF604" s="1375"/>
      <c r="AG604" s="1375"/>
      <c r="AH604" s="1375"/>
      <c r="AI604" s="1375"/>
      <c r="AJ604" s="1375"/>
      <c r="AK604" s="1375"/>
      <c r="AZ604" s="3"/>
      <c r="BA604" s="3"/>
      <c r="BB604" s="3"/>
      <c r="BC604" s="3"/>
    </row>
    <row r="605" spans="1:55" s="4" customFormat="1" ht="13" customHeight="1">
      <c r="A605" s="22"/>
      <c r="B605" t="s">
        <v>316</v>
      </c>
      <c r="C605"/>
      <c r="D605"/>
      <c r="E605"/>
      <c r="F605"/>
      <c r="G605" s="1491" t="s">
        <v>2629</v>
      </c>
      <c r="H605" s="1491"/>
      <c r="I605" s="1491"/>
      <c r="J605" s="1491"/>
      <c r="K605" s="1491"/>
      <c r="L605" s="1491"/>
      <c r="M605"/>
      <c r="N605"/>
      <c r="O605" s="33" t="s">
        <v>206</v>
      </c>
      <c r="P605" s="1475"/>
      <c r="Q605" s="1475"/>
      <c r="R605" s="1475"/>
      <c r="S605"/>
      <c r="T605" s="22"/>
      <c r="U605" t="s">
        <v>316</v>
      </c>
      <c r="V605"/>
      <c r="W605"/>
      <c r="X605"/>
      <c r="Y605"/>
      <c r="Z605" s="1491" t="s">
        <v>2629</v>
      </c>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1" t="s">
        <v>2323</v>
      </c>
      <c r="I606" s="1411"/>
      <c r="J606" s="1411"/>
      <c r="K606" s="1411"/>
      <c r="L606" s="1411"/>
      <c r="M606" s="1411"/>
      <c r="N606" s="1411"/>
      <c r="O606" s="1411"/>
      <c r="P606" s="1411"/>
      <c r="Q606" s="1411"/>
      <c r="R606" s="1411"/>
      <c r="S606"/>
      <c r="T606" s="22"/>
      <c r="U606" t="s">
        <v>18</v>
      </c>
      <c r="V606"/>
      <c r="W606"/>
      <c r="X606"/>
      <c r="Y606"/>
      <c r="Z606"/>
      <c r="AA606" s="1411" t="s">
        <v>2804</v>
      </c>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9" t="s">
        <v>546</v>
      </c>
      <c r="O607" s="1419"/>
      <c r="P607"/>
      <c r="Q607"/>
      <c r="R607"/>
      <c r="S607"/>
      <c r="T607" s="22"/>
      <c r="U607" t="s">
        <v>20</v>
      </c>
      <c r="V607"/>
      <c r="W607"/>
      <c r="X607"/>
      <c r="Y607"/>
      <c r="Z607"/>
      <c r="AA607"/>
      <c r="AB607"/>
      <c r="AC607"/>
      <c r="AD607"/>
      <c r="AE607"/>
      <c r="AF607"/>
      <c r="AG607" s="1419" t="s">
        <v>546</v>
      </c>
      <c r="AH607" s="1419"/>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7" t="str">
        <f>C564</f>
        <v>Boston Financial</v>
      </c>
      <c r="H609" s="1487"/>
      <c r="I609" s="1487"/>
      <c r="J609" s="1487"/>
      <c r="K609" s="1487"/>
      <c r="L609" s="1487"/>
      <c r="M609" s="1487"/>
      <c r="N609" s="1487"/>
      <c r="O609" s="1487"/>
      <c r="P609" s="1487"/>
      <c r="Q609" s="1487"/>
      <c r="R609" s="1487"/>
      <c r="T609" s="55" t="s">
        <v>363</v>
      </c>
      <c r="U609" t="s">
        <v>464</v>
      </c>
      <c r="Z609" s="1487">
        <f>C565</f>
        <v>0</v>
      </c>
      <c r="AA609" s="1487"/>
      <c r="AB609" s="1487"/>
      <c r="AC609" s="1487"/>
      <c r="AD609" s="1487"/>
      <c r="AE609" s="1487"/>
      <c r="AF609" s="1487"/>
      <c r="AG609" s="1487"/>
      <c r="AH609" s="1487"/>
      <c r="AI609" s="1487"/>
      <c r="AJ609" s="1487"/>
      <c r="AK609" s="1487"/>
      <c r="AZ609" s="3"/>
      <c r="BA609" s="3"/>
      <c r="BB609" s="3"/>
      <c r="BC609" s="3"/>
    </row>
    <row r="610" spans="1:55" ht="13" customHeight="1">
      <c r="B610" t="s">
        <v>85</v>
      </c>
      <c r="G610" s="1411" t="s">
        <v>2685</v>
      </c>
      <c r="H610" s="1411"/>
      <c r="I610" s="1411"/>
      <c r="J610" s="1411"/>
      <c r="K610" s="1411"/>
      <c r="L610" s="1411"/>
      <c r="M610" s="1411"/>
      <c r="N610" s="1411"/>
      <c r="O610" s="1411"/>
      <c r="P610" s="1411"/>
      <c r="Q610" s="1411"/>
      <c r="R610" s="1411"/>
      <c r="U610" t="s">
        <v>85</v>
      </c>
      <c r="Z610" s="1411"/>
      <c r="AA610" s="1411"/>
      <c r="AB610" s="1411"/>
      <c r="AC610" s="1411"/>
      <c r="AD610" s="1411"/>
      <c r="AE610" s="1411"/>
      <c r="AF610" s="1411"/>
      <c r="AG610" s="1411"/>
      <c r="AH610" s="1411"/>
      <c r="AI610" s="1411"/>
      <c r="AJ610" s="1411"/>
      <c r="AK610" s="1411"/>
      <c r="AZ610" s="3"/>
      <c r="BA610" s="3"/>
      <c r="BB610" s="3"/>
      <c r="BC610" s="3"/>
    </row>
    <row r="611" spans="1:55" ht="13" customHeight="1">
      <c r="B611" t="s">
        <v>581</v>
      </c>
      <c r="G611" s="1411" t="s">
        <v>2686</v>
      </c>
      <c r="H611" s="1411"/>
      <c r="I611" s="1411"/>
      <c r="J611" s="1411"/>
      <c r="K611" s="1411"/>
      <c r="L611" s="1411"/>
      <c r="M611" s="1411"/>
      <c r="N611" s="1411"/>
      <c r="O611" s="1411"/>
      <c r="P611" s="1411"/>
      <c r="Q611" s="1411"/>
      <c r="R611" s="1411"/>
      <c r="U611" t="s">
        <v>581</v>
      </c>
      <c r="Z611" s="1375"/>
      <c r="AA611" s="1375"/>
      <c r="AB611" s="1375"/>
      <c r="AC611" s="1375"/>
      <c r="AD611" s="1375"/>
      <c r="AE611" s="1375"/>
      <c r="AF611" s="1375"/>
      <c r="AG611" s="1375"/>
      <c r="AH611" s="1375"/>
      <c r="AI611" s="1375"/>
      <c r="AJ611" s="1375"/>
      <c r="AK611" s="1375"/>
      <c r="AZ611" s="3"/>
      <c r="BA611" s="3"/>
      <c r="BB611" s="3"/>
      <c r="BC611" s="3"/>
    </row>
    <row r="612" spans="1:55" ht="13" customHeight="1">
      <c r="B612" t="s">
        <v>17</v>
      </c>
      <c r="G612" s="1411" t="s">
        <v>2687</v>
      </c>
      <c r="H612" s="1411"/>
      <c r="I612" s="1411"/>
      <c r="J612" s="1411"/>
      <c r="K612" s="1411"/>
      <c r="L612" s="1411"/>
      <c r="M612" s="1411"/>
      <c r="N612" s="1411"/>
      <c r="O612" s="1411"/>
      <c r="P612" s="1411"/>
      <c r="Q612" s="1411"/>
      <c r="R612" s="1411"/>
      <c r="U612" t="s">
        <v>17</v>
      </c>
      <c r="Z612" s="1375"/>
      <c r="AA612" s="1375"/>
      <c r="AB612" s="1375"/>
      <c r="AC612" s="1375"/>
      <c r="AD612" s="1375"/>
      <c r="AE612" s="1375"/>
      <c r="AF612" s="1375"/>
      <c r="AG612" s="1375"/>
      <c r="AH612" s="1375"/>
      <c r="AI612" s="1375"/>
      <c r="AJ612" s="1375"/>
      <c r="AK612" s="1375"/>
      <c r="AZ612" s="3"/>
      <c r="BA612" s="3"/>
      <c r="BB612" s="3"/>
      <c r="BC612" s="3"/>
    </row>
    <row r="613" spans="1:55" ht="13" customHeight="1">
      <c r="B613" t="s">
        <v>316</v>
      </c>
      <c r="G613" s="1491" t="s">
        <v>2688</v>
      </c>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3" customHeight="1">
      <c r="B614" t="s">
        <v>18</v>
      </c>
      <c r="H614" s="1411" t="s">
        <v>2783</v>
      </c>
      <c r="I614" s="1411"/>
      <c r="J614" s="1411"/>
      <c r="K614" s="1411"/>
      <c r="L614" s="1411"/>
      <c r="M614" s="1411"/>
      <c r="N614" s="1411"/>
      <c r="O614" s="1411"/>
      <c r="P614" s="1411"/>
      <c r="Q614" s="1411"/>
      <c r="R614" s="1411"/>
      <c r="U614" t="s">
        <v>18</v>
      </c>
      <c r="AA614" s="1411"/>
      <c r="AB614" s="1411"/>
      <c r="AC614" s="1411"/>
      <c r="AD614" s="1411"/>
      <c r="AE614" s="1411"/>
      <c r="AF614" s="1411"/>
      <c r="AG614" s="1411"/>
      <c r="AH614" s="1411"/>
      <c r="AI614" s="1411"/>
      <c r="AJ614" s="1411"/>
      <c r="AK614" s="1411"/>
      <c r="AU614" s="900"/>
      <c r="AV614" s="900"/>
      <c r="AW614" s="900"/>
      <c r="AX614" s="900"/>
      <c r="AY614" s="900"/>
      <c r="AZ614" s="3"/>
      <c r="BA614" s="3"/>
      <c r="BB614" s="3"/>
      <c r="BC614" s="3"/>
    </row>
    <row r="615" spans="1:55" ht="13" customHeight="1">
      <c r="B615" t="s">
        <v>20</v>
      </c>
      <c r="N615" s="1419" t="s">
        <v>669</v>
      </c>
      <c r="O615" s="1419"/>
      <c r="U615" t="s">
        <v>20</v>
      </c>
      <c r="AG615" s="1419" t="s">
        <v>669</v>
      </c>
      <c r="AH615" s="1419"/>
      <c r="AU615" s="900"/>
      <c r="AV615" s="900"/>
      <c r="AW615" s="900"/>
      <c r="AX615" s="900"/>
      <c r="AY615" s="900"/>
      <c r="AZ615" s="3"/>
      <c r="BA615" s="3"/>
      <c r="BB615" s="3"/>
      <c r="BC615" s="3"/>
    </row>
    <row r="616" spans="1:55" ht="13" customHeight="1">
      <c r="AZ616" s="3"/>
      <c r="BA616" s="3"/>
      <c r="BB616" s="3"/>
      <c r="BC616" s="3"/>
    </row>
    <row r="617" spans="1:55" ht="13" customHeight="1">
      <c r="A617" s="1274" t="s">
        <v>545</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row>
    <row r="618" spans="1:55"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3"/>
      <c r="C623" s="2"/>
      <c r="AU623" s="3"/>
      <c r="AZ623" s="3"/>
      <c r="BA623" s="3"/>
      <c r="BB623" s="3"/>
      <c r="BC623" s="3"/>
    </row>
    <row r="624" spans="1:55" ht="13" customHeight="1">
      <c r="B624" s="1670" t="s">
        <v>2103</v>
      </c>
      <c r="C624" s="1670"/>
      <c r="D624" s="1670"/>
      <c r="E624" s="1670"/>
      <c r="F624" s="1670"/>
      <c r="G624" s="1670"/>
      <c r="H624" s="1670"/>
      <c r="I624" s="1670"/>
      <c r="J624" s="1670"/>
      <c r="K624" s="1670"/>
      <c r="L624" s="1670"/>
      <c r="M624" s="1684" t="s">
        <v>2104</v>
      </c>
      <c r="N624" s="1684"/>
      <c r="O624" s="1684"/>
      <c r="P624" s="1684"/>
      <c r="Q624" s="1684" t="s">
        <v>1852</v>
      </c>
      <c r="R624" s="1684"/>
      <c r="S624" s="1684"/>
      <c r="T624" s="1684" t="s">
        <v>1850</v>
      </c>
      <c r="U624" s="1684"/>
      <c r="V624" s="1684"/>
      <c r="W624" s="1671" t="s">
        <v>454</v>
      </c>
      <c r="X624" s="1671"/>
      <c r="Y624" s="1671"/>
      <c r="Z624" s="1401" t="s">
        <v>2133</v>
      </c>
      <c r="AA624" s="1401"/>
      <c r="AB624" s="1402"/>
      <c r="AC624" s="1675" t="s">
        <v>1675</v>
      </c>
      <c r="AD624" s="1676"/>
      <c r="AE624" s="1677"/>
      <c r="AF624" s="1400" t="s">
        <v>1930</v>
      </c>
      <c r="AG624" s="1401"/>
      <c r="AH624" s="1401"/>
      <c r="AI624" s="1401"/>
      <c r="AJ624" s="1402"/>
      <c r="AK624" s="1590" t="s">
        <v>1931</v>
      </c>
      <c r="AL624" s="1591"/>
      <c r="AM624" s="1591"/>
      <c r="AN624" s="1592"/>
      <c r="AO624" s="1684" t="s">
        <v>455</v>
      </c>
      <c r="AP624" s="1684"/>
      <c r="AQ624" s="1684"/>
      <c r="AR624" s="1684"/>
      <c r="AS624" s="1684"/>
      <c r="AU624" s="3"/>
      <c r="AZ624" s="3"/>
      <c r="BA624" s="3"/>
      <c r="BB624" s="3"/>
      <c r="BC624" s="3"/>
    </row>
    <row r="625" spans="2:157" ht="13" customHeight="1">
      <c r="B625" s="1670"/>
      <c r="C625" s="1670"/>
      <c r="D625" s="1670"/>
      <c r="E625" s="1670"/>
      <c r="F625" s="1670"/>
      <c r="G625" s="1670"/>
      <c r="H625" s="1670"/>
      <c r="I625" s="1670"/>
      <c r="J625" s="1670"/>
      <c r="K625" s="1670"/>
      <c r="L625" s="1670"/>
      <c r="M625" s="1684"/>
      <c r="N625" s="1684"/>
      <c r="O625" s="1684"/>
      <c r="P625" s="1684"/>
      <c r="Q625" s="1684"/>
      <c r="R625" s="1684"/>
      <c r="S625" s="1684"/>
      <c r="T625" s="1684"/>
      <c r="U625" s="1684"/>
      <c r="V625" s="1684"/>
      <c r="W625" s="1671"/>
      <c r="X625" s="1671"/>
      <c r="Y625" s="1671"/>
      <c r="Z625" s="1404"/>
      <c r="AA625" s="1404"/>
      <c r="AB625" s="1405"/>
      <c r="AC625" s="1678"/>
      <c r="AD625" s="1679"/>
      <c r="AE625" s="1680"/>
      <c r="AF625" s="1403"/>
      <c r="AG625" s="1404"/>
      <c r="AH625" s="1404"/>
      <c r="AI625" s="1404"/>
      <c r="AJ625" s="1405"/>
      <c r="AK625" s="1593"/>
      <c r="AL625" s="1594"/>
      <c r="AM625" s="1594"/>
      <c r="AN625" s="1595"/>
      <c r="AO625" s="1684"/>
      <c r="AP625" s="1684"/>
      <c r="AQ625" s="1684"/>
      <c r="AR625" s="1684"/>
      <c r="AS625" s="1684"/>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84"/>
      <c r="N626" s="1684"/>
      <c r="O626" s="1684"/>
      <c r="P626" s="1684"/>
      <c r="Q626" s="1684"/>
      <c r="R626" s="1684"/>
      <c r="S626" s="1684"/>
      <c r="T626" s="1684"/>
      <c r="U626" s="1684"/>
      <c r="V626" s="1684"/>
      <c r="W626" s="1671"/>
      <c r="X626" s="1671"/>
      <c r="Y626" s="1671"/>
      <c r="Z626" s="1407"/>
      <c r="AA626" s="1407"/>
      <c r="AB626" s="1408"/>
      <c r="AC626" s="1681"/>
      <c r="AD626" s="1682"/>
      <c r="AE626" s="1683"/>
      <c r="AF626" s="1406"/>
      <c r="AG626" s="1407"/>
      <c r="AH626" s="1407"/>
      <c r="AI626" s="1407"/>
      <c r="AJ626" s="1408"/>
      <c r="AK626" s="1596"/>
      <c r="AL626" s="1597"/>
      <c r="AM626" s="1597"/>
      <c r="AN626" s="1598"/>
      <c r="AO626" s="1684"/>
      <c r="AP626" s="1684"/>
      <c r="AQ626" s="1684"/>
      <c r="AR626" s="1684"/>
      <c r="AS626" s="1684"/>
      <c r="AT626" s="3"/>
      <c r="AU626" s="3"/>
      <c r="AZ626" s="3"/>
      <c r="BA626" s="3"/>
      <c r="BB626" s="3"/>
      <c r="BC626" s="3"/>
      <c r="BD626" s="3"/>
    </row>
    <row r="627" spans="2:157" ht="13" customHeight="1">
      <c r="B627" s="51" t="s">
        <v>112</v>
      </c>
      <c r="C627" s="1483" t="s">
        <v>2745</v>
      </c>
      <c r="D627" s="1483"/>
      <c r="E627" s="1483"/>
      <c r="F627" s="1483"/>
      <c r="G627" s="1483"/>
      <c r="H627" s="1483"/>
      <c r="I627" s="1483"/>
      <c r="J627" s="1483"/>
      <c r="K627" s="1483"/>
      <c r="L627" s="1483"/>
      <c r="M627" s="1497" t="s">
        <v>2120</v>
      </c>
      <c r="N627" s="1497"/>
      <c r="O627" s="1497"/>
      <c r="P627" s="1497"/>
      <c r="Q627" s="1513">
        <v>360</v>
      </c>
      <c r="R627" s="1513"/>
      <c r="S627" s="1514"/>
      <c r="T627" s="1512">
        <v>480</v>
      </c>
      <c r="U627" s="1513"/>
      <c r="V627" s="1514"/>
      <c r="W627" s="1484">
        <v>0.06</v>
      </c>
      <c r="X627" s="1485"/>
      <c r="Y627" s="1486"/>
      <c r="Z627" s="1480" t="s">
        <v>2735</v>
      </c>
      <c r="AA627" s="1481"/>
      <c r="AB627" s="1482"/>
      <c r="AC627" s="1385">
        <v>1</v>
      </c>
      <c r="AD627" s="1386"/>
      <c r="AE627" s="1387">
        <v>1</v>
      </c>
      <c r="AF627" s="1494">
        <v>1980768</v>
      </c>
      <c r="AG627" s="1495"/>
      <c r="AH627" s="1495"/>
      <c r="AI627" s="1495"/>
      <c r="AJ627" s="1496"/>
      <c r="AK627" s="1488"/>
      <c r="AL627" s="1489"/>
      <c r="AM627" s="1489">
        <v>94500000</v>
      </c>
      <c r="AN627" s="1490"/>
      <c r="AO627" s="1639">
        <v>30000000</v>
      </c>
      <c r="AP627" s="1639"/>
      <c r="AQ627" s="1639"/>
      <c r="AR627" s="1639"/>
      <c r="AS627" s="1639"/>
      <c r="AT627" s="3"/>
      <c r="AU627" s="3"/>
      <c r="AZ627" s="3"/>
      <c r="BA627" s="3"/>
      <c r="BB627" s="3"/>
      <c r="BC627" s="3"/>
      <c r="BD627" s="3"/>
    </row>
    <row r="628" spans="2:157" ht="13" customHeight="1">
      <c r="B628" s="52" t="s">
        <v>113</v>
      </c>
      <c r="C628" s="1483" t="s">
        <v>2617</v>
      </c>
      <c r="D628" s="1483"/>
      <c r="E628" s="1483"/>
      <c r="F628" s="1483"/>
      <c r="G628" s="1483"/>
      <c r="H628" s="1483"/>
      <c r="I628" s="1483"/>
      <c r="J628" s="1483"/>
      <c r="K628" s="1483"/>
      <c r="L628" s="1483"/>
      <c r="M628" s="1497" t="s">
        <v>2116</v>
      </c>
      <c r="N628" s="1497"/>
      <c r="O628" s="1497"/>
      <c r="P628" s="1497"/>
      <c r="Q628" s="1512">
        <v>660</v>
      </c>
      <c r="R628" s="1513"/>
      <c r="S628" s="1514"/>
      <c r="T628" s="1512">
        <v>660</v>
      </c>
      <c r="U628" s="1513"/>
      <c r="V628" s="1514"/>
      <c r="W628" s="1484">
        <v>0.03</v>
      </c>
      <c r="X628" s="1485"/>
      <c r="Y628" s="1486"/>
      <c r="Z628" s="1480" t="s">
        <v>458</v>
      </c>
      <c r="AA628" s="1481"/>
      <c r="AB628" s="1482"/>
      <c r="AC628" s="1385"/>
      <c r="AD628" s="1386"/>
      <c r="AE628" s="1387">
        <v>2</v>
      </c>
      <c r="AF628" s="1494"/>
      <c r="AG628" s="1495"/>
      <c r="AH628" s="1495"/>
      <c r="AI628" s="1495"/>
      <c r="AJ628" s="1496"/>
      <c r="AK628" s="1488"/>
      <c r="AL628" s="1489"/>
      <c r="AM628" s="1489">
        <v>33000000</v>
      </c>
      <c r="AN628" s="1490"/>
      <c r="AO628" s="1479">
        <v>33000000</v>
      </c>
      <c r="AP628" s="1342"/>
      <c r="AQ628" s="1342"/>
      <c r="AR628" s="1342"/>
      <c r="AS628" s="1343"/>
      <c r="AT628" s="1150" t="str">
        <f>IF(AND(NOT(C627=""),C628="",NOT(C629="")),"!","")</f>
        <v/>
      </c>
      <c r="AU628" s="3"/>
      <c r="AZ628" s="3"/>
      <c r="BA628" s="3"/>
      <c r="BB628" s="3"/>
      <c r="BC628" s="3"/>
      <c r="BD628" s="3"/>
    </row>
    <row r="629" spans="2:157" ht="13" customHeight="1">
      <c r="B629" s="52" t="s">
        <v>119</v>
      </c>
      <c r="C629" s="1483" t="s">
        <v>2736</v>
      </c>
      <c r="D629" s="1483"/>
      <c r="E629" s="1483"/>
      <c r="F629" s="1483"/>
      <c r="G629" s="1483"/>
      <c r="H629" s="1483"/>
      <c r="I629" s="1483"/>
      <c r="J629" s="1483"/>
      <c r="K629" s="1483"/>
      <c r="L629" s="1483"/>
      <c r="M629" s="1497" t="s">
        <v>2116</v>
      </c>
      <c r="N629" s="1497"/>
      <c r="O629" s="1497"/>
      <c r="P629" s="1497"/>
      <c r="Q629" s="1512">
        <v>660</v>
      </c>
      <c r="R629" s="1513"/>
      <c r="S629" s="1514"/>
      <c r="T629" s="1512">
        <v>660</v>
      </c>
      <c r="U629" s="1513"/>
      <c r="V629" s="1514"/>
      <c r="W629" s="1484">
        <v>0.03</v>
      </c>
      <c r="X629" s="1485"/>
      <c r="Y629" s="1486"/>
      <c r="Z629" s="1480" t="s">
        <v>458</v>
      </c>
      <c r="AA629" s="1481"/>
      <c r="AB629" s="1482"/>
      <c r="AC629" s="1385"/>
      <c r="AD629" s="1386"/>
      <c r="AE629" s="1387">
        <v>3</v>
      </c>
      <c r="AF629" s="1494"/>
      <c r="AG629" s="1495"/>
      <c r="AH629" s="1495"/>
      <c r="AI629" s="1495"/>
      <c r="AJ629" s="1496"/>
      <c r="AK629" s="1488"/>
      <c r="AL629" s="1489"/>
      <c r="AM629" s="1489">
        <v>18703115</v>
      </c>
      <c r="AN629" s="1490"/>
      <c r="AO629" s="1479">
        <v>18703115</v>
      </c>
      <c r="AP629" s="1342"/>
      <c r="AQ629" s="1342"/>
      <c r="AR629" s="1342"/>
      <c r="AS629" s="1343"/>
      <c r="AT629" s="1150" t="str">
        <f t="shared" ref="AT629:AT638" si="1">IF(AND(NOT(C628=""),C629="",NOT(C630="")),"!","")</f>
        <v/>
      </c>
      <c r="AU629" s="3"/>
      <c r="AZ629" s="3"/>
      <c r="BA629" s="3"/>
      <c r="BB629" s="3"/>
      <c r="BC629" s="3"/>
      <c r="BD629" s="3"/>
    </row>
    <row r="630" spans="2:157" ht="13" customHeight="1">
      <c r="B630" s="52" t="s">
        <v>582</v>
      </c>
      <c r="C630" s="1483" t="s">
        <v>2750</v>
      </c>
      <c r="D630" s="1493"/>
      <c r="E630" s="1493"/>
      <c r="F630" s="1493"/>
      <c r="G630" s="1493"/>
      <c r="H630" s="1493"/>
      <c r="I630" s="1493"/>
      <c r="J630" s="1493"/>
      <c r="K630" s="1493"/>
      <c r="L630" s="1493"/>
      <c r="M630" s="1497" t="s">
        <v>2116</v>
      </c>
      <c r="N630" s="1497"/>
      <c r="O630" s="1497"/>
      <c r="P630" s="1497"/>
      <c r="Q630" s="1512">
        <v>660</v>
      </c>
      <c r="R630" s="1513"/>
      <c r="S630" s="1514"/>
      <c r="T630" s="1512">
        <v>660</v>
      </c>
      <c r="U630" s="1513"/>
      <c r="V630" s="1514"/>
      <c r="W630" s="1484">
        <v>0.03</v>
      </c>
      <c r="X630" s="1485"/>
      <c r="Y630" s="1486"/>
      <c r="Z630" s="1480" t="s">
        <v>2132</v>
      </c>
      <c r="AA630" s="1481"/>
      <c r="AB630" s="1482"/>
      <c r="AC630" s="1385"/>
      <c r="AD630" s="1386"/>
      <c r="AE630" s="1387">
        <v>4</v>
      </c>
      <c r="AF630" s="1494"/>
      <c r="AG630" s="1495"/>
      <c r="AH630" s="1495"/>
      <c r="AI630" s="1495"/>
      <c r="AJ630" s="1496"/>
      <c r="AK630" s="1488"/>
      <c r="AL630" s="1489"/>
      <c r="AM630" s="1489">
        <v>3500000</v>
      </c>
      <c r="AN630" s="1490"/>
      <c r="AO630" s="1479">
        <v>20500000</v>
      </c>
      <c r="AP630" s="1342"/>
      <c r="AQ630" s="1342"/>
      <c r="AR630" s="1342"/>
      <c r="AS630" s="1343"/>
      <c r="AT630" s="1150" t="str">
        <f t="shared" si="1"/>
        <v/>
      </c>
      <c r="AU630" s="3"/>
      <c r="AZ630" s="3"/>
      <c r="BA630" s="3"/>
      <c r="BB630" s="3"/>
      <c r="BC630" s="3"/>
      <c r="BD630" s="3"/>
    </row>
    <row r="631" spans="2:157" ht="13" customHeight="1">
      <c r="B631" s="52" t="s">
        <v>763</v>
      </c>
      <c r="C631" s="1493" t="s">
        <v>2737</v>
      </c>
      <c r="D631" s="1493"/>
      <c r="E631" s="1493"/>
      <c r="F631" s="1493"/>
      <c r="G631" s="1493"/>
      <c r="H631" s="1493"/>
      <c r="I631" s="1493"/>
      <c r="J631" s="1493"/>
      <c r="K631" s="1493"/>
      <c r="L631" s="1493"/>
      <c r="M631" s="1497" t="s">
        <v>2116</v>
      </c>
      <c r="N631" s="1497"/>
      <c r="O631" s="1497"/>
      <c r="P631" s="1497"/>
      <c r="Q631" s="1512">
        <v>660</v>
      </c>
      <c r="R631" s="1513"/>
      <c r="S631" s="1514"/>
      <c r="T631" s="1512">
        <v>660</v>
      </c>
      <c r="U631" s="1513"/>
      <c r="V631" s="1514"/>
      <c r="W631" s="1484">
        <v>0.03</v>
      </c>
      <c r="X631" s="1485"/>
      <c r="Y631" s="1486"/>
      <c r="Z631" s="1480" t="s">
        <v>458</v>
      </c>
      <c r="AA631" s="1481"/>
      <c r="AB631" s="1482"/>
      <c r="AC631" s="1385"/>
      <c r="AD631" s="1386"/>
      <c r="AE631" s="1387">
        <v>5</v>
      </c>
      <c r="AF631" s="1494"/>
      <c r="AG631" s="1495"/>
      <c r="AH631" s="1495"/>
      <c r="AI631" s="1495"/>
      <c r="AJ631" s="1496"/>
      <c r="AK631" s="1488"/>
      <c r="AL631" s="1489"/>
      <c r="AM631" s="1489">
        <v>7100000</v>
      </c>
      <c r="AN631" s="1490"/>
      <c r="AO631" s="1479">
        <v>3500000</v>
      </c>
      <c r="AP631" s="1342"/>
      <c r="AQ631" s="1342"/>
      <c r="AR631" s="1342"/>
      <c r="AS631" s="1343"/>
      <c r="AT631" s="1150" t="str">
        <f t="shared" si="1"/>
        <v/>
      </c>
      <c r="AU631" s="3"/>
      <c r="AZ631" s="3"/>
      <c r="BA631" s="3"/>
      <c r="BB631" s="3"/>
      <c r="BC631" s="3"/>
      <c r="BD631" s="3"/>
    </row>
    <row r="632" spans="2:157" ht="13" customHeight="1">
      <c r="B632" s="52" t="s">
        <v>585</v>
      </c>
      <c r="C632" s="1493" t="s">
        <v>2738</v>
      </c>
      <c r="D632" s="1493"/>
      <c r="E632" s="1493"/>
      <c r="F632" s="1493"/>
      <c r="G632" s="1493"/>
      <c r="H632" s="1493"/>
      <c r="I632" s="1493"/>
      <c r="J632" s="1493"/>
      <c r="K632" s="1493"/>
      <c r="L632" s="1493"/>
      <c r="M632" s="1497" t="s">
        <v>2116</v>
      </c>
      <c r="N632" s="1497"/>
      <c r="O632" s="1497"/>
      <c r="P632" s="1497"/>
      <c r="Q632" s="1512">
        <v>660</v>
      </c>
      <c r="R632" s="1513"/>
      <c r="S632" s="1514"/>
      <c r="T632" s="1512">
        <v>660</v>
      </c>
      <c r="U632" s="1513"/>
      <c r="V632" s="1514"/>
      <c r="W632" s="1484">
        <v>0.03</v>
      </c>
      <c r="X632" s="1485"/>
      <c r="Y632" s="1486"/>
      <c r="Z632" s="1480" t="s">
        <v>458</v>
      </c>
      <c r="AA632" s="1481"/>
      <c r="AB632" s="1482"/>
      <c r="AC632" s="1385"/>
      <c r="AD632" s="1386"/>
      <c r="AE632" s="1387">
        <v>6</v>
      </c>
      <c r="AF632" s="1494"/>
      <c r="AG632" s="1495"/>
      <c r="AH632" s="1495"/>
      <c r="AI632" s="1495"/>
      <c r="AJ632" s="1496"/>
      <c r="AK632" s="1488"/>
      <c r="AL632" s="1489"/>
      <c r="AM632" s="1489">
        <v>4000000</v>
      </c>
      <c r="AN632" s="1490"/>
      <c r="AO632" s="1479">
        <v>7100000</v>
      </c>
      <c r="AP632" s="1342"/>
      <c r="AQ632" s="1342"/>
      <c r="AR632" s="1342"/>
      <c r="AS632" s="1343"/>
      <c r="AT632" s="1150" t="str">
        <f t="shared" si="1"/>
        <v/>
      </c>
      <c r="AU632" s="3"/>
      <c r="AZ632" s="3"/>
      <c r="BA632" s="3"/>
      <c r="BB632" s="3"/>
      <c r="BC632" s="3"/>
      <c r="BD632" s="3"/>
    </row>
    <row r="633" spans="2:157" ht="13" customHeight="1">
      <c r="B633" s="52" t="s">
        <v>456</v>
      </c>
      <c r="C633" s="1493" t="s">
        <v>2749</v>
      </c>
      <c r="D633" s="1493"/>
      <c r="E633" s="1493"/>
      <c r="F633" s="1493"/>
      <c r="G633" s="1493"/>
      <c r="H633" s="1493"/>
      <c r="I633" s="1493"/>
      <c r="J633" s="1493"/>
      <c r="K633" s="1493"/>
      <c r="L633" s="1493"/>
      <c r="M633" s="1497" t="s">
        <v>2116</v>
      </c>
      <c r="N633" s="1497"/>
      <c r="O633" s="1497"/>
      <c r="P633" s="1497"/>
      <c r="Q633" s="1512">
        <v>660</v>
      </c>
      <c r="R633" s="1513"/>
      <c r="S633" s="1514"/>
      <c r="T633" s="1512">
        <v>660</v>
      </c>
      <c r="U633" s="1513"/>
      <c r="V633" s="1514"/>
      <c r="W633" s="1484">
        <v>0.03</v>
      </c>
      <c r="X633" s="1485"/>
      <c r="Y633" s="1486"/>
      <c r="Z633" s="1480" t="s">
        <v>458</v>
      </c>
      <c r="AA633" s="1481"/>
      <c r="AB633" s="1482"/>
      <c r="AC633" s="1385"/>
      <c r="AD633" s="1386"/>
      <c r="AE633" s="1387"/>
      <c r="AF633" s="1494"/>
      <c r="AG633" s="1495"/>
      <c r="AH633" s="1495"/>
      <c r="AI633" s="1495"/>
      <c r="AJ633" s="1496"/>
      <c r="AK633" s="1488"/>
      <c r="AL633" s="1489"/>
      <c r="AM633" s="1489">
        <v>3000000</v>
      </c>
      <c r="AN633" s="1490"/>
      <c r="AO633" s="1479">
        <v>4000000</v>
      </c>
      <c r="AP633" s="1342"/>
      <c r="AQ633" s="1342"/>
      <c r="AR633" s="1342"/>
      <c r="AS633" s="1343"/>
      <c r="AT633" s="1150" t="str">
        <f t="shared" si="1"/>
        <v/>
      </c>
      <c r="AU633" s="3"/>
      <c r="AV633" s="3"/>
      <c r="AW633" s="3"/>
      <c r="AX633" s="3"/>
      <c r="AY633" s="3"/>
      <c r="AZ633" s="3"/>
      <c r="BA633" s="3"/>
      <c r="BB633" s="3"/>
      <c r="BC633" s="3"/>
      <c r="BD633" s="3"/>
    </row>
    <row r="634" spans="2:157" ht="13" customHeight="1">
      <c r="B634" s="52" t="s">
        <v>457</v>
      </c>
      <c r="C634" s="1493" t="s">
        <v>2748</v>
      </c>
      <c r="D634" s="1493"/>
      <c r="E634" s="1493"/>
      <c r="F634" s="1493"/>
      <c r="G634" s="1493"/>
      <c r="H634" s="1493"/>
      <c r="I634" s="1493"/>
      <c r="J634" s="1493"/>
      <c r="K634" s="1493"/>
      <c r="L634" s="1493"/>
      <c r="M634" s="1497" t="s">
        <v>2116</v>
      </c>
      <c r="N634" s="1497"/>
      <c r="O634" s="1497"/>
      <c r="P634" s="1497"/>
      <c r="Q634" s="1512">
        <v>660</v>
      </c>
      <c r="R634" s="1513"/>
      <c r="S634" s="1514"/>
      <c r="T634" s="1512">
        <v>660</v>
      </c>
      <c r="U634" s="1513"/>
      <c r="V634" s="1514"/>
      <c r="W634" s="1484">
        <v>0.03</v>
      </c>
      <c r="X634" s="1485"/>
      <c r="Y634" s="1486"/>
      <c r="Z634" s="1480" t="s">
        <v>458</v>
      </c>
      <c r="AA634" s="1481"/>
      <c r="AB634" s="1482"/>
      <c r="AC634" s="1385"/>
      <c r="AD634" s="1386"/>
      <c r="AE634" s="1387"/>
      <c r="AF634" s="1494"/>
      <c r="AG634" s="1495"/>
      <c r="AH634" s="1495"/>
      <c r="AI634" s="1495"/>
      <c r="AJ634" s="1496"/>
      <c r="AK634" s="1488"/>
      <c r="AL634" s="1489"/>
      <c r="AM634" s="1489">
        <v>2769917</v>
      </c>
      <c r="AN634" s="1490"/>
      <c r="AO634" s="1479">
        <v>3000000</v>
      </c>
      <c r="AP634" s="1342"/>
      <c r="AQ634" s="1342"/>
      <c r="AR634" s="1342"/>
      <c r="AS634" s="1343"/>
      <c r="AT634" s="1150" t="str">
        <f t="shared" si="1"/>
        <v/>
      </c>
      <c r="AU634" s="3"/>
      <c r="AV634" s="3"/>
      <c r="AW634" s="3"/>
      <c r="AX634" s="3"/>
      <c r="AY634" s="3"/>
      <c r="AZ634" s="3"/>
      <c r="BA634" s="3" t="s">
        <v>1183</v>
      </c>
      <c r="BB634" s="3"/>
      <c r="BC634" s="3"/>
      <c r="BD634" s="3"/>
    </row>
    <row r="635" spans="2:157" ht="13" customHeight="1">
      <c r="B635" s="52" t="s">
        <v>462</v>
      </c>
      <c r="C635" s="1493" t="s">
        <v>2747</v>
      </c>
      <c r="D635" s="1493"/>
      <c r="E635" s="1493"/>
      <c r="F635" s="1493"/>
      <c r="G635" s="1493"/>
      <c r="H635" s="1493"/>
      <c r="I635" s="1493"/>
      <c r="J635" s="1493"/>
      <c r="K635" s="1493"/>
      <c r="L635" s="1493"/>
      <c r="M635" s="1497" t="s">
        <v>2107</v>
      </c>
      <c r="N635" s="1497"/>
      <c r="O635" s="1497"/>
      <c r="P635" s="1497"/>
      <c r="Q635" s="1512">
        <v>156</v>
      </c>
      <c r="R635" s="1513"/>
      <c r="S635" s="1514"/>
      <c r="T635" s="1512">
        <v>0</v>
      </c>
      <c r="U635" s="1513"/>
      <c r="V635" s="1514"/>
      <c r="W635" s="1484">
        <v>0</v>
      </c>
      <c r="X635" s="1485"/>
      <c r="Y635" s="1486"/>
      <c r="Z635" s="1480" t="s">
        <v>458</v>
      </c>
      <c r="AA635" s="1481"/>
      <c r="AB635" s="1482"/>
      <c r="AC635" s="1385"/>
      <c r="AD635" s="1386"/>
      <c r="AE635" s="1387"/>
      <c r="AF635" s="1494"/>
      <c r="AG635" s="1495"/>
      <c r="AH635" s="1495"/>
      <c r="AI635" s="1495"/>
      <c r="AJ635" s="1496"/>
      <c r="AK635" s="1488"/>
      <c r="AL635" s="1489"/>
      <c r="AM635" s="1489">
        <v>9800000</v>
      </c>
      <c r="AN635" s="1490"/>
      <c r="AO635" s="1479">
        <v>1000000</v>
      </c>
      <c r="AP635" s="1342"/>
      <c r="AQ635" s="1342"/>
      <c r="AR635" s="1342"/>
      <c r="AS635" s="1343"/>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f t="shared" ref="DX635:DX669" si="2">EZ718*(CP718/$CP$753)</f>
        <v>629.66101694915255</v>
      </c>
      <c r="DY635" s="1373"/>
      <c r="DZ635" s="1373"/>
      <c r="EA635" s="1373"/>
      <c r="EB635" s="1373"/>
      <c r="EC635" s="1373" t="e">
        <f t="shared" ref="EC635:EC669" si="3">FE718*(CU718/$CU$753)</f>
        <v>#VALUE!</v>
      </c>
      <c r="ED635" s="1373"/>
      <c r="EE635" s="1373"/>
      <c r="EF635" s="1373"/>
      <c r="EG635" s="1373"/>
      <c r="EH635" s="1373" t="e">
        <f t="shared" ref="EH635:EH669" si="4">FJ718*(CZ718/$CZ$753)</f>
        <v>#VALUE!</v>
      </c>
      <c r="EI635" s="1373"/>
      <c r="EJ635" s="1373"/>
      <c r="EK635" s="1373"/>
      <c r="EL635" s="1373"/>
      <c r="EM635" s="1373" t="e">
        <f t="shared" ref="EM635:EM669" si="5">FO718*(DE718/$DE$753)</f>
        <v>#VALUE!</v>
      </c>
      <c r="EN635" s="1373"/>
      <c r="EO635" s="1373"/>
      <c r="EP635" s="1373"/>
      <c r="EQ635" s="1373"/>
      <c r="ER635" s="1373" t="e">
        <f t="shared" ref="ER635:ER669" si="6">FT718*(DJ718/$DJ$753)</f>
        <v>#VALUE!</v>
      </c>
      <c r="ES635" s="1373"/>
      <c r="ET635" s="1373"/>
      <c r="EU635" s="1373"/>
      <c r="EV635" s="1373"/>
      <c r="EW635" s="1373" t="e">
        <f t="shared" ref="EW635:EW669" si="7">FY718*(DO718/$DO$753)</f>
        <v>#VALUE!</v>
      </c>
      <c r="EX635" s="1373"/>
      <c r="EY635" s="1373"/>
      <c r="EZ635" s="1373"/>
      <c r="FA635" s="1373"/>
    </row>
    <row r="636" spans="2:157" ht="13" customHeight="1">
      <c r="B636" s="52" t="s">
        <v>646</v>
      </c>
      <c r="C636" s="1493" t="s">
        <v>2747</v>
      </c>
      <c r="D636" s="1493"/>
      <c r="E636" s="1493"/>
      <c r="F636" s="1493"/>
      <c r="G636" s="1493"/>
      <c r="H636" s="1493"/>
      <c r="I636" s="1493"/>
      <c r="J636" s="1493"/>
      <c r="K636" s="1493"/>
      <c r="L636" s="1493"/>
      <c r="M636" s="1497" t="s">
        <v>2108</v>
      </c>
      <c r="N636" s="1497"/>
      <c r="O636" s="1497"/>
      <c r="P636" s="1497"/>
      <c r="Q636" s="1512">
        <v>0</v>
      </c>
      <c r="R636" s="1513"/>
      <c r="S636" s="1514"/>
      <c r="T636" s="1512">
        <v>0</v>
      </c>
      <c r="U636" s="1513"/>
      <c r="V636" s="1514"/>
      <c r="W636" s="1484">
        <v>0</v>
      </c>
      <c r="X636" s="1485"/>
      <c r="Y636" s="1486"/>
      <c r="Z636" s="1480"/>
      <c r="AA636" s="1481"/>
      <c r="AB636" s="1482"/>
      <c r="AC636" s="1385"/>
      <c r="AD636" s="1386"/>
      <c r="AE636" s="1387"/>
      <c r="AF636" s="1494"/>
      <c r="AG636" s="1495"/>
      <c r="AH636" s="1495"/>
      <c r="AI636" s="1495"/>
      <c r="AJ636" s="1496"/>
      <c r="AK636" s="1488"/>
      <c r="AL636" s="1489"/>
      <c r="AM636" s="1489">
        <v>9420972</v>
      </c>
      <c r="AN636" s="1490"/>
      <c r="AO636" s="1479">
        <v>6300000</v>
      </c>
      <c r="AP636" s="1342"/>
      <c r="AQ636" s="1342"/>
      <c r="AR636" s="1342"/>
      <c r="AS636" s="1343"/>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f t="shared" si="2"/>
        <v>113.33898305084746</v>
      </c>
      <c r="DY636" s="1373"/>
      <c r="DZ636" s="1373"/>
      <c r="EA636" s="1373"/>
      <c r="EB636" s="1373"/>
      <c r="EC636" s="1373" t="e">
        <f t="shared" si="3"/>
        <v>#VALUE!</v>
      </c>
      <c r="ED636" s="1373"/>
      <c r="EE636" s="1373"/>
      <c r="EF636" s="1373"/>
      <c r="EG636" s="1373"/>
      <c r="EH636" s="1373" t="e">
        <f t="shared" si="4"/>
        <v>#VALUE!</v>
      </c>
      <c r="EI636" s="1373"/>
      <c r="EJ636" s="1373"/>
      <c r="EK636" s="1373"/>
      <c r="EL636" s="1373"/>
      <c r="EM636" s="1373" t="e">
        <f t="shared" si="5"/>
        <v>#VALUE!</v>
      </c>
      <c r="EN636" s="1373"/>
      <c r="EO636" s="1373"/>
      <c r="EP636" s="1373"/>
      <c r="EQ636" s="1373"/>
      <c r="ER636" s="1373" t="e">
        <f t="shared" si="6"/>
        <v>#VALUE!</v>
      </c>
      <c r="ES636" s="1373"/>
      <c r="ET636" s="1373"/>
      <c r="EU636" s="1373"/>
      <c r="EV636" s="1373"/>
      <c r="EW636" s="1373" t="e">
        <f t="shared" si="7"/>
        <v>#VALUE!</v>
      </c>
      <c r="EX636" s="1373"/>
      <c r="EY636" s="1373"/>
      <c r="EZ636" s="1373"/>
      <c r="FA636" s="1373"/>
    </row>
    <row r="637" spans="2:157" ht="13" customHeight="1">
      <c r="B637" s="52" t="s">
        <v>362</v>
      </c>
      <c r="C637" s="1493"/>
      <c r="D637" s="1493"/>
      <c r="E637" s="1493"/>
      <c r="F637" s="1493"/>
      <c r="G637" s="1493"/>
      <c r="H637" s="1493"/>
      <c r="I637" s="1493"/>
      <c r="J637" s="1493"/>
      <c r="K637" s="1493"/>
      <c r="L637" s="1493"/>
      <c r="M637" s="1497"/>
      <c r="N637" s="1497"/>
      <c r="O637" s="1497"/>
      <c r="P637" s="1497"/>
      <c r="Q637" s="1512"/>
      <c r="R637" s="1513"/>
      <c r="S637" s="1514"/>
      <c r="T637" s="1512"/>
      <c r="U637" s="1513"/>
      <c r="V637" s="1514"/>
      <c r="W637" s="1484"/>
      <c r="X637" s="1485"/>
      <c r="Y637" s="1486"/>
      <c r="Z637" s="1480"/>
      <c r="AA637" s="1481"/>
      <c r="AB637" s="1482"/>
      <c r="AC637" s="1385"/>
      <c r="AD637" s="1386"/>
      <c r="AE637" s="1387"/>
      <c r="AF637" s="1494"/>
      <c r="AG637" s="1495"/>
      <c r="AH637" s="1495"/>
      <c r="AI637" s="1495"/>
      <c r="AJ637" s="1496"/>
      <c r="AK637" s="1488"/>
      <c r="AL637" s="1489"/>
      <c r="AM637" s="1489"/>
      <c r="AN637" s="1490"/>
      <c r="AO637" s="1479"/>
      <c r="AP637" s="1342"/>
      <c r="AQ637" s="1342"/>
      <c r="AR637" s="1342"/>
      <c r="AS637" s="1343"/>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3" t="e">
        <f t="shared" si="2"/>
        <v>#VALUE!</v>
      </c>
      <c r="DY637" s="1373"/>
      <c r="DZ637" s="1373"/>
      <c r="EA637" s="1373"/>
      <c r="EB637" s="1373"/>
      <c r="EC637" s="1373">
        <f t="shared" si="3"/>
        <v>57.941176470588239</v>
      </c>
      <c r="ED637" s="1373"/>
      <c r="EE637" s="1373"/>
      <c r="EF637" s="1373"/>
      <c r="EG637" s="1373"/>
      <c r="EH637" s="1373" t="e">
        <f t="shared" si="4"/>
        <v>#VALUE!</v>
      </c>
      <c r="EI637" s="1373"/>
      <c r="EJ637" s="1373"/>
      <c r="EK637" s="1373"/>
      <c r="EL637" s="1373"/>
      <c r="EM637" s="1373" t="e">
        <f t="shared" si="5"/>
        <v>#VALUE!</v>
      </c>
      <c r="EN637" s="1373"/>
      <c r="EO637" s="1373"/>
      <c r="EP637" s="1373"/>
      <c r="EQ637" s="1373"/>
      <c r="ER637" s="1373" t="e">
        <f t="shared" si="6"/>
        <v>#VALUE!</v>
      </c>
      <c r="ES637" s="1373"/>
      <c r="ET637" s="1373"/>
      <c r="EU637" s="1373"/>
      <c r="EV637" s="1373"/>
      <c r="EW637" s="1373" t="e">
        <f t="shared" si="7"/>
        <v>#VALUE!</v>
      </c>
      <c r="EX637" s="1373"/>
      <c r="EY637" s="1373"/>
      <c r="EZ637" s="1373"/>
      <c r="FA637" s="1373"/>
    </row>
    <row r="638" spans="2:157" ht="13" customHeight="1">
      <c r="B638" s="52" t="s">
        <v>363</v>
      </c>
      <c r="C638" s="1493"/>
      <c r="D638" s="1493"/>
      <c r="E638" s="1493"/>
      <c r="F638" s="1493"/>
      <c r="G638" s="1493"/>
      <c r="H638" s="1493"/>
      <c r="I638" s="1493"/>
      <c r="J638" s="1493"/>
      <c r="K638" s="1493"/>
      <c r="L638" s="1493"/>
      <c r="M638" s="1497"/>
      <c r="N638" s="1497"/>
      <c r="O638" s="1497"/>
      <c r="P638" s="1497"/>
      <c r="Q638" s="1512"/>
      <c r="R638" s="1513"/>
      <c r="S638" s="1514"/>
      <c r="T638" s="1512"/>
      <c r="U638" s="1513"/>
      <c r="V638" s="1514"/>
      <c r="W638" s="1484"/>
      <c r="X638" s="1485"/>
      <c r="Y638" s="1486"/>
      <c r="Z638" s="1480"/>
      <c r="AA638" s="1481"/>
      <c r="AB638" s="1482"/>
      <c r="AC638" s="1385"/>
      <c r="AD638" s="1386"/>
      <c r="AE638" s="1387"/>
      <c r="AF638" s="1494"/>
      <c r="AG638" s="1495"/>
      <c r="AH638" s="1495"/>
      <c r="AI638" s="1495"/>
      <c r="AJ638" s="1496"/>
      <c r="AK638" s="1488"/>
      <c r="AL638" s="1489"/>
      <c r="AM638" s="1489"/>
      <c r="AN638" s="1490"/>
      <c r="AO638" s="1479"/>
      <c r="AP638" s="1342"/>
      <c r="AQ638" s="1342"/>
      <c r="AR638" s="1342"/>
      <c r="AS638" s="1343"/>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2"/>
        <v>#VALUE!</v>
      </c>
      <c r="DY638" s="1373"/>
      <c r="DZ638" s="1373"/>
      <c r="EA638" s="1373"/>
      <c r="EB638" s="1373"/>
      <c r="EC638" s="1373">
        <f t="shared" si="3"/>
        <v>214.38235294117646</v>
      </c>
      <c r="ED638" s="1373"/>
      <c r="EE638" s="1373"/>
      <c r="EF638" s="1373"/>
      <c r="EG638" s="1373"/>
      <c r="EH638" s="1373" t="e">
        <f t="shared" si="4"/>
        <v>#VALUE!</v>
      </c>
      <c r="EI638" s="1373"/>
      <c r="EJ638" s="1373"/>
      <c r="EK638" s="1373"/>
      <c r="EL638" s="1373"/>
      <c r="EM638" s="1373" t="e">
        <f t="shared" si="5"/>
        <v>#VALUE!</v>
      </c>
      <c r="EN638" s="1373"/>
      <c r="EO638" s="1373"/>
      <c r="EP638" s="1373"/>
      <c r="EQ638" s="1373"/>
      <c r="ER638" s="1373" t="e">
        <f t="shared" si="6"/>
        <v>#VALUE!</v>
      </c>
      <c r="ES638" s="1373"/>
      <c r="ET638" s="1373"/>
      <c r="EU638" s="1373"/>
      <c r="EV638" s="1373"/>
      <c r="EW638" s="1373" t="e">
        <f t="shared" si="7"/>
        <v>#VALUE!</v>
      </c>
      <c r="EX638" s="1373"/>
      <c r="EY638" s="1373"/>
      <c r="EZ638" s="1373"/>
      <c r="FA638" s="1373"/>
    </row>
    <row r="639" spans="2:157" ht="13" customHeight="1">
      <c r="B639" s="1412" t="s">
        <v>128</v>
      </c>
      <c r="C639" s="1413"/>
      <c r="D639" s="1413"/>
      <c r="E639" s="1413"/>
      <c r="F639" s="1413"/>
      <c r="G639" s="1413"/>
      <c r="H639" s="1413"/>
      <c r="I639" s="1413"/>
      <c r="J639" s="1413"/>
      <c r="K639" s="1413"/>
      <c r="L639" s="1413"/>
      <c r="M639" s="1413"/>
      <c r="N639" s="1413"/>
      <c r="O639" s="1413"/>
      <c r="P639" s="1413"/>
      <c r="Q639" s="1413"/>
      <c r="R639" s="1413"/>
      <c r="S639" s="1413"/>
      <c r="T639" s="1413"/>
      <c r="U639" s="1413"/>
      <c r="V639" s="1413"/>
      <c r="W639" s="1413"/>
      <c r="X639" s="1413"/>
      <c r="Y639" s="1413"/>
      <c r="Z639" s="1413"/>
      <c r="AA639" s="1413"/>
      <c r="AB639" s="1413"/>
      <c r="AC639" s="1413"/>
      <c r="AD639" s="1413"/>
      <c r="AE639" s="1413"/>
      <c r="AF639" s="1413"/>
      <c r="AG639" s="1413"/>
      <c r="AH639" s="1413"/>
      <c r="AI639" s="1413"/>
      <c r="AJ639" s="1413"/>
      <c r="AK639" s="1413"/>
      <c r="AL639" s="1413"/>
      <c r="AM639" s="1413"/>
      <c r="AN639" s="1415"/>
      <c r="AO639" s="1476">
        <f>SUM(AO627:AR638)</f>
        <v>127103115</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2"/>
        <v>#VALUE!</v>
      </c>
      <c r="DY639" s="1373"/>
      <c r="DZ639" s="1373"/>
      <c r="EA639" s="1373"/>
      <c r="EB639" s="1373"/>
      <c r="EC639" s="1373">
        <f t="shared" si="3"/>
        <v>993.39705882352939</v>
      </c>
      <c r="ED639" s="1373"/>
      <c r="EE639" s="1373"/>
      <c r="EF639" s="1373"/>
      <c r="EG639" s="1373"/>
      <c r="EH639" s="1373" t="e">
        <f t="shared" si="4"/>
        <v>#VALUE!</v>
      </c>
      <c r="EI639" s="1373"/>
      <c r="EJ639" s="1373"/>
      <c r="EK639" s="1373"/>
      <c r="EL639" s="1373"/>
      <c r="EM639" s="1373" t="e">
        <f t="shared" si="5"/>
        <v>#VALUE!</v>
      </c>
      <c r="EN639" s="1373"/>
      <c r="EO639" s="1373"/>
      <c r="EP639" s="1373"/>
      <c r="EQ639" s="1373"/>
      <c r="ER639" s="1373" t="e">
        <f t="shared" si="6"/>
        <v>#VALUE!</v>
      </c>
      <c r="ES639" s="1373"/>
      <c r="ET639" s="1373"/>
      <c r="EU639" s="1373"/>
      <c r="EV639" s="1373"/>
      <c r="EW639" s="1373" t="e">
        <f t="shared" si="7"/>
        <v>#VALUE!</v>
      </c>
      <c r="EX639" s="1373"/>
      <c r="EY639" s="1373"/>
      <c r="EZ639" s="1373"/>
      <c r="FA639" s="1373"/>
    </row>
    <row r="640" spans="2:157" ht="13" customHeight="1">
      <c r="B640" s="1412" t="s">
        <v>267</v>
      </c>
      <c r="C640" s="1413"/>
      <c r="D640" s="1413"/>
      <c r="E640" s="1413"/>
      <c r="F640" s="1413"/>
      <c r="G640" s="1413"/>
      <c r="H640" s="1413"/>
      <c r="I640" s="1413"/>
      <c r="J640" s="1413"/>
      <c r="K640" s="1413"/>
      <c r="L640" s="1413"/>
      <c r="M640" s="1413"/>
      <c r="N640" s="1413"/>
      <c r="O640" s="1413"/>
      <c r="P640" s="1413"/>
      <c r="Q640" s="1413"/>
      <c r="R640" s="1413"/>
      <c r="S640" s="1413"/>
      <c r="T640" s="1413"/>
      <c r="U640" s="1413"/>
      <c r="V640" s="1413"/>
      <c r="W640" s="1413"/>
      <c r="X640" s="1413"/>
      <c r="Y640" s="1413"/>
      <c r="Z640" s="1413"/>
      <c r="AA640" s="1413"/>
      <c r="AB640" s="1413"/>
      <c r="AC640" s="1413"/>
      <c r="AD640" s="1413"/>
      <c r="AE640" s="1413"/>
      <c r="AF640" s="1413"/>
      <c r="AG640" s="1413"/>
      <c r="AH640" s="1413"/>
      <c r="AI640" s="1413"/>
      <c r="AJ640" s="1413"/>
      <c r="AK640" s="1413"/>
      <c r="AL640" s="1413"/>
      <c r="AM640" s="1413"/>
      <c r="AN640" s="1415"/>
      <c r="AO640" s="1479">
        <v>61690889</v>
      </c>
      <c r="AP640" s="1342"/>
      <c r="AQ640" s="1342"/>
      <c r="AR640" s="1342"/>
      <c r="AS640" s="134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2"/>
        <v>#VALUE!</v>
      </c>
      <c r="DY640" s="1373"/>
      <c r="DZ640" s="1373"/>
      <c r="EA640" s="1373"/>
      <c r="EB640" s="1373"/>
      <c r="EC640" s="1373" t="e">
        <f t="shared" si="3"/>
        <v>#VALUE!</v>
      </c>
      <c r="ED640" s="1373"/>
      <c r="EE640" s="1373"/>
      <c r="EF640" s="1373"/>
      <c r="EG640" s="1373"/>
      <c r="EH640" s="1373">
        <f t="shared" si="4"/>
        <v>289.6875</v>
      </c>
      <c r="EI640" s="1373"/>
      <c r="EJ640" s="1373"/>
      <c r="EK640" s="1373"/>
      <c r="EL640" s="1373"/>
      <c r="EM640" s="1373" t="e">
        <f t="shared" si="5"/>
        <v>#VALUE!</v>
      </c>
      <c r="EN640" s="1373"/>
      <c r="EO640" s="1373"/>
      <c r="EP640" s="1373"/>
      <c r="EQ640" s="1373"/>
      <c r="ER640" s="1373" t="e">
        <f t="shared" si="6"/>
        <v>#VALUE!</v>
      </c>
      <c r="ES640" s="1373"/>
      <c r="ET640" s="1373"/>
      <c r="EU640" s="1373"/>
      <c r="EV640" s="1373"/>
      <c r="EW640" s="1373" t="e">
        <f t="shared" si="7"/>
        <v>#VALUE!</v>
      </c>
      <c r="EX640" s="1373"/>
      <c r="EY640" s="1373"/>
      <c r="EZ640" s="1373"/>
      <c r="FA640" s="1373"/>
    </row>
    <row r="641" spans="1:157" ht="13" customHeight="1">
      <c r="B641" s="1832" t="s">
        <v>268</v>
      </c>
      <c r="C641" s="1414"/>
      <c r="D641" s="1414"/>
      <c r="E641" s="1414"/>
      <c r="F641" s="1414"/>
      <c r="G641" s="1414"/>
      <c r="H641" s="1414"/>
      <c r="I641" s="1414"/>
      <c r="J641" s="1414"/>
      <c r="K641" s="1414"/>
      <c r="L641" s="1414"/>
      <c r="M641" s="1414"/>
      <c r="N641" s="1414"/>
      <c r="O641" s="1414"/>
      <c r="P641" s="1414"/>
      <c r="Q641" s="1414"/>
      <c r="R641" s="1414"/>
      <c r="S641" s="1414"/>
      <c r="T641" s="1414"/>
      <c r="U641" s="1414"/>
      <c r="V641" s="1414"/>
      <c r="W641" s="1414"/>
      <c r="X641" s="1414"/>
      <c r="Y641" s="1414"/>
      <c r="Z641" s="1414"/>
      <c r="AA641" s="1414"/>
      <c r="AB641" s="1414"/>
      <c r="AC641" s="1414"/>
      <c r="AD641" s="1414"/>
      <c r="AE641" s="1414"/>
      <c r="AF641" s="1414"/>
      <c r="AG641" s="1414"/>
      <c r="AH641" s="1414"/>
      <c r="AI641" s="1414"/>
      <c r="AJ641" s="1414"/>
      <c r="AK641" s="1414"/>
      <c r="AL641" s="1414"/>
      <c r="AM641" s="1414"/>
      <c r="AN641" s="1833"/>
      <c r="AO641" s="1476">
        <f>AO639+AO640</f>
        <v>188794004</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2"/>
        <v>#VALUE!</v>
      </c>
      <c r="DY641" s="1373"/>
      <c r="DZ641" s="1373"/>
      <c r="EA641" s="1373"/>
      <c r="EB641" s="1373"/>
      <c r="EC641" s="1373" t="e">
        <f t="shared" si="3"/>
        <v>#VALUE!</v>
      </c>
      <c r="ED641" s="1373"/>
      <c r="EE641" s="1373"/>
      <c r="EF641" s="1373"/>
      <c r="EG641" s="1373"/>
      <c r="EH641" s="1373">
        <f t="shared" si="4"/>
        <v>1239.5625</v>
      </c>
      <c r="EI641" s="1373"/>
      <c r="EJ641" s="1373"/>
      <c r="EK641" s="1373"/>
      <c r="EL641" s="1373"/>
      <c r="EM641" s="1373" t="e">
        <f t="shared" si="5"/>
        <v>#VALUE!</v>
      </c>
      <c r="EN641" s="1373"/>
      <c r="EO641" s="1373"/>
      <c r="EP641" s="1373"/>
      <c r="EQ641" s="1373"/>
      <c r="ER641" s="1373" t="e">
        <f t="shared" si="6"/>
        <v>#VALUE!</v>
      </c>
      <c r="ES641" s="1373"/>
      <c r="ET641" s="1373"/>
      <c r="EU641" s="1373"/>
      <c r="EV641" s="1373"/>
      <c r="EW641" s="1373" t="e">
        <f t="shared" si="7"/>
        <v>#VALUE!</v>
      </c>
      <c r="EX641" s="1373"/>
      <c r="EY641" s="1373"/>
      <c r="EZ641" s="1373"/>
      <c r="FA641" s="1373"/>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2"/>
        <v>#VALUE!</v>
      </c>
      <c r="DY642" s="1373"/>
      <c r="DZ642" s="1373"/>
      <c r="EA642" s="1373"/>
      <c r="EB642" s="1373"/>
      <c r="EC642" s="1373" t="e">
        <f t="shared" si="3"/>
        <v>#VALUE!</v>
      </c>
      <c r="ED642" s="1373"/>
      <c r="EE642" s="1373"/>
      <c r="EF642" s="1373"/>
      <c r="EG642" s="1373"/>
      <c r="EH642" s="1373" t="e">
        <f t="shared" si="4"/>
        <v>#VALUE!</v>
      </c>
      <c r="EI642" s="1373"/>
      <c r="EJ642" s="1373"/>
      <c r="EK642" s="1373"/>
      <c r="EL642" s="1373"/>
      <c r="EM642" s="1373">
        <f t="shared" si="5"/>
        <v>383.27272727272731</v>
      </c>
      <c r="EN642" s="1373"/>
      <c r="EO642" s="1373"/>
      <c r="EP642" s="1373"/>
      <c r="EQ642" s="1373"/>
      <c r="ER642" s="1373" t="e">
        <f t="shared" si="6"/>
        <v>#VALUE!</v>
      </c>
      <c r="ES642" s="1373"/>
      <c r="ET642" s="1373"/>
      <c r="EU642" s="1373"/>
      <c r="EV642" s="1373"/>
      <c r="EW642" s="1373" t="e">
        <f t="shared" si="7"/>
        <v>#VALUE!</v>
      </c>
      <c r="EX642" s="1373"/>
      <c r="EY642" s="1373"/>
      <c r="EZ642" s="1373"/>
      <c r="FA642" s="1373"/>
    </row>
    <row r="643" spans="1:157" ht="13" customHeight="1">
      <c r="A643" s="55" t="s">
        <v>112</v>
      </c>
      <c r="B643" t="s">
        <v>464</v>
      </c>
      <c r="G643" s="1487" t="str">
        <f>C627</f>
        <v>Citibank</v>
      </c>
      <c r="H643" s="1487"/>
      <c r="I643" s="1487"/>
      <c r="J643" s="1487"/>
      <c r="K643" s="1487"/>
      <c r="L643" s="1487"/>
      <c r="M643" s="1487"/>
      <c r="N643" s="1487"/>
      <c r="O643" s="1487"/>
      <c r="P643" s="1487"/>
      <c r="Q643" s="1487"/>
      <c r="R643" s="1487"/>
      <c r="S643" s="8"/>
      <c r="T643" s="55" t="s">
        <v>113</v>
      </c>
      <c r="U643" t="s">
        <v>464</v>
      </c>
      <c r="Z643" s="1487" t="str">
        <f>C628</f>
        <v>City of Oakland</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2"/>
        <v>#VALUE!</v>
      </c>
      <c r="DY643" s="1373"/>
      <c r="DZ643" s="1373"/>
      <c r="EA643" s="1373"/>
      <c r="EB643" s="1373"/>
      <c r="EC643" s="1373" t="e">
        <f t="shared" si="3"/>
        <v>#VALUE!</v>
      </c>
      <c r="ED643" s="1373"/>
      <c r="EE643" s="1373"/>
      <c r="EF643" s="1373"/>
      <c r="EG643" s="1373"/>
      <c r="EH643" s="1373" t="e">
        <f t="shared" si="4"/>
        <v>#VALUE!</v>
      </c>
      <c r="EI643" s="1373"/>
      <c r="EJ643" s="1373"/>
      <c r="EK643" s="1373"/>
      <c r="EL643" s="1373"/>
      <c r="EM643" s="1373">
        <f t="shared" si="5"/>
        <v>1314.7272727272727</v>
      </c>
      <c r="EN643" s="1373"/>
      <c r="EO643" s="1373"/>
      <c r="EP643" s="1373"/>
      <c r="EQ643" s="1373"/>
      <c r="ER643" s="1373" t="e">
        <f t="shared" si="6"/>
        <v>#VALUE!</v>
      </c>
      <c r="ES643" s="1373"/>
      <c r="ET643" s="1373"/>
      <c r="EU643" s="1373"/>
      <c r="EV643" s="1373"/>
      <c r="EW643" s="1373" t="e">
        <f t="shared" si="7"/>
        <v>#VALUE!</v>
      </c>
      <c r="EX643" s="1373"/>
      <c r="EY643" s="1373"/>
      <c r="EZ643" s="1373"/>
      <c r="FA643" s="1373"/>
    </row>
    <row r="644" spans="1:157" ht="13" customHeight="1">
      <c r="A644" s="22"/>
      <c r="B644" t="s">
        <v>85</v>
      </c>
      <c r="G644" s="1411" t="s">
        <v>2792</v>
      </c>
      <c r="H644" s="1411"/>
      <c r="I644" s="1411"/>
      <c r="J644" s="1411"/>
      <c r="K644" s="1411"/>
      <c r="L644" s="1411"/>
      <c r="M644" s="1411"/>
      <c r="N644" s="1411"/>
      <c r="O644" s="1411"/>
      <c r="P644" s="1411"/>
      <c r="Q644" s="1411"/>
      <c r="R644" s="1411"/>
      <c r="S644" s="8"/>
      <c r="T644" s="22"/>
      <c r="U644" t="s">
        <v>85</v>
      </c>
      <c r="Z644" s="1411" t="s">
        <v>2772</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DX644" s="1373" t="e">
        <f t="shared" si="2"/>
        <v>#VALUE!</v>
      </c>
      <c r="DY644" s="1373"/>
      <c r="DZ644" s="1373"/>
      <c r="EA644" s="1373"/>
      <c r="EB644" s="1373"/>
      <c r="EC644" s="1373" t="e">
        <f t="shared" si="3"/>
        <v>#VALUE!</v>
      </c>
      <c r="ED644" s="1373"/>
      <c r="EE644" s="1373"/>
      <c r="EF644" s="1373"/>
      <c r="EG644" s="1373"/>
      <c r="EH644" s="1373" t="e">
        <f t="shared" si="4"/>
        <v>#VALUE!</v>
      </c>
      <c r="EI644" s="1373"/>
      <c r="EJ644" s="1373"/>
      <c r="EK644" s="1373"/>
      <c r="EL644" s="1373"/>
      <c r="EM644" s="1373" t="e">
        <f t="shared" si="5"/>
        <v>#VALUE!</v>
      </c>
      <c r="EN644" s="1373"/>
      <c r="EO644" s="1373"/>
      <c r="EP644" s="1373"/>
      <c r="EQ644" s="1373"/>
      <c r="ER644" s="1373" t="e">
        <f t="shared" si="6"/>
        <v>#VALUE!</v>
      </c>
      <c r="ES644" s="1373"/>
      <c r="ET644" s="1373"/>
      <c r="EU644" s="1373"/>
      <c r="EV644" s="1373"/>
      <c r="EW644" s="1373" t="e">
        <f t="shared" si="7"/>
        <v>#VALUE!</v>
      </c>
      <c r="EX644" s="1373"/>
      <c r="EY644" s="1373"/>
      <c r="EZ644" s="1373"/>
      <c r="FA644" s="1373"/>
    </row>
    <row r="645" spans="1:157" ht="13" customHeight="1">
      <c r="A645" s="22"/>
      <c r="B645" t="s">
        <v>581</v>
      </c>
      <c r="G645" s="1411" t="s">
        <v>2768</v>
      </c>
      <c r="H645" s="1411"/>
      <c r="I645" s="1411"/>
      <c r="J645" s="1411"/>
      <c r="K645" s="1411"/>
      <c r="L645" s="1411"/>
      <c r="M645" s="1411"/>
      <c r="N645" s="1411"/>
      <c r="O645" s="1411"/>
      <c r="P645" s="1411"/>
      <c r="Q645" s="1411"/>
      <c r="R645" s="1411"/>
      <c r="T645" s="22"/>
      <c r="U645" t="s">
        <v>581</v>
      </c>
      <c r="Z645" s="1375" t="s">
        <v>2773</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DX645" s="1373" t="e">
        <f t="shared" si="2"/>
        <v>#VALUE!</v>
      </c>
      <c r="DY645" s="1373"/>
      <c r="DZ645" s="1373"/>
      <c r="EA645" s="1373"/>
      <c r="EB645" s="1373"/>
      <c r="EC645" s="1373" t="e">
        <f t="shared" si="3"/>
        <v>#VALUE!</v>
      </c>
      <c r="ED645" s="1373"/>
      <c r="EE645" s="1373"/>
      <c r="EF645" s="1373"/>
      <c r="EG645" s="1373"/>
      <c r="EH645" s="1373" t="e">
        <f t="shared" si="4"/>
        <v>#VALUE!</v>
      </c>
      <c r="EI645" s="1373"/>
      <c r="EJ645" s="1373"/>
      <c r="EK645" s="1373"/>
      <c r="EL645" s="1373"/>
      <c r="EM645" s="1373" t="e">
        <f t="shared" si="5"/>
        <v>#VALUE!</v>
      </c>
      <c r="EN645" s="1373"/>
      <c r="EO645" s="1373"/>
      <c r="EP645" s="1373"/>
      <c r="EQ645" s="1373"/>
      <c r="ER645" s="1373" t="e">
        <f t="shared" si="6"/>
        <v>#VALUE!</v>
      </c>
      <c r="ES645" s="1373"/>
      <c r="ET645" s="1373"/>
      <c r="EU645" s="1373"/>
      <c r="EV645" s="1373"/>
      <c r="EW645" s="1373" t="e">
        <f t="shared" si="7"/>
        <v>#VALUE!</v>
      </c>
      <c r="EX645" s="1373"/>
      <c r="EY645" s="1373"/>
      <c r="EZ645" s="1373"/>
      <c r="FA645" s="1373"/>
    </row>
    <row r="646" spans="1:157" ht="13" customHeight="1">
      <c r="A646" s="22"/>
      <c r="B646" t="s">
        <v>17</v>
      </c>
      <c r="G646" s="1411" t="s">
        <v>2769</v>
      </c>
      <c r="H646" s="1411"/>
      <c r="I646" s="1411"/>
      <c r="J646" s="1411"/>
      <c r="K646" s="1411"/>
      <c r="L646" s="1411"/>
      <c r="M646" s="1411"/>
      <c r="N646" s="1411"/>
      <c r="O646" s="1411"/>
      <c r="P646" s="1411"/>
      <c r="Q646" s="1411"/>
      <c r="R646" s="1411"/>
      <c r="S646" s="8"/>
      <c r="T646" s="22"/>
      <c r="U646" t="s">
        <v>17</v>
      </c>
      <c r="Z646" s="1375" t="s">
        <v>2774</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DX646" s="1373" t="e">
        <f t="shared" si="2"/>
        <v>#VALUE!</v>
      </c>
      <c r="DY646" s="1373"/>
      <c r="DZ646" s="1373"/>
      <c r="EA646" s="1373"/>
      <c r="EB646" s="1373"/>
      <c r="EC646" s="1373" t="e">
        <f t="shared" si="3"/>
        <v>#VALUE!</v>
      </c>
      <c r="ED646" s="1373"/>
      <c r="EE646" s="1373"/>
      <c r="EF646" s="1373"/>
      <c r="EG646" s="1373"/>
      <c r="EH646" s="1373" t="e">
        <f t="shared" si="4"/>
        <v>#VALUE!</v>
      </c>
      <c r="EI646" s="1373"/>
      <c r="EJ646" s="1373"/>
      <c r="EK646" s="1373"/>
      <c r="EL646" s="1373"/>
      <c r="EM646" s="1373" t="e">
        <f t="shared" si="5"/>
        <v>#VALUE!</v>
      </c>
      <c r="EN646" s="1373"/>
      <c r="EO646" s="1373"/>
      <c r="EP646" s="1373"/>
      <c r="EQ646" s="1373"/>
      <c r="ER646" s="1373" t="e">
        <f t="shared" si="6"/>
        <v>#VALUE!</v>
      </c>
      <c r="ES646" s="1373"/>
      <c r="ET646" s="1373"/>
      <c r="EU646" s="1373"/>
      <c r="EV646" s="1373"/>
      <c r="EW646" s="1373" t="e">
        <f t="shared" si="7"/>
        <v>#VALUE!</v>
      </c>
      <c r="EX646" s="1373"/>
      <c r="EY646" s="1373"/>
      <c r="EZ646" s="1373"/>
      <c r="FA646" s="1373"/>
    </row>
    <row r="647" spans="1:157" ht="13" customHeight="1">
      <c r="A647" s="22"/>
      <c r="B647" t="s">
        <v>316</v>
      </c>
      <c r="G647" s="1491" t="s">
        <v>2770</v>
      </c>
      <c r="H647" s="1491"/>
      <c r="I647" s="1491"/>
      <c r="J647" s="1491"/>
      <c r="K647" s="1491"/>
      <c r="L647" s="1491"/>
      <c r="O647" s="33" t="s">
        <v>206</v>
      </c>
      <c r="P647" s="1475"/>
      <c r="Q647" s="1475"/>
      <c r="R647" s="1475"/>
      <c r="S647" s="10"/>
      <c r="T647" s="22"/>
      <c r="U647" t="s">
        <v>316</v>
      </c>
      <c r="Z647" s="1491" t="s">
        <v>2775</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73" t="e">
        <f t="shared" si="2"/>
        <v>#VALUE!</v>
      </c>
      <c r="DY647" s="1373"/>
      <c r="DZ647" s="1373"/>
      <c r="EA647" s="1373"/>
      <c r="EB647" s="1373"/>
      <c r="EC647" s="1373" t="e">
        <f t="shared" si="3"/>
        <v>#VALUE!</v>
      </c>
      <c r="ED647" s="1373"/>
      <c r="EE647" s="1373"/>
      <c r="EF647" s="1373"/>
      <c r="EG647" s="1373"/>
      <c r="EH647" s="1373" t="e">
        <f t="shared" si="4"/>
        <v>#VALUE!</v>
      </c>
      <c r="EI647" s="1373"/>
      <c r="EJ647" s="1373"/>
      <c r="EK647" s="1373"/>
      <c r="EL647" s="1373"/>
      <c r="EM647" s="1373" t="e">
        <f t="shared" si="5"/>
        <v>#VALUE!</v>
      </c>
      <c r="EN647" s="1373"/>
      <c r="EO647" s="1373"/>
      <c r="EP647" s="1373"/>
      <c r="EQ647" s="1373"/>
      <c r="ER647" s="1373" t="e">
        <f t="shared" si="6"/>
        <v>#VALUE!</v>
      </c>
      <c r="ES647" s="1373"/>
      <c r="ET647" s="1373"/>
      <c r="EU647" s="1373"/>
      <c r="EV647" s="1373"/>
      <c r="EW647" s="1373" t="e">
        <f t="shared" si="7"/>
        <v>#VALUE!</v>
      </c>
      <c r="EX647" s="1373"/>
      <c r="EY647" s="1373"/>
      <c r="EZ647" s="1373"/>
      <c r="FA647" s="1373"/>
    </row>
    <row r="648" spans="1:157" ht="13" customHeight="1">
      <c r="A648" s="22"/>
      <c r="B648" t="s">
        <v>18</v>
      </c>
      <c r="H648" s="1411" t="s">
        <v>2793</v>
      </c>
      <c r="I648" s="1411"/>
      <c r="J648" s="1411"/>
      <c r="K648" s="1411"/>
      <c r="L648" s="1411"/>
      <c r="M648" s="1411"/>
      <c r="N648" s="1411"/>
      <c r="O648" s="1411"/>
      <c r="P648" s="1411"/>
      <c r="Q648" s="1411"/>
      <c r="R648" s="1411"/>
      <c r="S648" s="8"/>
      <c r="T648" s="22"/>
      <c r="U648" t="s">
        <v>18</v>
      </c>
      <c r="AA648" s="1411" t="s">
        <v>2797</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DX648" s="1373" t="e">
        <f t="shared" si="2"/>
        <v>#VALUE!</v>
      </c>
      <c r="DY648" s="1373"/>
      <c r="DZ648" s="1373"/>
      <c r="EA648" s="1373"/>
      <c r="EB648" s="1373"/>
      <c r="EC648" s="1373" t="e">
        <f t="shared" si="3"/>
        <v>#VALUE!</v>
      </c>
      <c r="ED648" s="1373"/>
      <c r="EE648" s="1373"/>
      <c r="EF648" s="1373"/>
      <c r="EG648" s="1373"/>
      <c r="EH648" s="1373" t="e">
        <f t="shared" si="4"/>
        <v>#VALUE!</v>
      </c>
      <c r="EI648" s="1373"/>
      <c r="EJ648" s="1373"/>
      <c r="EK648" s="1373"/>
      <c r="EL648" s="1373"/>
      <c r="EM648" s="1373" t="e">
        <f t="shared" si="5"/>
        <v>#VALUE!</v>
      </c>
      <c r="EN648" s="1373"/>
      <c r="EO648" s="1373"/>
      <c r="EP648" s="1373"/>
      <c r="EQ648" s="1373"/>
      <c r="ER648" s="1373" t="e">
        <f t="shared" si="6"/>
        <v>#VALUE!</v>
      </c>
      <c r="ES648" s="1373"/>
      <c r="ET648" s="1373"/>
      <c r="EU648" s="1373"/>
      <c r="EV648" s="1373"/>
      <c r="EW648" s="1373" t="e">
        <f t="shared" si="7"/>
        <v>#VALUE!</v>
      </c>
      <c r="EX648" s="1373"/>
      <c r="EY648" s="1373"/>
      <c r="EZ648" s="1373"/>
      <c r="FA648" s="1373"/>
    </row>
    <row r="649" spans="1:157" ht="13" customHeight="1">
      <c r="A649" s="22"/>
      <c r="B649" t="s">
        <v>20</v>
      </c>
      <c r="N649" s="1419" t="s">
        <v>546</v>
      </c>
      <c r="O649" s="1419"/>
      <c r="T649" s="22"/>
      <c r="U649" t="s">
        <v>20</v>
      </c>
      <c r="AG649" s="1419" t="s">
        <v>546</v>
      </c>
      <c r="AH649" s="1419"/>
      <c r="AZ649" s="34"/>
      <c r="BA649" s="34"/>
      <c r="BB649" s="34"/>
      <c r="BC649" s="34"/>
      <c r="BD649" s="34"/>
      <c r="BE649" s="34"/>
      <c r="BF649" s="34"/>
      <c r="BG649" s="34"/>
      <c r="BH649" s="34"/>
      <c r="BI649" s="34"/>
      <c r="BJ649" s="34"/>
      <c r="BK649" s="34"/>
      <c r="BL649" s="34"/>
      <c r="BM649" s="34"/>
      <c r="DX649" s="1373" t="e">
        <f t="shared" si="2"/>
        <v>#VALUE!</v>
      </c>
      <c r="DY649" s="1373"/>
      <c r="DZ649" s="1373"/>
      <c r="EA649" s="1373"/>
      <c r="EB649" s="1373"/>
      <c r="EC649" s="1373" t="e">
        <f t="shared" si="3"/>
        <v>#VALUE!</v>
      </c>
      <c r="ED649" s="1373"/>
      <c r="EE649" s="1373"/>
      <c r="EF649" s="1373"/>
      <c r="EG649" s="1373"/>
      <c r="EH649" s="1373" t="e">
        <f t="shared" si="4"/>
        <v>#VALUE!</v>
      </c>
      <c r="EI649" s="1373"/>
      <c r="EJ649" s="1373"/>
      <c r="EK649" s="1373"/>
      <c r="EL649" s="1373"/>
      <c r="EM649" s="1373" t="e">
        <f t="shared" si="5"/>
        <v>#VALUE!</v>
      </c>
      <c r="EN649" s="1373"/>
      <c r="EO649" s="1373"/>
      <c r="EP649" s="1373"/>
      <c r="EQ649" s="1373"/>
      <c r="ER649" s="1373" t="e">
        <f t="shared" si="6"/>
        <v>#VALUE!</v>
      </c>
      <c r="ES649" s="1373"/>
      <c r="ET649" s="1373"/>
      <c r="EU649" s="1373"/>
      <c r="EV649" s="1373"/>
      <c r="EW649" s="1373" t="e">
        <f t="shared" si="7"/>
        <v>#VALUE!</v>
      </c>
      <c r="EX649" s="1373"/>
      <c r="EY649" s="1373"/>
      <c r="EZ649" s="1373"/>
      <c r="FA649" s="1373"/>
    </row>
    <row r="650" spans="1:157" ht="13" customHeight="1">
      <c r="A650" s="22"/>
      <c r="T650" s="22"/>
      <c r="AZ650" s="34"/>
      <c r="BA650" s="34"/>
      <c r="BB650" s="34"/>
      <c r="BC650" s="34"/>
      <c r="BD650" s="34"/>
      <c r="BE650" s="34"/>
      <c r="BF650" s="34"/>
      <c r="BG650" s="34"/>
      <c r="BH650" s="34"/>
      <c r="BI650" s="34"/>
      <c r="BJ650" s="34"/>
      <c r="BK650" s="34"/>
      <c r="BL650" s="34"/>
      <c r="BM650" s="34"/>
      <c r="DX650" s="1373" t="e">
        <f t="shared" si="2"/>
        <v>#VALUE!</v>
      </c>
      <c r="DY650" s="1373"/>
      <c r="DZ650" s="1373"/>
      <c r="EA650" s="1373"/>
      <c r="EB650" s="1373"/>
      <c r="EC650" s="1373" t="e">
        <f t="shared" si="3"/>
        <v>#VALUE!</v>
      </c>
      <c r="ED650" s="1373"/>
      <c r="EE650" s="1373"/>
      <c r="EF650" s="1373"/>
      <c r="EG650" s="1373"/>
      <c r="EH650" s="1373" t="e">
        <f t="shared" si="4"/>
        <v>#VALUE!</v>
      </c>
      <c r="EI650" s="1373"/>
      <c r="EJ650" s="1373"/>
      <c r="EK650" s="1373"/>
      <c r="EL650" s="1373"/>
      <c r="EM650" s="1373" t="e">
        <f t="shared" si="5"/>
        <v>#VALUE!</v>
      </c>
      <c r="EN650" s="1373"/>
      <c r="EO650" s="1373"/>
      <c r="EP650" s="1373"/>
      <c r="EQ650" s="1373"/>
      <c r="ER650" s="1373" t="e">
        <f t="shared" si="6"/>
        <v>#VALUE!</v>
      </c>
      <c r="ES650" s="1373"/>
      <c r="ET650" s="1373"/>
      <c r="EU650" s="1373"/>
      <c r="EV650" s="1373"/>
      <c r="EW650" s="1373" t="e">
        <f t="shared" si="7"/>
        <v>#VALUE!</v>
      </c>
      <c r="EX650" s="1373"/>
      <c r="EY650" s="1373"/>
      <c r="EZ650" s="1373"/>
      <c r="FA650" s="1373"/>
    </row>
    <row r="651" spans="1:157" ht="13" customHeight="1">
      <c r="A651" s="55" t="s">
        <v>119</v>
      </c>
      <c r="B651" t="s">
        <v>464</v>
      </c>
      <c r="G651" s="1487" t="str">
        <f>C629</f>
        <v>Oakland Housing Authority</v>
      </c>
      <c r="H651" s="1487"/>
      <c r="I651" s="1487"/>
      <c r="J651" s="1487"/>
      <c r="K651" s="1487"/>
      <c r="L651" s="1487"/>
      <c r="M651" s="1487"/>
      <c r="N651" s="1487"/>
      <c r="O651" s="1487"/>
      <c r="P651" s="1487"/>
      <c r="Q651" s="1487"/>
      <c r="R651" s="1487"/>
      <c r="T651" s="55" t="s">
        <v>582</v>
      </c>
      <c r="U651" t="s">
        <v>464</v>
      </c>
      <c r="Z651" s="1487" t="str">
        <f>C630</f>
        <v>HCD- AHSC</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3" t="e">
        <f t="shared" si="2"/>
        <v>#VALUE!</v>
      </c>
      <c r="DY651" s="1373"/>
      <c r="DZ651" s="1373"/>
      <c r="EA651" s="1373"/>
      <c r="EB651" s="1373"/>
      <c r="EC651" s="1373" t="e">
        <f t="shared" si="3"/>
        <v>#VALUE!</v>
      </c>
      <c r="ED651" s="1373"/>
      <c r="EE651" s="1373"/>
      <c r="EF651" s="1373"/>
      <c r="EG651" s="1373"/>
      <c r="EH651" s="1373" t="e">
        <f t="shared" si="4"/>
        <v>#VALUE!</v>
      </c>
      <c r="EI651" s="1373"/>
      <c r="EJ651" s="1373"/>
      <c r="EK651" s="1373"/>
      <c r="EL651" s="1373"/>
      <c r="EM651" s="1373" t="e">
        <f t="shared" si="5"/>
        <v>#VALUE!</v>
      </c>
      <c r="EN651" s="1373"/>
      <c r="EO651" s="1373"/>
      <c r="EP651" s="1373"/>
      <c r="EQ651" s="1373"/>
      <c r="ER651" s="1373" t="e">
        <f t="shared" si="6"/>
        <v>#VALUE!</v>
      </c>
      <c r="ES651" s="1373"/>
      <c r="ET651" s="1373"/>
      <c r="EU651" s="1373"/>
      <c r="EV651" s="1373"/>
      <c r="EW651" s="1373" t="e">
        <f t="shared" si="7"/>
        <v>#VALUE!</v>
      </c>
      <c r="EX651" s="1373"/>
      <c r="EY651" s="1373"/>
      <c r="EZ651" s="1373"/>
      <c r="FA651" s="1373"/>
    </row>
    <row r="652" spans="1:157" ht="13" customHeight="1">
      <c r="A652" s="22"/>
      <c r="B652" t="s">
        <v>85</v>
      </c>
      <c r="G652" s="1411" t="s">
        <v>2777</v>
      </c>
      <c r="H652" s="1411"/>
      <c r="I652" s="1411"/>
      <c r="J652" s="1411"/>
      <c r="K652" s="1411"/>
      <c r="L652" s="1411"/>
      <c r="M652" s="1411"/>
      <c r="N652" s="1411"/>
      <c r="O652" s="1411"/>
      <c r="P652" s="1411"/>
      <c r="Q652" s="1411"/>
      <c r="R652" s="1411"/>
      <c r="T652" s="22"/>
      <c r="U652" t="s">
        <v>85</v>
      </c>
      <c r="Z652" s="1411" t="s">
        <v>2794</v>
      </c>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DX652" s="1373" t="e">
        <f t="shared" si="2"/>
        <v>#VALUE!</v>
      </c>
      <c r="DY652" s="1373"/>
      <c r="DZ652" s="1373"/>
      <c r="EA652" s="1373"/>
      <c r="EB652" s="1373"/>
      <c r="EC652" s="1373" t="e">
        <f t="shared" si="3"/>
        <v>#VALUE!</v>
      </c>
      <c r="ED652" s="1373"/>
      <c r="EE652" s="1373"/>
      <c r="EF652" s="1373"/>
      <c r="EG652" s="1373"/>
      <c r="EH652" s="1373" t="e">
        <f t="shared" si="4"/>
        <v>#VALUE!</v>
      </c>
      <c r="EI652" s="1373"/>
      <c r="EJ652" s="1373"/>
      <c r="EK652" s="1373"/>
      <c r="EL652" s="1373"/>
      <c r="EM652" s="1373" t="e">
        <f t="shared" si="5"/>
        <v>#VALUE!</v>
      </c>
      <c r="EN652" s="1373"/>
      <c r="EO652" s="1373"/>
      <c r="EP652" s="1373"/>
      <c r="EQ652" s="1373"/>
      <c r="ER652" s="1373" t="e">
        <f t="shared" si="6"/>
        <v>#VALUE!</v>
      </c>
      <c r="ES652" s="1373"/>
      <c r="ET652" s="1373"/>
      <c r="EU652" s="1373"/>
      <c r="EV652" s="1373"/>
      <c r="EW652" s="1373" t="e">
        <f t="shared" si="7"/>
        <v>#VALUE!</v>
      </c>
      <c r="EX652" s="1373"/>
      <c r="EY652" s="1373"/>
      <c r="EZ652" s="1373"/>
      <c r="FA652" s="1373"/>
    </row>
    <row r="653" spans="1:157" ht="13" customHeight="1">
      <c r="A653" s="22"/>
      <c r="B653" t="s">
        <v>581</v>
      </c>
      <c r="G653" s="1375" t="s">
        <v>2778</v>
      </c>
      <c r="H653" s="1375"/>
      <c r="I653" s="1375"/>
      <c r="J653" s="1375"/>
      <c r="K653" s="1375"/>
      <c r="L653" s="1375"/>
      <c r="M653" s="1375"/>
      <c r="N653" s="1375"/>
      <c r="O653" s="1375"/>
      <c r="P653" s="1375"/>
      <c r="Q653" s="1375"/>
      <c r="R653" s="1375"/>
      <c r="T653" s="22"/>
      <c r="U653" t="s">
        <v>581</v>
      </c>
      <c r="Z653" s="1375" t="s">
        <v>2782</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DX653" s="1373" t="e">
        <f t="shared" si="2"/>
        <v>#VALUE!</v>
      </c>
      <c r="DY653" s="1373"/>
      <c r="DZ653" s="1373"/>
      <c r="EA653" s="1373"/>
      <c r="EB653" s="1373"/>
      <c r="EC653" s="1373" t="e">
        <f t="shared" si="3"/>
        <v>#VALUE!</v>
      </c>
      <c r="ED653" s="1373"/>
      <c r="EE653" s="1373"/>
      <c r="EF653" s="1373"/>
      <c r="EG653" s="1373"/>
      <c r="EH653" s="1373" t="e">
        <f t="shared" si="4"/>
        <v>#VALUE!</v>
      </c>
      <c r="EI653" s="1373"/>
      <c r="EJ653" s="1373"/>
      <c r="EK653" s="1373"/>
      <c r="EL653" s="1373"/>
      <c r="EM653" s="1373" t="e">
        <f t="shared" si="5"/>
        <v>#VALUE!</v>
      </c>
      <c r="EN653" s="1373"/>
      <c r="EO653" s="1373"/>
      <c r="EP653" s="1373"/>
      <c r="EQ653" s="1373"/>
      <c r="ER653" s="1373" t="e">
        <f t="shared" si="6"/>
        <v>#VALUE!</v>
      </c>
      <c r="ES653" s="1373"/>
      <c r="ET653" s="1373"/>
      <c r="EU653" s="1373"/>
      <c r="EV653" s="1373"/>
      <c r="EW653" s="1373" t="e">
        <f t="shared" si="7"/>
        <v>#VALUE!</v>
      </c>
      <c r="EX653" s="1373"/>
      <c r="EY653" s="1373"/>
      <c r="EZ653" s="1373"/>
      <c r="FA653" s="1373"/>
    </row>
    <row r="654" spans="1:157" ht="13" customHeight="1">
      <c r="A654" s="22"/>
      <c r="B654" t="s">
        <v>17</v>
      </c>
      <c r="G654" s="1375" t="s">
        <v>2779</v>
      </c>
      <c r="H654" s="1375"/>
      <c r="I654" s="1375"/>
      <c r="J654" s="1375"/>
      <c r="K654" s="1375"/>
      <c r="L654" s="1375"/>
      <c r="M654" s="1375"/>
      <c r="N654" s="1375"/>
      <c r="O654" s="1375"/>
      <c r="P654" s="1375"/>
      <c r="Q654" s="1375"/>
      <c r="R654" s="1375"/>
      <c r="T654" s="22"/>
      <c r="U654" t="s">
        <v>17</v>
      </c>
      <c r="Z654" s="1375" t="s">
        <v>2795</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DX654" s="1373" t="e">
        <f t="shared" si="2"/>
        <v>#VALUE!</v>
      </c>
      <c r="DY654" s="1373"/>
      <c r="DZ654" s="1373"/>
      <c r="EA654" s="1373"/>
      <c r="EB654" s="1373"/>
      <c r="EC654" s="1373" t="e">
        <f t="shared" si="3"/>
        <v>#VALUE!</v>
      </c>
      <c r="ED654" s="1373"/>
      <c r="EE654" s="1373"/>
      <c r="EF654" s="1373"/>
      <c r="EG654" s="1373"/>
      <c r="EH654" s="1373" t="e">
        <f t="shared" si="4"/>
        <v>#VALUE!</v>
      </c>
      <c r="EI654" s="1373"/>
      <c r="EJ654" s="1373"/>
      <c r="EK654" s="1373"/>
      <c r="EL654" s="1373"/>
      <c r="EM654" s="1373" t="e">
        <f t="shared" si="5"/>
        <v>#VALUE!</v>
      </c>
      <c r="EN654" s="1373"/>
      <c r="EO654" s="1373"/>
      <c r="EP654" s="1373"/>
      <c r="EQ654" s="1373"/>
      <c r="ER654" s="1373" t="e">
        <f t="shared" si="6"/>
        <v>#VALUE!</v>
      </c>
      <c r="ES654" s="1373"/>
      <c r="ET654" s="1373"/>
      <c r="EU654" s="1373"/>
      <c r="EV654" s="1373"/>
      <c r="EW654" s="1373" t="e">
        <f t="shared" si="7"/>
        <v>#VALUE!</v>
      </c>
      <c r="EX654" s="1373"/>
      <c r="EY654" s="1373"/>
      <c r="EZ654" s="1373"/>
      <c r="FA654" s="1373"/>
    </row>
    <row r="655" spans="1:157" ht="13" customHeight="1">
      <c r="A655" s="22"/>
      <c r="B655" t="s">
        <v>316</v>
      </c>
      <c r="G655" s="1491" t="s">
        <v>2780</v>
      </c>
      <c r="H655" s="1491"/>
      <c r="I655" s="1491"/>
      <c r="J655" s="1491"/>
      <c r="K655" s="1491"/>
      <c r="L655" s="1491"/>
      <c r="O655" s="33" t="s">
        <v>206</v>
      </c>
      <c r="P655" s="1475"/>
      <c r="Q655" s="1475"/>
      <c r="R655" s="1475"/>
      <c r="T655" s="22"/>
      <c r="U655" t="s">
        <v>316</v>
      </c>
      <c r="Z655" s="1491" t="s">
        <v>2796</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73" t="e">
        <f t="shared" si="2"/>
        <v>#VALUE!</v>
      </c>
      <c r="DY655" s="1373"/>
      <c r="DZ655" s="1373"/>
      <c r="EA655" s="1373"/>
      <c r="EB655" s="1373"/>
      <c r="EC655" s="1373" t="e">
        <f t="shared" si="3"/>
        <v>#VALUE!</v>
      </c>
      <c r="ED655" s="1373"/>
      <c r="EE655" s="1373"/>
      <c r="EF655" s="1373"/>
      <c r="EG655" s="1373"/>
      <c r="EH655" s="1373" t="e">
        <f t="shared" si="4"/>
        <v>#VALUE!</v>
      </c>
      <c r="EI655" s="1373"/>
      <c r="EJ655" s="1373"/>
      <c r="EK655" s="1373"/>
      <c r="EL655" s="1373"/>
      <c r="EM655" s="1373" t="e">
        <f t="shared" si="5"/>
        <v>#VALUE!</v>
      </c>
      <c r="EN655" s="1373"/>
      <c r="EO655" s="1373"/>
      <c r="EP655" s="1373"/>
      <c r="EQ655" s="1373"/>
      <c r="ER655" s="1373" t="e">
        <f t="shared" si="6"/>
        <v>#VALUE!</v>
      </c>
      <c r="ES655" s="1373"/>
      <c r="ET655" s="1373"/>
      <c r="EU655" s="1373"/>
      <c r="EV655" s="1373"/>
      <c r="EW655" s="1373" t="e">
        <f t="shared" si="7"/>
        <v>#VALUE!</v>
      </c>
      <c r="EX655" s="1373"/>
      <c r="EY655" s="1373"/>
      <c r="EZ655" s="1373"/>
      <c r="FA655" s="1373"/>
    </row>
    <row r="656" spans="1:157" ht="13" customHeight="1">
      <c r="A656" s="22"/>
      <c r="B656" t="s">
        <v>18</v>
      </c>
      <c r="H656" s="1411" t="s">
        <v>2797</v>
      </c>
      <c r="I656" s="1411"/>
      <c r="J656" s="1411"/>
      <c r="K656" s="1411"/>
      <c r="L656" s="1411"/>
      <c r="M656" s="1411"/>
      <c r="N656" s="1411"/>
      <c r="O656" s="1411"/>
      <c r="P656" s="1411"/>
      <c r="Q656" s="1411"/>
      <c r="R656" s="1411"/>
      <c r="T656" s="22"/>
      <c r="U656" t="s">
        <v>18</v>
      </c>
      <c r="AA656" s="1411" t="s">
        <v>2765</v>
      </c>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DX656" s="1373" t="e">
        <f t="shared" si="2"/>
        <v>#VALUE!</v>
      </c>
      <c r="DY656" s="1373"/>
      <c r="DZ656" s="1373"/>
      <c r="EA656" s="1373"/>
      <c r="EB656" s="1373"/>
      <c r="EC656" s="1373" t="e">
        <f t="shared" si="3"/>
        <v>#VALUE!</v>
      </c>
      <c r="ED656" s="1373"/>
      <c r="EE656" s="1373"/>
      <c r="EF656" s="1373"/>
      <c r="EG656" s="1373"/>
      <c r="EH656" s="1373" t="e">
        <f t="shared" si="4"/>
        <v>#VALUE!</v>
      </c>
      <c r="EI656" s="1373"/>
      <c r="EJ656" s="1373"/>
      <c r="EK656" s="1373"/>
      <c r="EL656" s="1373"/>
      <c r="EM656" s="1373" t="e">
        <f t="shared" si="5"/>
        <v>#VALUE!</v>
      </c>
      <c r="EN656" s="1373"/>
      <c r="EO656" s="1373"/>
      <c r="EP656" s="1373"/>
      <c r="EQ656" s="1373"/>
      <c r="ER656" s="1373" t="e">
        <f t="shared" si="6"/>
        <v>#VALUE!</v>
      </c>
      <c r="ES656" s="1373"/>
      <c r="ET656" s="1373"/>
      <c r="EU656" s="1373"/>
      <c r="EV656" s="1373"/>
      <c r="EW656" s="1373" t="e">
        <f t="shared" si="7"/>
        <v>#VALUE!</v>
      </c>
      <c r="EX656" s="1373"/>
      <c r="EY656" s="1373"/>
      <c r="EZ656" s="1373"/>
      <c r="FA656" s="1373"/>
    </row>
    <row r="657" spans="1:157" ht="13" customHeight="1">
      <c r="A657" s="22"/>
      <c r="B657" t="s">
        <v>20</v>
      </c>
      <c r="N657" s="1419" t="s">
        <v>546</v>
      </c>
      <c r="O657" s="1419"/>
      <c r="T657" s="22"/>
      <c r="U657" t="s">
        <v>20</v>
      </c>
      <c r="AG657" s="1419" t="s">
        <v>546</v>
      </c>
      <c r="AH657" s="1419"/>
      <c r="AZ657" s="34"/>
      <c r="BA657" s="34"/>
      <c r="BB657" s="34"/>
      <c r="BC657" s="34"/>
      <c r="BD657" s="34"/>
      <c r="BE657" s="34"/>
      <c r="BF657" s="34"/>
      <c r="BG657" s="34"/>
      <c r="BH657" s="34"/>
      <c r="BI657" s="34"/>
      <c r="BJ657" s="34"/>
      <c r="BK657" s="34"/>
      <c r="BL657" s="34"/>
      <c r="BM657" s="34"/>
      <c r="DX657" s="1373" t="e">
        <f t="shared" si="2"/>
        <v>#VALUE!</v>
      </c>
      <c r="DY657" s="1373"/>
      <c r="DZ657" s="1373"/>
      <c r="EA657" s="1373"/>
      <c r="EB657" s="1373"/>
      <c r="EC657" s="1373" t="e">
        <f t="shared" si="3"/>
        <v>#VALUE!</v>
      </c>
      <c r="ED657" s="1373"/>
      <c r="EE657" s="1373"/>
      <c r="EF657" s="1373"/>
      <c r="EG657" s="1373"/>
      <c r="EH657" s="1373" t="e">
        <f t="shared" si="4"/>
        <v>#VALUE!</v>
      </c>
      <c r="EI657" s="1373"/>
      <c r="EJ657" s="1373"/>
      <c r="EK657" s="1373"/>
      <c r="EL657" s="1373"/>
      <c r="EM657" s="1373" t="e">
        <f t="shared" si="5"/>
        <v>#VALUE!</v>
      </c>
      <c r="EN657" s="1373"/>
      <c r="EO657" s="1373"/>
      <c r="EP657" s="1373"/>
      <c r="EQ657" s="1373"/>
      <c r="ER657" s="1373" t="e">
        <f t="shared" si="6"/>
        <v>#VALUE!</v>
      </c>
      <c r="ES657" s="1373"/>
      <c r="ET657" s="1373"/>
      <c r="EU657" s="1373"/>
      <c r="EV657" s="1373"/>
      <c r="EW657" s="1373" t="e">
        <f t="shared" si="7"/>
        <v>#VALUE!</v>
      </c>
      <c r="EX657" s="1373"/>
      <c r="EY657" s="1373"/>
      <c r="EZ657" s="1373"/>
      <c r="FA657" s="1373"/>
    </row>
    <row r="658" spans="1:157" ht="13" customHeight="1">
      <c r="A658" s="22"/>
      <c r="T658" s="22"/>
      <c r="AZ658" s="34"/>
      <c r="BA658" s="34"/>
      <c r="BB658" s="34"/>
      <c r="BC658" s="34"/>
      <c r="BD658" s="34"/>
      <c r="BE658" s="34"/>
      <c r="BF658" s="34"/>
      <c r="BG658" s="34"/>
      <c r="BH658" s="34"/>
      <c r="BI658" s="34"/>
      <c r="BJ658" s="34"/>
      <c r="BK658" s="34"/>
      <c r="BL658" s="34"/>
      <c r="BM658" s="34"/>
      <c r="DX658" s="1373" t="e">
        <f t="shared" si="2"/>
        <v>#VALUE!</v>
      </c>
      <c r="DY658" s="1373"/>
      <c r="DZ658" s="1373"/>
      <c r="EA658" s="1373"/>
      <c r="EB658" s="1373"/>
      <c r="EC658" s="1373" t="e">
        <f t="shared" si="3"/>
        <v>#VALUE!</v>
      </c>
      <c r="ED658" s="1373"/>
      <c r="EE658" s="1373"/>
      <c r="EF658" s="1373"/>
      <c r="EG658" s="1373"/>
      <c r="EH658" s="1373" t="e">
        <f t="shared" si="4"/>
        <v>#VALUE!</v>
      </c>
      <c r="EI658" s="1373"/>
      <c r="EJ658" s="1373"/>
      <c r="EK658" s="1373"/>
      <c r="EL658" s="1373"/>
      <c r="EM658" s="1373" t="e">
        <f t="shared" si="5"/>
        <v>#VALUE!</v>
      </c>
      <c r="EN658" s="1373"/>
      <c r="EO658" s="1373"/>
      <c r="EP658" s="1373"/>
      <c r="EQ658" s="1373"/>
      <c r="ER658" s="1373" t="e">
        <f t="shared" si="6"/>
        <v>#VALUE!</v>
      </c>
      <c r="ES658" s="1373"/>
      <c r="ET658" s="1373"/>
      <c r="EU658" s="1373"/>
      <c r="EV658" s="1373"/>
      <c r="EW658" s="1373" t="e">
        <f t="shared" si="7"/>
        <v>#VALUE!</v>
      </c>
      <c r="EX658" s="1373"/>
      <c r="EY658" s="1373"/>
      <c r="EZ658" s="1373"/>
      <c r="FA658" s="1373"/>
    </row>
    <row r="659" spans="1:157" ht="13" customHeight="1">
      <c r="A659" s="55" t="s">
        <v>763</v>
      </c>
      <c r="B659" t="s">
        <v>464</v>
      </c>
      <c r="G659" s="1487" t="str">
        <f>C631</f>
        <v>HCD - TOD</v>
      </c>
      <c r="H659" s="1487"/>
      <c r="I659" s="1487"/>
      <c r="J659" s="1487"/>
      <c r="K659" s="1487"/>
      <c r="L659" s="1487"/>
      <c r="M659" s="1487"/>
      <c r="N659" s="1487"/>
      <c r="O659" s="1487"/>
      <c r="P659" s="1487"/>
      <c r="Q659" s="1487"/>
      <c r="R659" s="1487"/>
      <c r="T659" s="55" t="s">
        <v>585</v>
      </c>
      <c r="U659" t="s">
        <v>464</v>
      </c>
      <c r="Z659" s="1487" t="str">
        <f>C632</f>
        <v>HCD - IIGC</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3" t="e">
        <f t="shared" si="2"/>
        <v>#VALUE!</v>
      </c>
      <c r="DY659" s="1373"/>
      <c r="DZ659" s="1373"/>
      <c r="EA659" s="1373"/>
      <c r="EB659" s="1373"/>
      <c r="EC659" s="1373" t="e">
        <f t="shared" si="3"/>
        <v>#VALUE!</v>
      </c>
      <c r="ED659" s="1373"/>
      <c r="EE659" s="1373"/>
      <c r="EF659" s="1373"/>
      <c r="EG659" s="1373"/>
      <c r="EH659" s="1373" t="e">
        <f t="shared" si="4"/>
        <v>#VALUE!</v>
      </c>
      <c r="EI659" s="1373"/>
      <c r="EJ659" s="1373"/>
      <c r="EK659" s="1373"/>
      <c r="EL659" s="1373"/>
      <c r="EM659" s="1373" t="e">
        <f t="shared" si="5"/>
        <v>#VALUE!</v>
      </c>
      <c r="EN659" s="1373"/>
      <c r="EO659" s="1373"/>
      <c r="EP659" s="1373"/>
      <c r="EQ659" s="1373"/>
      <c r="ER659" s="1373" t="e">
        <f t="shared" si="6"/>
        <v>#VALUE!</v>
      </c>
      <c r="ES659" s="1373"/>
      <c r="ET659" s="1373"/>
      <c r="EU659" s="1373"/>
      <c r="EV659" s="1373"/>
      <c r="EW659" s="1373" t="e">
        <f t="shared" si="7"/>
        <v>#VALUE!</v>
      </c>
      <c r="EX659" s="1373"/>
      <c r="EY659" s="1373"/>
      <c r="EZ659" s="1373"/>
      <c r="FA659" s="1373"/>
    </row>
    <row r="660" spans="1:157" ht="13" customHeight="1">
      <c r="A660" s="22"/>
      <c r="B660" t="s">
        <v>85</v>
      </c>
      <c r="G660" s="1411" t="s">
        <v>2798</v>
      </c>
      <c r="H660" s="1411"/>
      <c r="I660" s="1411"/>
      <c r="J660" s="1411"/>
      <c r="K660" s="1411"/>
      <c r="L660" s="1411"/>
      <c r="M660" s="1411"/>
      <c r="N660" s="1411"/>
      <c r="O660" s="1411"/>
      <c r="P660" s="1411"/>
      <c r="Q660" s="1411"/>
      <c r="R660" s="1411"/>
      <c r="T660" s="22"/>
      <c r="U660" t="s">
        <v>85</v>
      </c>
      <c r="Z660" s="1411" t="s">
        <v>2794</v>
      </c>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DX660" s="1373" t="e">
        <f t="shared" si="2"/>
        <v>#VALUE!</v>
      </c>
      <c r="DY660" s="1373"/>
      <c r="DZ660" s="1373"/>
      <c r="EA660" s="1373"/>
      <c r="EB660" s="1373"/>
      <c r="EC660" s="1373" t="e">
        <f t="shared" si="3"/>
        <v>#VALUE!</v>
      </c>
      <c r="ED660" s="1373"/>
      <c r="EE660" s="1373"/>
      <c r="EF660" s="1373"/>
      <c r="EG660" s="1373"/>
      <c r="EH660" s="1373" t="e">
        <f t="shared" si="4"/>
        <v>#VALUE!</v>
      </c>
      <c r="EI660" s="1373"/>
      <c r="EJ660" s="1373"/>
      <c r="EK660" s="1373"/>
      <c r="EL660" s="1373"/>
      <c r="EM660" s="1373" t="e">
        <f t="shared" si="5"/>
        <v>#VALUE!</v>
      </c>
      <c r="EN660" s="1373"/>
      <c r="EO660" s="1373"/>
      <c r="EP660" s="1373"/>
      <c r="EQ660" s="1373"/>
      <c r="ER660" s="1373" t="e">
        <f t="shared" si="6"/>
        <v>#VALUE!</v>
      </c>
      <c r="ES660" s="1373"/>
      <c r="ET660" s="1373"/>
      <c r="EU660" s="1373"/>
      <c r="EV660" s="1373"/>
      <c r="EW660" s="1373" t="e">
        <f t="shared" si="7"/>
        <v>#VALUE!</v>
      </c>
      <c r="EX660" s="1373"/>
      <c r="EY660" s="1373"/>
      <c r="EZ660" s="1373"/>
      <c r="FA660" s="1373"/>
    </row>
    <row r="661" spans="1:157" ht="13" customHeight="1">
      <c r="A661" s="22"/>
      <c r="B661" t="s">
        <v>581</v>
      </c>
      <c r="G661" s="1411" t="s">
        <v>2782</v>
      </c>
      <c r="H661" s="1411"/>
      <c r="I661" s="1411"/>
      <c r="J661" s="1411"/>
      <c r="K661" s="1411"/>
      <c r="L661" s="1411"/>
      <c r="M661" s="1411"/>
      <c r="N661" s="1411"/>
      <c r="O661" s="1411"/>
      <c r="P661" s="1411"/>
      <c r="Q661" s="1411"/>
      <c r="R661" s="1411"/>
      <c r="T661" s="22"/>
      <c r="U661" t="s">
        <v>581</v>
      </c>
      <c r="Z661" s="1375" t="s">
        <v>2782</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3" t="e">
        <f t="shared" si="2"/>
        <v>#VALUE!</v>
      </c>
      <c r="DY661" s="1373"/>
      <c r="DZ661" s="1373"/>
      <c r="EA661" s="1373"/>
      <c r="EB661" s="1373"/>
      <c r="EC661" s="1373" t="e">
        <f t="shared" si="3"/>
        <v>#VALUE!</v>
      </c>
      <c r="ED661" s="1373"/>
      <c r="EE661" s="1373"/>
      <c r="EF661" s="1373"/>
      <c r="EG661" s="1373"/>
      <c r="EH661" s="1373" t="e">
        <f t="shared" si="4"/>
        <v>#VALUE!</v>
      </c>
      <c r="EI661" s="1373"/>
      <c r="EJ661" s="1373"/>
      <c r="EK661" s="1373"/>
      <c r="EL661" s="1373"/>
      <c r="EM661" s="1373" t="e">
        <f t="shared" si="5"/>
        <v>#VALUE!</v>
      </c>
      <c r="EN661" s="1373"/>
      <c r="EO661" s="1373"/>
      <c r="EP661" s="1373"/>
      <c r="EQ661" s="1373"/>
      <c r="ER661" s="1373" t="e">
        <f t="shared" si="6"/>
        <v>#VALUE!</v>
      </c>
      <c r="ES661" s="1373"/>
      <c r="ET661" s="1373"/>
      <c r="EU661" s="1373"/>
      <c r="EV661" s="1373"/>
      <c r="EW661" s="1373" t="e">
        <f t="shared" si="7"/>
        <v>#VALUE!</v>
      </c>
      <c r="EX661" s="1373"/>
      <c r="EY661" s="1373"/>
      <c r="EZ661" s="1373"/>
      <c r="FA661" s="1373"/>
    </row>
    <row r="662" spans="1:157" ht="13" customHeight="1">
      <c r="A662" s="22"/>
      <c r="B662" t="s">
        <v>17</v>
      </c>
      <c r="G662" s="1411" t="s">
        <v>2790</v>
      </c>
      <c r="H662" s="1411"/>
      <c r="I662" s="1411"/>
      <c r="J662" s="1411"/>
      <c r="K662" s="1411"/>
      <c r="L662" s="1411"/>
      <c r="M662" s="1411"/>
      <c r="N662" s="1411"/>
      <c r="O662" s="1411"/>
      <c r="P662" s="1411"/>
      <c r="Q662" s="1411"/>
      <c r="R662" s="1411"/>
      <c r="T662" s="22"/>
      <c r="U662" t="s">
        <v>17</v>
      </c>
      <c r="Z662" s="1375" t="s">
        <v>2787</v>
      </c>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2"/>
        <v>#VALUE!</v>
      </c>
      <c r="DY662" s="1373"/>
      <c r="DZ662" s="1373"/>
      <c r="EA662" s="1373"/>
      <c r="EB662" s="1373"/>
      <c r="EC662" s="1373" t="e">
        <f t="shared" si="3"/>
        <v>#VALUE!</v>
      </c>
      <c r="ED662" s="1373"/>
      <c r="EE662" s="1373"/>
      <c r="EF662" s="1373"/>
      <c r="EG662" s="1373"/>
      <c r="EH662" s="1373" t="e">
        <f t="shared" si="4"/>
        <v>#VALUE!</v>
      </c>
      <c r="EI662" s="1373"/>
      <c r="EJ662" s="1373"/>
      <c r="EK662" s="1373"/>
      <c r="EL662" s="1373"/>
      <c r="EM662" s="1373" t="e">
        <f t="shared" si="5"/>
        <v>#VALUE!</v>
      </c>
      <c r="EN662" s="1373"/>
      <c r="EO662" s="1373"/>
      <c r="EP662" s="1373"/>
      <c r="EQ662" s="1373"/>
      <c r="ER662" s="1373" t="e">
        <f t="shared" si="6"/>
        <v>#VALUE!</v>
      </c>
      <c r="ES662" s="1373"/>
      <c r="ET662" s="1373"/>
      <c r="EU662" s="1373"/>
      <c r="EV662" s="1373"/>
      <c r="EW662" s="1373" t="e">
        <f t="shared" si="7"/>
        <v>#VALUE!</v>
      </c>
      <c r="EX662" s="1373"/>
      <c r="EY662" s="1373"/>
      <c r="EZ662" s="1373"/>
      <c r="FA662" s="1373"/>
    </row>
    <row r="663" spans="1:157" ht="13" customHeight="1">
      <c r="A663" s="22"/>
      <c r="B663" t="s">
        <v>316</v>
      </c>
      <c r="G663" s="1491"/>
      <c r="H663" s="1491"/>
      <c r="I663" s="1491"/>
      <c r="J663" s="1491"/>
      <c r="K663" s="1491"/>
      <c r="L663" s="1491"/>
      <c r="O663" s="33" t="s">
        <v>206</v>
      </c>
      <c r="P663" s="1475"/>
      <c r="Q663" s="1475"/>
      <c r="R663" s="1475"/>
      <c r="T663" s="22"/>
      <c r="U663" t="s">
        <v>316</v>
      </c>
      <c r="Z663" s="1491" t="s">
        <v>2788</v>
      </c>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2"/>
        <v>#VALUE!</v>
      </c>
      <c r="DY663" s="1373"/>
      <c r="DZ663" s="1373"/>
      <c r="EA663" s="1373"/>
      <c r="EB663" s="1373"/>
      <c r="EC663" s="1373" t="e">
        <f t="shared" si="3"/>
        <v>#VALUE!</v>
      </c>
      <c r="ED663" s="1373"/>
      <c r="EE663" s="1373"/>
      <c r="EF663" s="1373"/>
      <c r="EG663" s="1373"/>
      <c r="EH663" s="1373" t="e">
        <f t="shared" si="4"/>
        <v>#VALUE!</v>
      </c>
      <c r="EI663" s="1373"/>
      <c r="EJ663" s="1373"/>
      <c r="EK663" s="1373"/>
      <c r="EL663" s="1373"/>
      <c r="EM663" s="1373" t="e">
        <f t="shared" si="5"/>
        <v>#VALUE!</v>
      </c>
      <c r="EN663" s="1373"/>
      <c r="EO663" s="1373"/>
      <c r="EP663" s="1373"/>
      <c r="EQ663" s="1373"/>
      <c r="ER663" s="1373" t="e">
        <f t="shared" si="6"/>
        <v>#VALUE!</v>
      </c>
      <c r="ES663" s="1373"/>
      <c r="ET663" s="1373"/>
      <c r="EU663" s="1373"/>
      <c r="EV663" s="1373"/>
      <c r="EW663" s="1373" t="e">
        <f t="shared" si="7"/>
        <v>#VALUE!</v>
      </c>
      <c r="EX663" s="1373"/>
      <c r="EY663" s="1373"/>
      <c r="EZ663" s="1373"/>
      <c r="FA663" s="1373"/>
    </row>
    <row r="664" spans="1:157" ht="13" customHeight="1">
      <c r="A664" s="22"/>
      <c r="B664" t="s">
        <v>18</v>
      </c>
      <c r="H664" s="1411" t="s">
        <v>2791</v>
      </c>
      <c r="I664" s="1411"/>
      <c r="J664" s="1411"/>
      <c r="K664" s="1411"/>
      <c r="L664" s="1411"/>
      <c r="M664" s="1411"/>
      <c r="N664" s="1411"/>
      <c r="O664" s="1411"/>
      <c r="P664" s="1411"/>
      <c r="Q664" s="1411"/>
      <c r="R664" s="1411"/>
      <c r="T664" s="22"/>
      <c r="U664" t="s">
        <v>18</v>
      </c>
      <c r="AA664" s="1411" t="s">
        <v>2799</v>
      </c>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2"/>
        <v>#VALUE!</v>
      </c>
      <c r="DY664" s="1373"/>
      <c r="DZ664" s="1373"/>
      <c r="EA664" s="1373"/>
      <c r="EB664" s="1373"/>
      <c r="EC664" s="1373" t="e">
        <f t="shared" si="3"/>
        <v>#VALUE!</v>
      </c>
      <c r="ED664" s="1373"/>
      <c r="EE664" s="1373"/>
      <c r="EF664" s="1373"/>
      <c r="EG664" s="1373"/>
      <c r="EH664" s="1373" t="e">
        <f t="shared" si="4"/>
        <v>#VALUE!</v>
      </c>
      <c r="EI664" s="1373"/>
      <c r="EJ664" s="1373"/>
      <c r="EK664" s="1373"/>
      <c r="EL664" s="1373"/>
      <c r="EM664" s="1373" t="e">
        <f t="shared" si="5"/>
        <v>#VALUE!</v>
      </c>
      <c r="EN664" s="1373"/>
      <c r="EO664" s="1373"/>
      <c r="EP664" s="1373"/>
      <c r="EQ664" s="1373"/>
      <c r="ER664" s="1373" t="e">
        <f t="shared" si="6"/>
        <v>#VALUE!</v>
      </c>
      <c r="ES664" s="1373"/>
      <c r="ET664" s="1373"/>
      <c r="EU664" s="1373"/>
      <c r="EV664" s="1373"/>
      <c r="EW664" s="1373" t="e">
        <f t="shared" si="7"/>
        <v>#VALUE!</v>
      </c>
      <c r="EX664" s="1373"/>
      <c r="EY664" s="1373"/>
      <c r="EZ664" s="1373"/>
      <c r="FA664" s="1373"/>
    </row>
    <row r="665" spans="1:157" ht="13" customHeight="1">
      <c r="A665" s="22"/>
      <c r="B665" t="s">
        <v>20</v>
      </c>
      <c r="N665" s="1419" t="s">
        <v>546</v>
      </c>
      <c r="O665" s="1419"/>
      <c r="T665" s="22"/>
      <c r="U665" t="s">
        <v>20</v>
      </c>
      <c r="AG665" s="1419" t="s">
        <v>546</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2"/>
        <v>#VALUE!</v>
      </c>
      <c r="DY665" s="1373"/>
      <c r="DZ665" s="1373"/>
      <c r="EA665" s="1373"/>
      <c r="EB665" s="1373"/>
      <c r="EC665" s="1373" t="e">
        <f t="shared" si="3"/>
        <v>#VALUE!</v>
      </c>
      <c r="ED665" s="1373"/>
      <c r="EE665" s="1373"/>
      <c r="EF665" s="1373"/>
      <c r="EG665" s="1373"/>
      <c r="EH665" s="1373" t="e">
        <f t="shared" si="4"/>
        <v>#VALUE!</v>
      </c>
      <c r="EI665" s="1373"/>
      <c r="EJ665" s="1373"/>
      <c r="EK665" s="1373"/>
      <c r="EL665" s="1373"/>
      <c r="EM665" s="1373" t="e">
        <f t="shared" si="5"/>
        <v>#VALUE!</v>
      </c>
      <c r="EN665" s="1373"/>
      <c r="EO665" s="1373"/>
      <c r="EP665" s="1373"/>
      <c r="EQ665" s="1373"/>
      <c r="ER665" s="1373" t="e">
        <f t="shared" si="6"/>
        <v>#VALUE!</v>
      </c>
      <c r="ES665" s="1373"/>
      <c r="ET665" s="1373"/>
      <c r="EU665" s="1373"/>
      <c r="EV665" s="1373"/>
      <c r="EW665" s="1373" t="e">
        <f t="shared" si="7"/>
        <v>#VALUE!</v>
      </c>
      <c r="EX665" s="1373"/>
      <c r="EY665" s="1373"/>
      <c r="EZ665" s="1373"/>
      <c r="FA665" s="1373"/>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2"/>
        <v>#VALUE!</v>
      </c>
      <c r="DY666" s="1373"/>
      <c r="DZ666" s="1373"/>
      <c r="EA666" s="1373"/>
      <c r="EB666" s="1373"/>
      <c r="EC666" s="1373" t="e">
        <f t="shared" si="3"/>
        <v>#VALUE!</v>
      </c>
      <c r="ED666" s="1373"/>
      <c r="EE666" s="1373"/>
      <c r="EF666" s="1373"/>
      <c r="EG666" s="1373"/>
      <c r="EH666" s="1373" t="e">
        <f t="shared" si="4"/>
        <v>#VALUE!</v>
      </c>
      <c r="EI666" s="1373"/>
      <c r="EJ666" s="1373"/>
      <c r="EK666" s="1373"/>
      <c r="EL666" s="1373"/>
      <c r="EM666" s="1373" t="e">
        <f t="shared" si="5"/>
        <v>#VALUE!</v>
      </c>
      <c r="EN666" s="1373"/>
      <c r="EO666" s="1373"/>
      <c r="EP666" s="1373"/>
      <c r="EQ666" s="1373"/>
      <c r="ER666" s="1373" t="e">
        <f t="shared" si="6"/>
        <v>#VALUE!</v>
      </c>
      <c r="ES666" s="1373"/>
      <c r="ET666" s="1373"/>
      <c r="EU666" s="1373"/>
      <c r="EV666" s="1373"/>
      <c r="EW666" s="1373" t="e">
        <f t="shared" si="7"/>
        <v>#VALUE!</v>
      </c>
      <c r="EX666" s="1373"/>
      <c r="EY666" s="1373"/>
      <c r="EZ666" s="1373"/>
      <c r="FA666" s="1373"/>
    </row>
    <row r="667" spans="1:157" ht="13" customHeight="1">
      <c r="A667" s="55" t="s">
        <v>456</v>
      </c>
      <c r="B667" t="s">
        <v>464</v>
      </c>
      <c r="G667" s="1487" t="str">
        <f>C633</f>
        <v>HCD - REAP 2.0</v>
      </c>
      <c r="H667" s="1487"/>
      <c r="I667" s="1487"/>
      <c r="J667" s="1487"/>
      <c r="K667" s="1487"/>
      <c r="L667" s="1487"/>
      <c r="M667" s="1487"/>
      <c r="N667" s="1487"/>
      <c r="O667" s="1487"/>
      <c r="P667" s="1487"/>
      <c r="Q667" s="1487"/>
      <c r="R667" s="1487"/>
      <c r="T667" s="55" t="s">
        <v>457</v>
      </c>
      <c r="U667" t="s">
        <v>464</v>
      </c>
      <c r="Z667" s="1487" t="str">
        <f>C634</f>
        <v>HCD - REAP Priority Sites</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2"/>
        <v>#VALUE!</v>
      </c>
      <c r="DY667" s="1373"/>
      <c r="DZ667" s="1373"/>
      <c r="EA667" s="1373"/>
      <c r="EB667" s="1373"/>
      <c r="EC667" s="1373" t="e">
        <f t="shared" si="3"/>
        <v>#VALUE!</v>
      </c>
      <c r="ED667" s="1373"/>
      <c r="EE667" s="1373"/>
      <c r="EF667" s="1373"/>
      <c r="EG667" s="1373"/>
      <c r="EH667" s="1373" t="e">
        <f t="shared" si="4"/>
        <v>#VALUE!</v>
      </c>
      <c r="EI667" s="1373"/>
      <c r="EJ667" s="1373"/>
      <c r="EK667" s="1373"/>
      <c r="EL667" s="1373"/>
      <c r="EM667" s="1373" t="e">
        <f t="shared" si="5"/>
        <v>#VALUE!</v>
      </c>
      <c r="EN667" s="1373"/>
      <c r="EO667" s="1373"/>
      <c r="EP667" s="1373"/>
      <c r="EQ667" s="1373"/>
      <c r="ER667" s="1373" t="e">
        <f t="shared" si="6"/>
        <v>#VALUE!</v>
      </c>
      <c r="ES667" s="1373"/>
      <c r="ET667" s="1373"/>
      <c r="EU667" s="1373"/>
      <c r="EV667" s="1373"/>
      <c r="EW667" s="1373" t="e">
        <f t="shared" si="7"/>
        <v>#VALUE!</v>
      </c>
      <c r="EX667" s="1373"/>
      <c r="EY667" s="1373"/>
      <c r="EZ667" s="1373"/>
      <c r="FA667" s="1373"/>
    </row>
    <row r="668" spans="1:157" ht="13" customHeight="1">
      <c r="A668" s="22"/>
      <c r="B668" t="s">
        <v>85</v>
      </c>
      <c r="G668" s="1411" t="s">
        <v>2781</v>
      </c>
      <c r="H668" s="1411"/>
      <c r="I668" s="1411"/>
      <c r="J668" s="1411"/>
      <c r="K668" s="1411"/>
      <c r="L668" s="1411"/>
      <c r="M668" s="1411"/>
      <c r="N668" s="1411"/>
      <c r="O668" s="1411"/>
      <c r="P668" s="1411"/>
      <c r="Q668" s="1411"/>
      <c r="R668" s="1411"/>
      <c r="T668" s="22"/>
      <c r="U668" t="s">
        <v>85</v>
      </c>
      <c r="Z668" s="1411" t="s">
        <v>2781</v>
      </c>
      <c r="AA668" s="1411"/>
      <c r="AB668" s="1411"/>
      <c r="AC668" s="1411"/>
      <c r="AD668" s="1411"/>
      <c r="AE668" s="1411"/>
      <c r="AF668" s="1411"/>
      <c r="AG668" s="1411"/>
      <c r="AH668" s="1411"/>
      <c r="AI668" s="1411"/>
      <c r="AJ668" s="1411"/>
      <c r="AK668" s="141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2"/>
        <v>#VALUE!</v>
      </c>
      <c r="DY668" s="1373"/>
      <c r="DZ668" s="1373"/>
      <c r="EA668" s="1373"/>
      <c r="EB668" s="1373"/>
      <c r="EC668" s="1373" t="e">
        <f t="shared" si="3"/>
        <v>#VALUE!</v>
      </c>
      <c r="ED668" s="1373"/>
      <c r="EE668" s="1373"/>
      <c r="EF668" s="1373"/>
      <c r="EG668" s="1373"/>
      <c r="EH668" s="1373" t="e">
        <f t="shared" si="4"/>
        <v>#VALUE!</v>
      </c>
      <c r="EI668" s="1373"/>
      <c r="EJ668" s="1373"/>
      <c r="EK668" s="1373"/>
      <c r="EL668" s="1373"/>
      <c r="EM668" s="1373" t="e">
        <f t="shared" si="5"/>
        <v>#VALUE!</v>
      </c>
      <c r="EN668" s="1373"/>
      <c r="EO668" s="1373"/>
      <c r="EP668" s="1373"/>
      <c r="EQ668" s="1373"/>
      <c r="ER668" s="1373" t="e">
        <f t="shared" si="6"/>
        <v>#VALUE!</v>
      </c>
      <c r="ES668" s="1373"/>
      <c r="ET668" s="1373"/>
      <c r="EU668" s="1373"/>
      <c r="EV668" s="1373"/>
      <c r="EW668" s="1373" t="e">
        <f t="shared" si="7"/>
        <v>#VALUE!</v>
      </c>
      <c r="EX668" s="1373"/>
      <c r="EY668" s="1373"/>
      <c r="EZ668" s="1373"/>
      <c r="FA668" s="1373"/>
    </row>
    <row r="669" spans="1:157" ht="13" customHeight="1">
      <c r="A669" s="22"/>
      <c r="B669" t="s">
        <v>581</v>
      </c>
      <c r="G669" s="1411" t="s">
        <v>2782</v>
      </c>
      <c r="H669" s="1411"/>
      <c r="I669" s="1411"/>
      <c r="J669" s="1411"/>
      <c r="K669" s="1411"/>
      <c r="L669" s="1411"/>
      <c r="M669" s="1411"/>
      <c r="N669" s="1411"/>
      <c r="O669" s="1411"/>
      <c r="P669" s="1411"/>
      <c r="Q669" s="1411"/>
      <c r="R669" s="1411"/>
      <c r="T669" s="22"/>
      <c r="U669" t="s">
        <v>581</v>
      </c>
      <c r="Z669" s="1375" t="s">
        <v>2782</v>
      </c>
      <c r="AA669" s="1375"/>
      <c r="AB669" s="1375"/>
      <c r="AC669" s="1375"/>
      <c r="AD669" s="1375"/>
      <c r="AE669" s="1375"/>
      <c r="AF669" s="1375"/>
      <c r="AG669" s="1375"/>
      <c r="AH669" s="1375"/>
      <c r="AI669" s="1375"/>
      <c r="AJ669" s="1375"/>
      <c r="AK669" s="137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2"/>
        <v>#VALUE!</v>
      </c>
      <c r="DY669" s="1373"/>
      <c r="DZ669" s="1373"/>
      <c r="EA669" s="1373"/>
      <c r="EB669" s="1373"/>
      <c r="EC669" s="1373" t="e">
        <f t="shared" si="3"/>
        <v>#VALUE!</v>
      </c>
      <c r="ED669" s="1373"/>
      <c r="EE669" s="1373"/>
      <c r="EF669" s="1373"/>
      <c r="EG669" s="1373"/>
      <c r="EH669" s="1373" t="e">
        <f t="shared" si="4"/>
        <v>#VALUE!</v>
      </c>
      <c r="EI669" s="1373"/>
      <c r="EJ669" s="1373"/>
      <c r="EK669" s="1373"/>
      <c r="EL669" s="1373"/>
      <c r="EM669" s="1373" t="e">
        <f t="shared" si="5"/>
        <v>#VALUE!</v>
      </c>
      <c r="EN669" s="1373"/>
      <c r="EO669" s="1373"/>
      <c r="EP669" s="1373"/>
      <c r="EQ669" s="1373"/>
      <c r="ER669" s="1373" t="e">
        <f t="shared" si="6"/>
        <v>#VALUE!</v>
      </c>
      <c r="ES669" s="1373"/>
      <c r="ET669" s="1373"/>
      <c r="EU669" s="1373"/>
      <c r="EV669" s="1373"/>
      <c r="EW669" s="1373" t="e">
        <f t="shared" si="7"/>
        <v>#VALUE!</v>
      </c>
      <c r="EX669" s="1373"/>
      <c r="EY669" s="1373"/>
      <c r="EZ669" s="1373"/>
      <c r="FA669" s="1373"/>
    </row>
    <row r="670" spans="1:157" ht="13" customHeight="1">
      <c r="A670" s="22"/>
      <c r="B670" t="s">
        <v>17</v>
      </c>
      <c r="G670" s="1411" t="s">
        <v>2784</v>
      </c>
      <c r="H670" s="1411"/>
      <c r="I670" s="1411"/>
      <c r="J670" s="1411"/>
      <c r="K670" s="1411"/>
      <c r="L670" s="1411"/>
      <c r="M670" s="1411"/>
      <c r="N670" s="1411"/>
      <c r="O670" s="1411"/>
      <c r="P670" s="1411"/>
      <c r="Q670" s="1411"/>
      <c r="R670" s="1411"/>
      <c r="T670" s="22"/>
      <c r="U670" t="s">
        <v>17</v>
      </c>
      <c r="Z670" s="1375" t="s">
        <v>2801</v>
      </c>
      <c r="AA670" s="1375"/>
      <c r="AB670" s="1375"/>
      <c r="AC670" s="1375"/>
      <c r="AD670" s="1375"/>
      <c r="AE670" s="1375"/>
      <c r="AF670" s="1375"/>
      <c r="AG670" s="1375"/>
      <c r="AH670" s="1375"/>
      <c r="AI670" s="1375"/>
      <c r="AJ670" s="1375"/>
      <c r="AK670" s="137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743</v>
      </c>
      <c r="DY670" s="1373"/>
      <c r="DZ670" s="1373"/>
      <c r="EA670" s="1373"/>
      <c r="EB670" s="1373"/>
      <c r="EC670" s="1373">
        <f>SUMIF(EC635:EG669,"&gt;0")</f>
        <v>1265.7205882352941</v>
      </c>
      <c r="ED670" s="1373"/>
      <c r="EE670" s="1373"/>
      <c r="EF670" s="1373"/>
      <c r="EG670" s="1373"/>
      <c r="EH670" s="1373">
        <f>SUMIF(EH635:EL669,"&gt;0")</f>
        <v>1529.25</v>
      </c>
      <c r="EI670" s="1373"/>
      <c r="EJ670" s="1373"/>
      <c r="EK670" s="1373"/>
      <c r="EL670" s="1373"/>
      <c r="EM670" s="1373">
        <f>SUMIF(EM635:EQ669,"&gt;0")</f>
        <v>1698</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3" customHeight="1">
      <c r="A671" s="22"/>
      <c r="B671" t="s">
        <v>316</v>
      </c>
      <c r="G671" s="1491" t="s">
        <v>2785</v>
      </c>
      <c r="H671" s="1491"/>
      <c r="I671" s="1491"/>
      <c r="J671" s="1491"/>
      <c r="K671" s="1491"/>
      <c r="L671" s="1491"/>
      <c r="O671" s="33" t="s">
        <v>206</v>
      </c>
      <c r="P671" s="1475"/>
      <c r="Q671" s="1475"/>
      <c r="R671" s="1475"/>
      <c r="T671" s="22"/>
      <c r="U671" t="s">
        <v>316</v>
      </c>
      <c r="Z671" s="1491" t="s">
        <v>2802</v>
      </c>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1" t="s">
        <v>2800</v>
      </c>
      <c r="I672" s="1411"/>
      <c r="J672" s="1411"/>
      <c r="K672" s="1411"/>
      <c r="L672" s="1411"/>
      <c r="M672" s="1411"/>
      <c r="N672" s="1411"/>
      <c r="O672" s="1411"/>
      <c r="P672" s="1411"/>
      <c r="Q672" s="1411"/>
      <c r="R672" s="1411"/>
      <c r="T672" s="22"/>
      <c r="U672" t="s">
        <v>18</v>
      </c>
      <c r="AA672" s="1411" t="s">
        <v>2797</v>
      </c>
      <c r="AB672" s="1411"/>
      <c r="AC672" s="1411"/>
      <c r="AD672" s="1411"/>
      <c r="AE672" s="1411"/>
      <c r="AF672" s="1411"/>
      <c r="AG672" s="1411"/>
      <c r="AH672" s="1411"/>
      <c r="AI672" s="1411"/>
      <c r="AJ672" s="1411"/>
      <c r="AK672" s="141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9" t="s">
        <v>546</v>
      </c>
      <c r="O673" s="1419"/>
      <c r="T673" s="22"/>
      <c r="U673" t="s">
        <v>20</v>
      </c>
      <c r="AG673" s="1419" t="s">
        <v>546</v>
      </c>
      <c r="AH673" s="1419"/>
      <c r="AZ673" s="3"/>
    </row>
    <row r="674" spans="1:52" ht="13" customHeight="1">
      <c r="A674" s="22"/>
      <c r="T674" s="22"/>
      <c r="AZ674" s="3"/>
    </row>
    <row r="675" spans="1:52" ht="13" customHeight="1">
      <c r="A675" s="55" t="s">
        <v>462</v>
      </c>
      <c r="B675" t="s">
        <v>464</v>
      </c>
      <c r="G675" s="1487" t="str">
        <f>C635</f>
        <v>Pacific West Communities</v>
      </c>
      <c r="H675" s="1487"/>
      <c r="I675" s="1487"/>
      <c r="J675" s="1487"/>
      <c r="K675" s="1487"/>
      <c r="L675" s="1487"/>
      <c r="M675" s="1487"/>
      <c r="N675" s="1487"/>
      <c r="O675" s="1487"/>
      <c r="P675" s="1487"/>
      <c r="Q675" s="1487"/>
      <c r="R675" s="1487"/>
      <c r="T675" s="55" t="s">
        <v>646</v>
      </c>
      <c r="U675" t="s">
        <v>464</v>
      </c>
      <c r="Z675" s="1487" t="str">
        <f>C636</f>
        <v>Pacific West Communities</v>
      </c>
      <c r="AA675" s="1487"/>
      <c r="AB675" s="1487"/>
      <c r="AC675" s="1487"/>
      <c r="AD675" s="1487"/>
      <c r="AE675" s="1487"/>
      <c r="AF675" s="1487"/>
      <c r="AG675" s="1487"/>
      <c r="AH675" s="1487"/>
      <c r="AI675" s="1487"/>
      <c r="AJ675" s="1487"/>
      <c r="AK675" s="1487"/>
      <c r="AZ675" s="3"/>
    </row>
    <row r="676" spans="1:52" ht="13" customHeight="1">
      <c r="A676" s="22"/>
      <c r="B676" t="s">
        <v>85</v>
      </c>
      <c r="G676" s="1411" t="s">
        <v>2656</v>
      </c>
      <c r="H676" s="1411"/>
      <c r="I676" s="1411"/>
      <c r="J676" s="1411"/>
      <c r="K676" s="1411"/>
      <c r="L676" s="1411"/>
      <c r="M676" s="1411"/>
      <c r="N676" s="1411"/>
      <c r="O676" s="1411"/>
      <c r="P676" s="1411"/>
      <c r="Q676" s="1411"/>
      <c r="R676" s="1411"/>
      <c r="T676" s="22"/>
      <c r="U676" t="s">
        <v>85</v>
      </c>
      <c r="Z676" s="1411" t="s">
        <v>2656</v>
      </c>
      <c r="AA676" s="1411"/>
      <c r="AB676" s="1411"/>
      <c r="AC676" s="1411"/>
      <c r="AD676" s="1411"/>
      <c r="AE676" s="1411"/>
      <c r="AF676" s="1411"/>
      <c r="AG676" s="1411"/>
      <c r="AH676" s="1411"/>
      <c r="AI676" s="1411"/>
      <c r="AJ676" s="1411"/>
      <c r="AK676" s="1411"/>
      <c r="AZ676" s="3"/>
    </row>
    <row r="677" spans="1:52" ht="13" customHeight="1">
      <c r="A677" s="22"/>
      <c r="B677" t="s">
        <v>581</v>
      </c>
      <c r="G677" s="1411" t="s">
        <v>2657</v>
      </c>
      <c r="H677" s="1411"/>
      <c r="I677" s="1411"/>
      <c r="J677" s="1411"/>
      <c r="K677" s="1411"/>
      <c r="L677" s="1411"/>
      <c r="M677" s="1411"/>
      <c r="N677" s="1411"/>
      <c r="O677" s="1411"/>
      <c r="P677" s="1411"/>
      <c r="Q677" s="1411"/>
      <c r="R677" s="1411"/>
      <c r="T677" s="22"/>
      <c r="U677" t="s">
        <v>581</v>
      </c>
      <c r="Z677" s="1375" t="s">
        <v>2657</v>
      </c>
      <c r="AA677" s="1375"/>
      <c r="AB677" s="1375"/>
      <c r="AC677" s="1375"/>
      <c r="AD677" s="1375"/>
      <c r="AE677" s="1375"/>
      <c r="AF677" s="1375"/>
      <c r="AG677" s="1375"/>
      <c r="AH677" s="1375"/>
      <c r="AI677" s="1375"/>
      <c r="AJ677" s="1375"/>
      <c r="AK677" s="1375"/>
      <c r="AZ677" s="3"/>
    </row>
    <row r="678" spans="1:52" ht="13" customHeight="1">
      <c r="A678" s="22"/>
      <c r="B678" t="s">
        <v>17</v>
      </c>
      <c r="G678" s="1411" t="s">
        <v>2616</v>
      </c>
      <c r="H678" s="1411"/>
      <c r="I678" s="1411"/>
      <c r="J678" s="1411"/>
      <c r="K678" s="1411"/>
      <c r="L678" s="1411"/>
      <c r="M678" s="1411"/>
      <c r="N678" s="1411"/>
      <c r="O678" s="1411"/>
      <c r="P678" s="1411"/>
      <c r="Q678" s="1411"/>
      <c r="R678" s="1411"/>
      <c r="T678" s="22"/>
      <c r="U678" t="s">
        <v>17</v>
      </c>
      <c r="Z678" s="1375" t="s">
        <v>2616</v>
      </c>
      <c r="AA678" s="1375"/>
      <c r="AB678" s="1375"/>
      <c r="AC678" s="1375"/>
      <c r="AD678" s="1375"/>
      <c r="AE678" s="1375"/>
      <c r="AF678" s="1375"/>
      <c r="AG678" s="1375"/>
      <c r="AH678" s="1375"/>
      <c r="AI678" s="1375"/>
      <c r="AJ678" s="1375"/>
      <c r="AK678" s="1375"/>
      <c r="AZ678" s="3"/>
    </row>
    <row r="679" spans="1:52" ht="13" customHeight="1">
      <c r="A679" s="22"/>
      <c r="B679" t="s">
        <v>316</v>
      </c>
      <c r="G679" s="1491" t="s">
        <v>2629</v>
      </c>
      <c r="H679" s="1491"/>
      <c r="I679" s="1491"/>
      <c r="J679" s="1491"/>
      <c r="K679" s="1491"/>
      <c r="L679" s="1491"/>
      <c r="O679" s="33" t="s">
        <v>206</v>
      </c>
      <c r="P679" s="1475"/>
      <c r="Q679" s="1475"/>
      <c r="R679" s="1475"/>
      <c r="T679" s="22"/>
      <c r="U679" t="s">
        <v>316</v>
      </c>
      <c r="Z679" s="1491" t="s">
        <v>2629</v>
      </c>
      <c r="AA679" s="1491"/>
      <c r="AB679" s="1491"/>
      <c r="AC679" s="1491"/>
      <c r="AD679" s="1491"/>
      <c r="AE679" s="1491"/>
      <c r="AH679" s="33" t="s">
        <v>206</v>
      </c>
      <c r="AI679" s="1475"/>
      <c r="AJ679" s="1475"/>
      <c r="AK679" s="1475"/>
      <c r="AZ679" s="3"/>
    </row>
    <row r="680" spans="1:52" ht="13" customHeight="1">
      <c r="A680" s="22"/>
      <c r="B680" t="s">
        <v>18</v>
      </c>
      <c r="H680" s="1411" t="s">
        <v>2323</v>
      </c>
      <c r="I680" s="1411"/>
      <c r="J680" s="1411"/>
      <c r="K680" s="1411"/>
      <c r="L680" s="1411"/>
      <c r="M680" s="1411"/>
      <c r="N680" s="1411"/>
      <c r="O680" s="1411"/>
      <c r="P680" s="1411"/>
      <c r="Q680" s="1411"/>
      <c r="R680" s="1411"/>
      <c r="T680" s="22"/>
      <c r="U680" t="s">
        <v>18</v>
      </c>
      <c r="AA680" s="1411" t="s">
        <v>2805</v>
      </c>
      <c r="AB680" s="1411"/>
      <c r="AC680" s="1411"/>
      <c r="AD680" s="1411"/>
      <c r="AE680" s="1411"/>
      <c r="AF680" s="1411"/>
      <c r="AG680" s="1411"/>
      <c r="AH680" s="1411"/>
      <c r="AI680" s="1411"/>
      <c r="AJ680" s="1411"/>
      <c r="AK680" s="1411"/>
      <c r="AZ680" s="3"/>
    </row>
    <row r="681" spans="1:52" ht="13" customHeight="1">
      <c r="A681" s="22"/>
      <c r="B681" t="s">
        <v>20</v>
      </c>
      <c r="N681" s="1419" t="s">
        <v>546</v>
      </c>
      <c r="O681" s="1419"/>
      <c r="T681" s="22"/>
      <c r="U681" t="s">
        <v>20</v>
      </c>
      <c r="AG681" s="1419" t="s">
        <v>546</v>
      </c>
      <c r="AH681" s="1419"/>
      <c r="AZ681" s="3"/>
    </row>
    <row r="682" spans="1:52" ht="13" customHeight="1">
      <c r="A682" s="22"/>
      <c r="T682" s="22"/>
      <c r="AZ682" s="3"/>
    </row>
    <row r="683" spans="1:52" ht="13" customHeight="1">
      <c r="A683" s="55" t="s">
        <v>362</v>
      </c>
      <c r="B683" t="s">
        <v>464</v>
      </c>
      <c r="G683" s="1487">
        <f>C637</f>
        <v>0</v>
      </c>
      <c r="H683" s="1487"/>
      <c r="I683" s="1487"/>
      <c r="J683" s="1487"/>
      <c r="K683" s="1487"/>
      <c r="L683" s="1487"/>
      <c r="M683" s="1487"/>
      <c r="N683" s="1487"/>
      <c r="O683" s="1487"/>
      <c r="P683" s="1487"/>
      <c r="Q683" s="1487"/>
      <c r="R683" s="1487"/>
      <c r="T683" s="55" t="s">
        <v>363</v>
      </c>
      <c r="U683" t="s">
        <v>464</v>
      </c>
      <c r="Z683" s="1487">
        <f>C638</f>
        <v>0</v>
      </c>
      <c r="AA683" s="1487"/>
      <c r="AB683" s="1487"/>
      <c r="AC683" s="1487"/>
      <c r="AD683" s="1487"/>
      <c r="AE683" s="1487"/>
      <c r="AF683" s="1487"/>
      <c r="AG683" s="1487"/>
      <c r="AH683" s="1487"/>
      <c r="AI683" s="1487"/>
      <c r="AJ683" s="1487"/>
      <c r="AK683" s="1487"/>
      <c r="AZ683" s="3"/>
    </row>
    <row r="684" spans="1:52" ht="13"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row>
    <row r="685" spans="1:52" ht="13" customHeight="1">
      <c r="B685" t="s">
        <v>581</v>
      </c>
      <c r="G685" s="1411"/>
      <c r="H685" s="1411"/>
      <c r="I685" s="1411"/>
      <c r="J685" s="1411"/>
      <c r="K685" s="1411"/>
      <c r="L685" s="1411"/>
      <c r="M685" s="1411"/>
      <c r="N685" s="1411"/>
      <c r="O685" s="1411"/>
      <c r="P685" s="1411"/>
      <c r="Q685" s="1411"/>
      <c r="R685" s="1411"/>
      <c r="U685" t="s">
        <v>581</v>
      </c>
      <c r="Z685" s="1375"/>
      <c r="AA685" s="1375"/>
      <c r="AB685" s="1375"/>
      <c r="AC685" s="1375"/>
      <c r="AD685" s="1375"/>
      <c r="AE685" s="1375"/>
      <c r="AF685" s="1375"/>
      <c r="AG685" s="1375"/>
      <c r="AH685" s="1375"/>
      <c r="AI685" s="1375"/>
      <c r="AJ685" s="1375"/>
      <c r="AK685" s="1375"/>
      <c r="AZ685" s="3"/>
    </row>
    <row r="686" spans="1:52" ht="13" customHeight="1">
      <c r="B686" t="s">
        <v>17</v>
      </c>
      <c r="G686" s="1411"/>
      <c r="H686" s="1411"/>
      <c r="I686" s="1411"/>
      <c r="J686" s="1411"/>
      <c r="K686" s="1411"/>
      <c r="L686" s="1411"/>
      <c r="M686" s="1411"/>
      <c r="N686" s="1411"/>
      <c r="O686" s="1411"/>
      <c r="P686" s="1411"/>
      <c r="Q686" s="1411"/>
      <c r="R686" s="1411"/>
      <c r="U686" t="s">
        <v>17</v>
      </c>
      <c r="Z686" s="1375"/>
      <c r="AA686" s="1375"/>
      <c r="AB686" s="1375"/>
      <c r="AC686" s="1375"/>
      <c r="AD686" s="1375"/>
      <c r="AE686" s="1375"/>
      <c r="AF686" s="1375"/>
      <c r="AG686" s="1375"/>
      <c r="AH686" s="1375"/>
      <c r="AI686" s="1375"/>
      <c r="AJ686" s="1375"/>
      <c r="AK686" s="1375"/>
      <c r="AZ686" s="3"/>
    </row>
    <row r="687" spans="1:52" ht="13"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3"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row>
    <row r="689" spans="1:67" ht="13" customHeight="1">
      <c r="B689" t="s">
        <v>20</v>
      </c>
      <c r="N689" s="1419" t="s">
        <v>669</v>
      </c>
      <c r="O689" s="1419"/>
      <c r="U689" t="s">
        <v>20</v>
      </c>
      <c r="AG689" s="1419" t="s">
        <v>669</v>
      </c>
      <c r="AH689" s="1419"/>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9" t="s">
        <v>546</v>
      </c>
      <c r="AF693" s="1419"/>
      <c r="AZ693" s="3"/>
    </row>
    <row r="694" spans="1:67" ht="13" customHeight="1">
      <c r="B694" s="135"/>
      <c r="C694" s="135"/>
      <c r="D694" s="136" t="s">
        <v>438</v>
      </c>
      <c r="E694" s="135"/>
      <c r="F694" s="135"/>
      <c r="G694" s="135"/>
      <c r="H694" s="135"/>
      <c r="AE694" s="1419" t="s">
        <v>669</v>
      </c>
      <c r="AF694" s="1419"/>
      <c r="AZ694" s="3"/>
    </row>
    <row r="695" spans="1:67" ht="13" customHeight="1">
      <c r="B695" s="135"/>
      <c r="C695" s="135"/>
      <c r="D695" s="136" t="s">
        <v>920</v>
      </c>
      <c r="E695" s="135"/>
      <c r="F695" s="135"/>
      <c r="G695" s="135"/>
      <c r="H695" s="135"/>
      <c r="AE695" s="1510">
        <v>45685</v>
      </c>
      <c r="AF695" s="1510"/>
      <c r="AG695" s="1510"/>
      <c r="AH695" s="1510"/>
      <c r="AI695" s="1510"/>
    </row>
    <row r="696" spans="1:67" ht="13" customHeight="1">
      <c r="B696" s="135"/>
      <c r="C696" s="135"/>
      <c r="D696" s="318" t="s">
        <v>982</v>
      </c>
      <c r="E696" s="135"/>
      <c r="F696" s="135"/>
      <c r="G696" s="135"/>
      <c r="H696" s="135"/>
      <c r="AE696" s="1666">
        <v>45755</v>
      </c>
      <c r="AF696" s="1666"/>
      <c r="AG696" s="1666"/>
      <c r="AH696" s="1666"/>
      <c r="AI696" s="1666"/>
    </row>
    <row r="697" spans="1:67" ht="13" customHeight="1">
      <c r="B697" s="135"/>
      <c r="C697" s="135"/>
    </row>
    <row r="698" spans="1:67" ht="13" customHeight="1">
      <c r="B698" s="135"/>
      <c r="C698" s="135"/>
      <c r="D698" s="136" t="s">
        <v>816</v>
      </c>
      <c r="E698" s="135"/>
      <c r="F698" s="135"/>
      <c r="G698" s="135"/>
      <c r="H698" s="135"/>
      <c r="AE698" s="1510">
        <v>45931</v>
      </c>
      <c r="AF698" s="1510"/>
      <c r="AG698" s="1510"/>
      <c r="AH698" s="1510"/>
      <c r="AI698" s="1510"/>
    </row>
    <row r="699" spans="1:67" ht="13" customHeight="1">
      <c r="B699" s="135"/>
      <c r="C699" s="135"/>
      <c r="D699" s="136" t="s">
        <v>436</v>
      </c>
      <c r="E699" s="135"/>
      <c r="F699" s="135"/>
      <c r="G699" s="135"/>
      <c r="H699" s="135"/>
      <c r="AE699" s="1686"/>
      <c r="AF699" s="1686"/>
      <c r="AG699" s="1686"/>
      <c r="AH699" s="1686"/>
      <c r="AI699" s="1686"/>
    </row>
    <row r="700" spans="1:67" ht="13" customHeight="1">
      <c r="B700" s="135"/>
      <c r="C700" s="135"/>
      <c r="D700" s="136" t="s">
        <v>437</v>
      </c>
      <c r="E700" s="135"/>
      <c r="F700" s="135"/>
      <c r="G700" s="135"/>
      <c r="H700" s="135"/>
      <c r="W700" s="1487" t="str">
        <f>H335</f>
        <v>California Municipal Finance Authority (CMFA)</v>
      </c>
      <c r="X700" s="1487"/>
      <c r="Y700" s="1487"/>
      <c r="Z700" s="1487"/>
      <c r="AA700" s="1487"/>
      <c r="AB700" s="1487"/>
      <c r="AC700" s="1487"/>
      <c r="AD700" s="1487"/>
      <c r="AE700" s="1487"/>
      <c r="AF700" s="1487"/>
      <c r="AG700" s="1487"/>
      <c r="AH700" s="1487"/>
      <c r="AI700" s="1487"/>
      <c r="AJ700" s="1487"/>
      <c r="AK700" s="1487"/>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9" t="s">
        <v>669</v>
      </c>
      <c r="AF702" s="1419"/>
      <c r="AZ702" s="4" t="s">
        <v>324</v>
      </c>
    </row>
    <row r="703" spans="1:67" ht="13" customHeight="1">
      <c r="B703" s="135"/>
      <c r="C703" s="135"/>
      <c r="D703" s="136" t="s">
        <v>443</v>
      </c>
      <c r="E703" s="135"/>
      <c r="F703" s="135"/>
      <c r="G703" s="135"/>
      <c r="H703" s="135"/>
      <c r="W703" s="1411"/>
      <c r="X703" s="1411"/>
      <c r="Y703" s="1411"/>
      <c r="Z703" s="1411"/>
      <c r="AA703" s="1411"/>
      <c r="AB703" s="1411"/>
      <c r="AC703" s="1411"/>
      <c r="AD703" s="1411"/>
      <c r="AE703" s="1411"/>
      <c r="AF703" s="1411"/>
      <c r="AG703" s="1411"/>
      <c r="AH703" s="1411"/>
      <c r="AI703" s="1411"/>
      <c r="AJ703" s="1411"/>
      <c r="AK703" s="1411"/>
      <c r="AZ703" s="4" t="s">
        <v>325</v>
      </c>
    </row>
    <row r="704" spans="1:67" ht="13"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4" t="s">
        <v>163</v>
      </c>
      <c r="BB704" s="34"/>
      <c r="BC704" s="34"/>
      <c r="BD704" s="34"/>
      <c r="BE704" s="3"/>
      <c r="BF704" s="3"/>
      <c r="BJ704" s="3"/>
      <c r="BK704" s="3"/>
      <c r="BL704" s="3"/>
      <c r="BM704" s="3"/>
      <c r="BN704" s="34"/>
      <c r="BO704" s="34"/>
    </row>
    <row r="705" spans="1:185" ht="13" customHeight="1">
      <c r="B705" s="135"/>
      <c r="C705" s="135"/>
      <c r="D705" s="136" t="s">
        <v>88</v>
      </c>
      <c r="J705" s="1491"/>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11" t="s">
        <v>307</v>
      </c>
      <c r="X706" s="1411"/>
      <c r="Y706" s="1411"/>
      <c r="Z706" s="1411"/>
      <c r="AA706" s="1411"/>
      <c r="AB706" s="1411"/>
      <c r="AC706" s="1411"/>
      <c r="AD706" s="1411"/>
      <c r="AE706" s="1411"/>
      <c r="AF706" s="1411"/>
      <c r="AG706" s="1411"/>
      <c r="AH706" s="1411"/>
      <c r="AI706" s="1411"/>
      <c r="AJ706" s="1411"/>
      <c r="AK706" s="141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1" t="s">
        <v>334</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389</v>
      </c>
      <c r="C714" s="1499"/>
      <c r="D714" s="1499"/>
      <c r="E714" s="1499"/>
      <c r="F714" s="1500"/>
      <c r="G714" s="1498" t="s">
        <v>285</v>
      </c>
      <c r="H714" s="1499"/>
      <c r="I714" s="1499"/>
      <c r="J714" s="1500"/>
      <c r="K714" s="1515" t="s">
        <v>1678</v>
      </c>
      <c r="L714" s="1516"/>
      <c r="M714" s="1516"/>
      <c r="N714" s="1517"/>
      <c r="O714" s="1498" t="s">
        <v>448</v>
      </c>
      <c r="P714" s="1499"/>
      <c r="Q714" s="1499"/>
      <c r="R714" s="1499"/>
      <c r="S714" s="1500"/>
      <c r="T714" s="1511" t="s">
        <v>1949</v>
      </c>
      <c r="U714" s="1499"/>
      <c r="V714" s="1499"/>
      <c r="W714" s="1500"/>
      <c r="X714" s="1511" t="s">
        <v>1951</v>
      </c>
      <c r="Y714" s="1499"/>
      <c r="Z714" s="1499"/>
      <c r="AA714" s="1499"/>
      <c r="AB714" s="1500"/>
      <c r="AC714" s="1511" t="s">
        <v>1950</v>
      </c>
      <c r="AD714" s="1499"/>
      <c r="AE714" s="1499"/>
      <c r="AF714" s="1499"/>
      <c r="AG714" s="1500"/>
      <c r="AH714" s="1511" t="s">
        <v>1952</v>
      </c>
      <c r="AI714" s="1499"/>
      <c r="AJ714" s="1500"/>
      <c r="AK714" s="1511" t="s">
        <v>1979</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5"/>
      <c r="BF716" s="206" t="s">
        <v>895</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475</v>
      </c>
      <c r="CH717" s="122"/>
      <c r="CI717" s="1339"/>
      <c r="CJ717" s="1341"/>
      <c r="CK717" s="121" t="s">
        <v>476</v>
      </c>
      <c r="CL717" s="122"/>
      <c r="CM717" s="1339"/>
      <c r="CN717" s="1341"/>
      <c r="CO717" s="3"/>
      <c r="CP717" s="1795" t="s">
        <v>633</v>
      </c>
      <c r="CQ717" s="1796"/>
      <c r="CR717" s="1796"/>
      <c r="CS717" s="1796"/>
      <c r="CT717" s="1797"/>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633</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633</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3" customHeight="1">
      <c r="A718" s="4"/>
      <c r="B718" s="1359" t="s">
        <v>324</v>
      </c>
      <c r="C718" s="1360"/>
      <c r="D718" s="1360"/>
      <c r="E718" s="1360"/>
      <c r="F718" s="1361"/>
      <c r="G718" s="1368">
        <v>50</v>
      </c>
      <c r="H718" s="1369"/>
      <c r="I718" s="1369"/>
      <c r="J718" s="1370"/>
      <c r="K718" s="1605">
        <v>365</v>
      </c>
      <c r="L718" s="1606"/>
      <c r="M718" s="1606"/>
      <c r="N718" s="1607"/>
      <c r="O718" s="1472">
        <v>743</v>
      </c>
      <c r="P718" s="1473"/>
      <c r="Q718" s="1473"/>
      <c r="R718" s="1473"/>
      <c r="S718" s="1474"/>
      <c r="T718" s="1472">
        <v>74</v>
      </c>
      <c r="U718" s="1473"/>
      <c r="V718" s="1473"/>
      <c r="W718" s="1474"/>
      <c r="X718" s="1362">
        <f t="shared" ref="X718:X741" si="8">O718+T718</f>
        <v>817</v>
      </c>
      <c r="Y718" s="1363"/>
      <c r="Z718" s="1363"/>
      <c r="AA718" s="1363"/>
      <c r="AB718" s="1364"/>
      <c r="AC718" s="1614">
        <v>0.3</v>
      </c>
      <c r="AD718" s="1615"/>
      <c r="AE718" s="1615"/>
      <c r="AF718" s="1615"/>
      <c r="AG718" s="1616"/>
      <c r="AH718" s="1365">
        <f>IF($AC718&gt;0,($X718/$AZ718), "")</f>
        <v>0.29992657856093979</v>
      </c>
      <c r="AI718" s="1366"/>
      <c r="AJ718" s="1367"/>
      <c r="AK718" s="1359" t="s">
        <v>592</v>
      </c>
      <c r="AL718" s="1360"/>
      <c r="AM718" s="1360"/>
      <c r="AN718" s="1360"/>
      <c r="AO718" s="1361"/>
      <c r="AP718" s="3"/>
      <c r="AQ718" s="3"/>
      <c r="AR718" s="3"/>
      <c r="AS718" s="3"/>
      <c r="AZ718" s="118">
        <f t="shared" ref="AZ718:AZ752" si="9">IF($G718=0,"N/A",VLOOKUP($T$189,TC_Rent,(MATCH($B718,bedrooms,FALSE)),FALSE))</f>
        <v>2724</v>
      </c>
      <c r="BA718" s="3"/>
      <c r="BB718" s="3"/>
      <c r="BC718" s="3"/>
      <c r="BD718" s="3"/>
      <c r="BE718" s="205"/>
      <c r="BF718" s="294">
        <f t="shared" ref="BF718:BF752" si="10">G718</f>
        <v>50</v>
      </c>
      <c r="BG718" s="298">
        <f t="shared" ref="BG718:BG752" si="11">IF($BF$753=0,0,BF718/$BF$753)</f>
        <v>0.21008403361344538</v>
      </c>
      <c r="BH718" s="299">
        <f t="shared" ref="BH718:BH752" si="12">IF(BG718=0,"",BG718*AC718)</f>
        <v>6.3025210084033612E-2</v>
      </c>
      <c r="BI718" s="3"/>
      <c r="BJ718" s="3"/>
      <c r="BK718" s="3"/>
      <c r="BL718" s="3"/>
      <c r="BM718" s="3"/>
      <c r="BN718" s="3"/>
      <c r="BS718" s="294">
        <f t="shared" ref="BS718:BS752" si="13">G718</f>
        <v>50</v>
      </c>
      <c r="BT718" s="298">
        <f t="shared" ref="BT718:BT752" si="14">IF($BS$753=0,0,BS718/$BS$753)</f>
        <v>0.21008403361344538</v>
      </c>
      <c r="BU718" s="299">
        <f t="shared" ref="BU718:BU752" si="15">IF(BT718=0,"",BT718*AH718)</f>
        <v>6.3009785411962144E-2</v>
      </c>
      <c r="CC718" s="3"/>
      <c r="CD718" s="3"/>
      <c r="CE718" s="3"/>
      <c r="CF718" s="3"/>
      <c r="CG718" s="1355">
        <f>IF(AND(AC718&lt;=0.5,AC718&gt;=0.36),1,0)</f>
        <v>0</v>
      </c>
      <c r="CH718" s="1357"/>
      <c r="CI718" s="1339">
        <f>IF(CG718=1,G718,0)</f>
        <v>0</v>
      </c>
      <c r="CJ718" s="1341"/>
      <c r="CK718" s="1355">
        <f t="shared" ref="CK718:CK752" si="16">IF(AND(AC718&lt;=0.35,AC718&gt;0),1,0)</f>
        <v>1</v>
      </c>
      <c r="CL718" s="1357"/>
      <c r="CM718" s="1339">
        <f t="shared" ref="CM718:CM752" si="17">IF(CK718=1,G718,0)</f>
        <v>50</v>
      </c>
      <c r="CN718" s="1341"/>
      <c r="CO718" s="3"/>
      <c r="CP718" s="1336">
        <f t="shared" ref="CP718:CP752" si="18">IF(B718="SRO/Studio",G718,0)</f>
        <v>50</v>
      </c>
      <c r="CQ718" s="1337"/>
      <c r="CR718" s="1337"/>
      <c r="CS718" s="1337"/>
      <c r="CT718" s="1338"/>
      <c r="CU718" s="1358">
        <f t="shared" ref="CU718:CU752" si="19">IF(B718="1 Bedroom",G718,0)</f>
        <v>0</v>
      </c>
      <c r="CV718" s="1358"/>
      <c r="CW718" s="1358"/>
      <c r="CX718" s="1358"/>
      <c r="CY718" s="1358"/>
      <c r="CZ718" s="1358">
        <f t="shared" ref="CZ718:CZ752" si="20">IF(B718="2 Bedrooms",G718,0)</f>
        <v>0</v>
      </c>
      <c r="DA718" s="1358"/>
      <c r="DB718" s="1358"/>
      <c r="DC718" s="1358"/>
      <c r="DD718" s="1358"/>
      <c r="DE718" s="1358">
        <f t="shared" ref="DE718:DE752" si="21">IF(B718="3 Bedrooms",G718,0)</f>
        <v>0</v>
      </c>
      <c r="DF718" s="1358"/>
      <c r="DG718" s="1358"/>
      <c r="DH718" s="1358"/>
      <c r="DI718" s="1358"/>
      <c r="DJ718" s="1358">
        <f t="shared" ref="DJ718:DJ752" si="22">IF(B718="4 Bedrooms",G718,0)</f>
        <v>0</v>
      </c>
      <c r="DK718" s="1358"/>
      <c r="DL718" s="1358"/>
      <c r="DM718" s="1358"/>
      <c r="DN718" s="1358"/>
      <c r="DO718" s="1358">
        <f t="shared" ref="DO718:DO752" si="23">IF(B718="5 Bedrooms",G718,0)</f>
        <v>0</v>
      </c>
      <c r="DP718" s="1358"/>
      <c r="DQ718" s="1358"/>
      <c r="DR718" s="1358"/>
      <c r="DS718" s="1358"/>
      <c r="DT718" s="6"/>
      <c r="DU718" s="1372">
        <f t="shared" ref="DU718:DU752" si="24">IF(AND(B718="SRO/Studio",AC718&lt;=0.3),G718,0)</f>
        <v>50</v>
      </c>
      <c r="DV718" s="1372"/>
      <c r="DW718" s="1372"/>
      <c r="DX718" s="1372"/>
      <c r="DY718" s="1372"/>
      <c r="DZ718" s="1372">
        <f t="shared" ref="DZ718:DZ752" si="25">IF(AND(B718="1 Bedroom",AC718&lt;=0.3),G718,0)</f>
        <v>0</v>
      </c>
      <c r="EA718" s="1372"/>
      <c r="EB718" s="1372"/>
      <c r="EC718" s="1372"/>
      <c r="ED718" s="1372"/>
      <c r="EE718" s="1372">
        <f t="shared" ref="EE718:EE752" si="26">IF(AND(B718="2 Bedrooms",AC718&lt;=0.3),G718,0)</f>
        <v>0</v>
      </c>
      <c r="EF718" s="1372"/>
      <c r="EG718" s="1372"/>
      <c r="EH718" s="1372"/>
      <c r="EI718" s="1372"/>
      <c r="EJ718" s="1372">
        <f t="shared" ref="EJ718:EJ752" si="27">IF(AND(B718="3 Bedrooms",AC718&lt;=0.3),G718,0)</f>
        <v>0</v>
      </c>
      <c r="EK718" s="1372"/>
      <c r="EL718" s="1372"/>
      <c r="EM718" s="1372"/>
      <c r="EN718" s="1372"/>
      <c r="EO718" s="1372">
        <f t="shared" ref="EO718:EO752" si="28">IF(AND(B718="4 Bedrooms",AC718&lt;=0.3),G718,0)</f>
        <v>0</v>
      </c>
      <c r="EP718" s="1372"/>
      <c r="EQ718" s="1372"/>
      <c r="ER718" s="1372"/>
      <c r="ES718" s="1372"/>
      <c r="ET718" s="1372">
        <f t="shared" ref="ET718:ET752" si="29">IF(AND(B718="5 Bedrooms",AC718&lt;=0.3),G718,0)</f>
        <v>0</v>
      </c>
      <c r="EU718" s="1372"/>
      <c r="EV718" s="1372"/>
      <c r="EW718" s="1372"/>
      <c r="EX718" s="1372"/>
      <c r="EY718" s="4"/>
      <c r="EZ718" s="1355">
        <f t="shared" ref="EZ718:EZ752" si="30">IF(CP718&gt;0,O718,"")</f>
        <v>743</v>
      </c>
      <c r="FA718" s="1356"/>
      <c r="FB718" s="1356"/>
      <c r="FC718" s="1356"/>
      <c r="FD718" s="1357"/>
      <c r="FE718" s="1355" t="str">
        <f t="shared" ref="FE718:FE752" si="31">IF(CU718&gt;0,O718,"")</f>
        <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3" customHeight="1">
      <c r="A719" s="4"/>
      <c r="B719" s="1359" t="s">
        <v>324</v>
      </c>
      <c r="C719" s="1360"/>
      <c r="D719" s="1360"/>
      <c r="E719" s="1360"/>
      <c r="F719" s="1361"/>
      <c r="G719" s="1368">
        <v>9</v>
      </c>
      <c r="H719" s="1369"/>
      <c r="I719" s="1369"/>
      <c r="J719" s="1370"/>
      <c r="K719" s="1605">
        <v>365</v>
      </c>
      <c r="L719" s="1606"/>
      <c r="M719" s="1606"/>
      <c r="N719" s="1607"/>
      <c r="O719" s="1472">
        <v>743</v>
      </c>
      <c r="P719" s="1473"/>
      <c r="Q719" s="1473"/>
      <c r="R719" s="1473"/>
      <c r="S719" s="1474"/>
      <c r="T719" s="1472">
        <v>74</v>
      </c>
      <c r="U719" s="1473"/>
      <c r="V719" s="1473"/>
      <c r="W719" s="1474"/>
      <c r="X719" s="1362">
        <f t="shared" si="8"/>
        <v>817</v>
      </c>
      <c r="Y719" s="1363"/>
      <c r="Z719" s="1363"/>
      <c r="AA719" s="1363"/>
      <c r="AB719" s="1364"/>
      <c r="AC719" s="1614">
        <v>0.3</v>
      </c>
      <c r="AD719" s="1615"/>
      <c r="AE719" s="1615"/>
      <c r="AF719" s="1615"/>
      <c r="AG719" s="1616"/>
      <c r="AH719" s="1365">
        <f t="shared" ref="AH719:AH752" si="36">IF($AC719&gt;0,($X719/$AZ719), "")</f>
        <v>0.29992657856093979</v>
      </c>
      <c r="AI719" s="1366"/>
      <c r="AJ719" s="1367"/>
      <c r="AK719" s="1359" t="s">
        <v>2100</v>
      </c>
      <c r="AL719" s="1360"/>
      <c r="AM719" s="1360"/>
      <c r="AN719" s="1360"/>
      <c r="AO719" s="1361"/>
      <c r="AP719" s="3"/>
      <c r="AQ719" s="3"/>
      <c r="AR719" s="3"/>
      <c r="AS719" s="3"/>
      <c r="AZ719" s="118">
        <f t="shared" si="9"/>
        <v>2724</v>
      </c>
      <c r="BA719" s="3"/>
      <c r="BB719" s="3"/>
      <c r="BC719" s="3"/>
      <c r="BD719" s="3"/>
      <c r="BE719" s="205"/>
      <c r="BF719" s="295">
        <f t="shared" si="10"/>
        <v>9</v>
      </c>
      <c r="BG719" s="298">
        <f t="shared" si="11"/>
        <v>3.7815126050420166E-2</v>
      </c>
      <c r="BH719" s="299">
        <f t="shared" si="12"/>
        <v>1.134453781512605E-2</v>
      </c>
      <c r="BI719" s="3"/>
      <c r="BJ719" s="3"/>
      <c r="BK719" s="3"/>
      <c r="BL719" s="3"/>
      <c r="BM719" s="3"/>
      <c r="BN719" s="3"/>
      <c r="BS719" s="295">
        <f t="shared" si="13"/>
        <v>9</v>
      </c>
      <c r="BT719" s="298">
        <f t="shared" si="14"/>
        <v>3.7815126050420166E-2</v>
      </c>
      <c r="BU719" s="299">
        <f t="shared" si="15"/>
        <v>1.1341761374153185E-2</v>
      </c>
      <c r="CC719" s="3"/>
      <c r="CD719" s="3"/>
      <c r="CE719" s="3"/>
      <c r="CF719" s="3"/>
      <c r="CG719" s="1355">
        <f t="shared" ref="CG719:CG752" si="37">IF(AND(AC719&lt;=0.5,AC719&gt;=0.36),1,0)</f>
        <v>0</v>
      </c>
      <c r="CH719" s="1357"/>
      <c r="CI719" s="1339">
        <f t="shared" ref="CI719:CI752" si="38">IF(CG719=1,G719,0)</f>
        <v>0</v>
      </c>
      <c r="CJ719" s="1341"/>
      <c r="CK719" s="1355">
        <f t="shared" si="16"/>
        <v>1</v>
      </c>
      <c r="CL719" s="1357"/>
      <c r="CM719" s="1339">
        <f t="shared" si="17"/>
        <v>9</v>
      </c>
      <c r="CN719" s="1341"/>
      <c r="CO719" s="3"/>
      <c r="CP719" s="1336">
        <f t="shared" si="18"/>
        <v>9</v>
      </c>
      <c r="CQ719" s="1337"/>
      <c r="CR719" s="1337"/>
      <c r="CS719" s="1337"/>
      <c r="CT719" s="1338"/>
      <c r="CU719" s="1358">
        <f t="shared" si="19"/>
        <v>0</v>
      </c>
      <c r="CV719" s="1358"/>
      <c r="CW719" s="1358"/>
      <c r="CX719" s="1358"/>
      <c r="CY719" s="1358"/>
      <c r="CZ719" s="1358">
        <f t="shared" si="20"/>
        <v>0</v>
      </c>
      <c r="DA719" s="1358"/>
      <c r="DB719" s="1358"/>
      <c r="DC719" s="1358"/>
      <c r="DD719" s="1358"/>
      <c r="DE719" s="1358">
        <f t="shared" si="21"/>
        <v>0</v>
      </c>
      <c r="DF719" s="1358"/>
      <c r="DG719" s="1358"/>
      <c r="DH719" s="1358"/>
      <c r="DI719" s="1358"/>
      <c r="DJ719" s="1358">
        <f t="shared" si="22"/>
        <v>0</v>
      </c>
      <c r="DK719" s="1358"/>
      <c r="DL719" s="1358"/>
      <c r="DM719" s="1358"/>
      <c r="DN719" s="1358"/>
      <c r="DO719" s="1358">
        <f t="shared" si="23"/>
        <v>0</v>
      </c>
      <c r="DP719" s="1358"/>
      <c r="DQ719" s="1358"/>
      <c r="DR719" s="1358"/>
      <c r="DS719" s="1358"/>
      <c r="DT719" s="6"/>
      <c r="DU719" s="1372">
        <f t="shared" si="24"/>
        <v>9</v>
      </c>
      <c r="DV719" s="1372"/>
      <c r="DW719" s="1372"/>
      <c r="DX719" s="1372"/>
      <c r="DY719" s="1372"/>
      <c r="DZ719" s="1372">
        <f t="shared" si="25"/>
        <v>0</v>
      </c>
      <c r="EA719" s="1372"/>
      <c r="EB719" s="1372"/>
      <c r="EC719" s="1372"/>
      <c r="ED719" s="1372"/>
      <c r="EE719" s="1372">
        <f t="shared" si="26"/>
        <v>0</v>
      </c>
      <c r="EF719" s="1372"/>
      <c r="EG719" s="1372"/>
      <c r="EH719" s="1372"/>
      <c r="EI719" s="1372"/>
      <c r="EJ719" s="1372">
        <f t="shared" si="27"/>
        <v>0</v>
      </c>
      <c r="EK719" s="1372"/>
      <c r="EL719" s="1372"/>
      <c r="EM719" s="1372"/>
      <c r="EN719" s="1372"/>
      <c r="EO719" s="1372">
        <f t="shared" si="28"/>
        <v>0</v>
      </c>
      <c r="EP719" s="1372"/>
      <c r="EQ719" s="1372"/>
      <c r="ER719" s="1372"/>
      <c r="ES719" s="1372"/>
      <c r="ET719" s="1372">
        <f t="shared" si="29"/>
        <v>0</v>
      </c>
      <c r="EU719" s="1372"/>
      <c r="EV719" s="1372"/>
      <c r="EW719" s="1372"/>
      <c r="EX719" s="1372"/>
      <c r="EY719" s="4"/>
      <c r="EZ719" s="1355">
        <f t="shared" si="30"/>
        <v>743</v>
      </c>
      <c r="FA719" s="1356"/>
      <c r="FB719" s="1356"/>
      <c r="FC719" s="1356"/>
      <c r="FD719" s="1357"/>
      <c r="FE719" s="1355" t="str">
        <f t="shared" si="31"/>
        <v/>
      </c>
      <c r="FF719" s="1356"/>
      <c r="FG719" s="1356"/>
      <c r="FH719" s="1356"/>
      <c r="FI719" s="1357"/>
      <c r="FJ719" s="1355" t="str">
        <f t="shared" si="32"/>
        <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3" customHeight="1">
      <c r="A720" s="4"/>
      <c r="B720" s="1359" t="s">
        <v>325</v>
      </c>
      <c r="C720" s="1360"/>
      <c r="D720" s="1360"/>
      <c r="E720" s="1360"/>
      <c r="F720" s="1361"/>
      <c r="G720" s="1368">
        <v>10</v>
      </c>
      <c r="H720" s="1369"/>
      <c r="I720" s="1369"/>
      <c r="J720" s="1370"/>
      <c r="K720" s="1605">
        <v>590</v>
      </c>
      <c r="L720" s="1606"/>
      <c r="M720" s="1606"/>
      <c r="N720" s="1607"/>
      <c r="O720" s="1472">
        <v>788</v>
      </c>
      <c r="P720" s="1473"/>
      <c r="Q720" s="1473"/>
      <c r="R720" s="1473"/>
      <c r="S720" s="1474"/>
      <c r="T720" s="1472">
        <v>88</v>
      </c>
      <c r="U720" s="1473"/>
      <c r="V720" s="1473"/>
      <c r="W720" s="1474"/>
      <c r="X720" s="1362">
        <f t="shared" si="8"/>
        <v>876</v>
      </c>
      <c r="Y720" s="1363"/>
      <c r="Z720" s="1363"/>
      <c r="AA720" s="1363"/>
      <c r="AB720" s="1364"/>
      <c r="AC720" s="1614">
        <v>0.3</v>
      </c>
      <c r="AD720" s="1615"/>
      <c r="AE720" s="1615"/>
      <c r="AF720" s="1615"/>
      <c r="AG720" s="1616"/>
      <c r="AH720" s="1365">
        <f t="shared" si="36"/>
        <v>0.3</v>
      </c>
      <c r="AI720" s="1366"/>
      <c r="AJ720" s="1367"/>
      <c r="AK720" s="1359" t="s">
        <v>592</v>
      </c>
      <c r="AL720" s="1360"/>
      <c r="AM720" s="1360"/>
      <c r="AN720" s="1360"/>
      <c r="AO720" s="1361"/>
      <c r="AP720" s="3"/>
      <c r="AQ720" s="3"/>
      <c r="AR720" s="3"/>
      <c r="AS720" s="3"/>
      <c r="AZ720" s="118">
        <f t="shared" si="9"/>
        <v>2920</v>
      </c>
      <c r="BA720" s="3"/>
      <c r="BB720" s="3"/>
      <c r="BC720" s="3"/>
      <c r="BD720" s="3"/>
      <c r="BE720" s="205"/>
      <c r="BF720" s="295">
        <f t="shared" si="10"/>
        <v>10</v>
      </c>
      <c r="BG720" s="298">
        <f t="shared" si="11"/>
        <v>4.2016806722689079E-2</v>
      </c>
      <c r="BH720" s="299">
        <f t="shared" si="12"/>
        <v>1.2605042016806723E-2</v>
      </c>
      <c r="BI720" s="3"/>
      <c r="BJ720" s="3"/>
      <c r="BK720" s="3"/>
      <c r="BL720" s="3"/>
      <c r="BM720" s="3"/>
      <c r="BN720" s="3"/>
      <c r="BS720" s="295">
        <f t="shared" si="13"/>
        <v>10</v>
      </c>
      <c r="BT720" s="298">
        <f t="shared" si="14"/>
        <v>4.2016806722689079E-2</v>
      </c>
      <c r="BU720" s="299">
        <f t="shared" si="15"/>
        <v>1.2605042016806723E-2</v>
      </c>
      <c r="CC720" s="3"/>
      <c r="CD720" s="3"/>
      <c r="CE720" s="3"/>
      <c r="CF720" s="3"/>
      <c r="CG720" s="1355">
        <f t="shared" si="37"/>
        <v>0</v>
      </c>
      <c r="CH720" s="1357"/>
      <c r="CI720" s="1339">
        <f t="shared" si="38"/>
        <v>0</v>
      </c>
      <c r="CJ720" s="1341"/>
      <c r="CK720" s="1355">
        <f t="shared" si="16"/>
        <v>1</v>
      </c>
      <c r="CL720" s="1357"/>
      <c r="CM720" s="1339">
        <f t="shared" si="17"/>
        <v>10</v>
      </c>
      <c r="CN720" s="1341"/>
      <c r="CO720" s="3"/>
      <c r="CP720" s="1336">
        <f t="shared" si="18"/>
        <v>0</v>
      </c>
      <c r="CQ720" s="1337"/>
      <c r="CR720" s="1337"/>
      <c r="CS720" s="1337"/>
      <c r="CT720" s="1338"/>
      <c r="CU720" s="1358">
        <f t="shared" si="19"/>
        <v>10</v>
      </c>
      <c r="CV720" s="1358"/>
      <c r="CW720" s="1358"/>
      <c r="CX720" s="1358"/>
      <c r="CY720" s="1358"/>
      <c r="CZ720" s="1358">
        <f t="shared" si="20"/>
        <v>0</v>
      </c>
      <c r="DA720" s="1358"/>
      <c r="DB720" s="1358"/>
      <c r="DC720" s="1358"/>
      <c r="DD720" s="1358"/>
      <c r="DE720" s="1358">
        <f t="shared" si="21"/>
        <v>0</v>
      </c>
      <c r="DF720" s="1358"/>
      <c r="DG720" s="1358"/>
      <c r="DH720" s="1358"/>
      <c r="DI720" s="1358"/>
      <c r="DJ720" s="1358">
        <f t="shared" si="22"/>
        <v>0</v>
      </c>
      <c r="DK720" s="1358"/>
      <c r="DL720" s="1358"/>
      <c r="DM720" s="1358"/>
      <c r="DN720" s="1358"/>
      <c r="DO720" s="1358">
        <f t="shared" si="23"/>
        <v>0</v>
      </c>
      <c r="DP720" s="1358"/>
      <c r="DQ720" s="1358"/>
      <c r="DR720" s="1358"/>
      <c r="DS720" s="1358"/>
      <c r="DT720" s="6"/>
      <c r="DU720" s="1372">
        <f t="shared" si="24"/>
        <v>0</v>
      </c>
      <c r="DV720" s="1372"/>
      <c r="DW720" s="1372"/>
      <c r="DX720" s="1372"/>
      <c r="DY720" s="1372"/>
      <c r="DZ720" s="1372">
        <f t="shared" si="25"/>
        <v>10</v>
      </c>
      <c r="EA720" s="1372"/>
      <c r="EB720" s="1372"/>
      <c r="EC720" s="1372"/>
      <c r="ED720" s="1372"/>
      <c r="EE720" s="1372">
        <f t="shared" si="26"/>
        <v>0</v>
      </c>
      <c r="EF720" s="1372"/>
      <c r="EG720" s="1372"/>
      <c r="EH720" s="1372"/>
      <c r="EI720" s="1372"/>
      <c r="EJ720" s="1372">
        <f t="shared" si="27"/>
        <v>0</v>
      </c>
      <c r="EK720" s="1372"/>
      <c r="EL720" s="1372"/>
      <c r="EM720" s="1372"/>
      <c r="EN720" s="1372"/>
      <c r="EO720" s="1372">
        <f t="shared" si="28"/>
        <v>0</v>
      </c>
      <c r="EP720" s="1372"/>
      <c r="EQ720" s="1372"/>
      <c r="ER720" s="1372"/>
      <c r="ES720" s="1372"/>
      <c r="ET720" s="1372">
        <f t="shared" si="29"/>
        <v>0</v>
      </c>
      <c r="EU720" s="1372"/>
      <c r="EV720" s="1372"/>
      <c r="EW720" s="1372"/>
      <c r="EX720" s="1372"/>
      <c r="EZ720" s="1355" t="str">
        <f t="shared" si="30"/>
        <v/>
      </c>
      <c r="FA720" s="1356"/>
      <c r="FB720" s="1356"/>
      <c r="FC720" s="1356"/>
      <c r="FD720" s="1357"/>
      <c r="FE720" s="1355">
        <f t="shared" si="31"/>
        <v>788</v>
      </c>
      <c r="FF720" s="1356"/>
      <c r="FG720" s="1356"/>
      <c r="FH720" s="1356"/>
      <c r="FI720" s="1357"/>
      <c r="FJ720" s="1355" t="str">
        <f t="shared" si="32"/>
        <v/>
      </c>
      <c r="FK720" s="1356"/>
      <c r="FL720" s="1356"/>
      <c r="FM720" s="1356"/>
      <c r="FN720" s="1357"/>
      <c r="FO720" s="1355" t="str">
        <f t="shared" si="33"/>
        <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3" customHeight="1">
      <c r="B721" s="1359" t="s">
        <v>325</v>
      </c>
      <c r="C721" s="1360"/>
      <c r="D721" s="1360"/>
      <c r="E721" s="1360"/>
      <c r="F721" s="1361"/>
      <c r="G721" s="1368">
        <v>37</v>
      </c>
      <c r="H721" s="1369"/>
      <c r="I721" s="1369"/>
      <c r="J721" s="1370"/>
      <c r="K721" s="1605">
        <v>590</v>
      </c>
      <c r="L721" s="1606"/>
      <c r="M721" s="1606"/>
      <c r="N721" s="1607"/>
      <c r="O721" s="1472">
        <v>788</v>
      </c>
      <c r="P721" s="1473"/>
      <c r="Q721" s="1473"/>
      <c r="R721" s="1473"/>
      <c r="S721" s="1474"/>
      <c r="T721" s="1472">
        <v>88</v>
      </c>
      <c r="U721" s="1473"/>
      <c r="V721" s="1473"/>
      <c r="W721" s="1474"/>
      <c r="X721" s="1362">
        <f t="shared" si="8"/>
        <v>876</v>
      </c>
      <c r="Y721" s="1363"/>
      <c r="Z721" s="1363"/>
      <c r="AA721" s="1363"/>
      <c r="AB721" s="1364"/>
      <c r="AC721" s="1614">
        <v>0.3</v>
      </c>
      <c r="AD721" s="1615"/>
      <c r="AE721" s="1615"/>
      <c r="AF721" s="1615"/>
      <c r="AG721" s="1616"/>
      <c r="AH721" s="1365">
        <f t="shared" si="36"/>
        <v>0.3</v>
      </c>
      <c r="AI721" s="1366"/>
      <c r="AJ721" s="1367"/>
      <c r="AK721" s="1359" t="s">
        <v>2100</v>
      </c>
      <c r="AL721" s="1360"/>
      <c r="AM721" s="1360"/>
      <c r="AN721" s="1360"/>
      <c r="AO721" s="1361"/>
      <c r="AP721" s="3"/>
      <c r="AQ721" s="3"/>
      <c r="AR721" s="3"/>
      <c r="AS721" s="3"/>
      <c r="AY721" s="116"/>
      <c r="AZ721" s="118">
        <f t="shared" si="9"/>
        <v>2920</v>
      </c>
      <c r="BA721" s="3"/>
      <c r="BB721" s="3"/>
      <c r="BC721" s="3"/>
      <c r="BD721" s="3"/>
      <c r="BE721" s="205"/>
      <c r="BF721" s="295">
        <f t="shared" si="10"/>
        <v>37</v>
      </c>
      <c r="BG721" s="298">
        <f t="shared" si="11"/>
        <v>0.15546218487394958</v>
      </c>
      <c r="BH721" s="299">
        <f t="shared" si="12"/>
        <v>4.6638655462184875E-2</v>
      </c>
      <c r="BI721" s="3"/>
      <c r="BJ721" s="3"/>
      <c r="BK721" s="3"/>
      <c r="BL721" s="3"/>
      <c r="BM721" s="3"/>
      <c r="BN721" s="3"/>
      <c r="BS721" s="295">
        <f t="shared" si="13"/>
        <v>37</v>
      </c>
      <c r="BT721" s="298">
        <f t="shared" si="14"/>
        <v>0.15546218487394958</v>
      </c>
      <c r="BU721" s="299">
        <f t="shared" si="15"/>
        <v>4.6638655462184875E-2</v>
      </c>
      <c r="CC721" s="3"/>
      <c r="CD721" s="3"/>
      <c r="CE721" s="3"/>
      <c r="CF721" s="3"/>
      <c r="CG721" s="1355">
        <f t="shared" si="37"/>
        <v>0</v>
      </c>
      <c r="CH721" s="1357"/>
      <c r="CI721" s="1339">
        <f t="shared" si="38"/>
        <v>0</v>
      </c>
      <c r="CJ721" s="1341"/>
      <c r="CK721" s="1355">
        <f t="shared" si="16"/>
        <v>1</v>
      </c>
      <c r="CL721" s="1357"/>
      <c r="CM721" s="1339">
        <f t="shared" si="17"/>
        <v>37</v>
      </c>
      <c r="CN721" s="1341"/>
      <c r="CO721" s="3"/>
      <c r="CP721" s="1336">
        <f t="shared" si="18"/>
        <v>0</v>
      </c>
      <c r="CQ721" s="1337"/>
      <c r="CR721" s="1337"/>
      <c r="CS721" s="1337"/>
      <c r="CT721" s="1338"/>
      <c r="CU721" s="1358">
        <f t="shared" si="19"/>
        <v>37</v>
      </c>
      <c r="CV721" s="1358"/>
      <c r="CW721" s="1358"/>
      <c r="CX721" s="1358"/>
      <c r="CY721" s="1358"/>
      <c r="CZ721" s="1358">
        <f t="shared" si="20"/>
        <v>0</v>
      </c>
      <c r="DA721" s="1358"/>
      <c r="DB721" s="1358"/>
      <c r="DC721" s="1358"/>
      <c r="DD721" s="1358"/>
      <c r="DE721" s="1358">
        <f t="shared" si="21"/>
        <v>0</v>
      </c>
      <c r="DF721" s="1358"/>
      <c r="DG721" s="1358"/>
      <c r="DH721" s="1358"/>
      <c r="DI721" s="1358"/>
      <c r="DJ721" s="1358">
        <f t="shared" si="22"/>
        <v>0</v>
      </c>
      <c r="DK721" s="1358"/>
      <c r="DL721" s="1358"/>
      <c r="DM721" s="1358"/>
      <c r="DN721" s="1358"/>
      <c r="DO721" s="1358">
        <f t="shared" si="23"/>
        <v>0</v>
      </c>
      <c r="DP721" s="1358"/>
      <c r="DQ721" s="1358"/>
      <c r="DR721" s="1358"/>
      <c r="DS721" s="1358"/>
      <c r="DT721" s="6"/>
      <c r="DU721" s="1372">
        <f t="shared" si="24"/>
        <v>0</v>
      </c>
      <c r="DV721" s="1372"/>
      <c r="DW721" s="1372"/>
      <c r="DX721" s="1372"/>
      <c r="DY721" s="1372"/>
      <c r="DZ721" s="1372">
        <f t="shared" si="25"/>
        <v>37</v>
      </c>
      <c r="EA721" s="1372"/>
      <c r="EB721" s="1372"/>
      <c r="EC721" s="1372"/>
      <c r="ED721" s="1372"/>
      <c r="EE721" s="1372">
        <f t="shared" si="26"/>
        <v>0</v>
      </c>
      <c r="EF721" s="1372"/>
      <c r="EG721" s="1372"/>
      <c r="EH721" s="1372"/>
      <c r="EI721" s="1372"/>
      <c r="EJ721" s="1372">
        <f t="shared" si="27"/>
        <v>0</v>
      </c>
      <c r="EK721" s="1372"/>
      <c r="EL721" s="1372"/>
      <c r="EM721" s="1372"/>
      <c r="EN721" s="1372"/>
      <c r="EO721" s="1372">
        <f t="shared" si="28"/>
        <v>0</v>
      </c>
      <c r="EP721" s="1372"/>
      <c r="EQ721" s="1372"/>
      <c r="ER721" s="1372"/>
      <c r="ES721" s="1372"/>
      <c r="ET721" s="1372">
        <f t="shared" si="29"/>
        <v>0</v>
      </c>
      <c r="EU721" s="1372"/>
      <c r="EV721" s="1372"/>
      <c r="EW721" s="1372"/>
      <c r="EX721" s="1372"/>
      <c r="EZ721" s="1355" t="str">
        <f t="shared" si="30"/>
        <v/>
      </c>
      <c r="FA721" s="1356"/>
      <c r="FB721" s="1356"/>
      <c r="FC721" s="1356"/>
      <c r="FD721" s="1357"/>
      <c r="FE721" s="1355">
        <f t="shared" si="31"/>
        <v>788</v>
      </c>
      <c r="FF721" s="1356"/>
      <c r="FG721" s="1356"/>
      <c r="FH721" s="1356"/>
      <c r="FI721" s="1357"/>
      <c r="FJ721" s="1355" t="str">
        <f t="shared" si="32"/>
        <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3" customHeight="1">
      <c r="B722" s="1359" t="s">
        <v>325</v>
      </c>
      <c r="C722" s="1360"/>
      <c r="D722" s="1360"/>
      <c r="E722" s="1360"/>
      <c r="F722" s="1361"/>
      <c r="G722" s="1368">
        <v>89</v>
      </c>
      <c r="H722" s="1369"/>
      <c r="I722" s="1369"/>
      <c r="J722" s="1370"/>
      <c r="K722" s="1605">
        <v>590</v>
      </c>
      <c r="L722" s="1606"/>
      <c r="M722" s="1606"/>
      <c r="N722" s="1607"/>
      <c r="O722" s="1472">
        <v>1518</v>
      </c>
      <c r="P722" s="1473"/>
      <c r="Q722" s="1473"/>
      <c r="R722" s="1473"/>
      <c r="S722" s="1474"/>
      <c r="T722" s="1472">
        <v>88</v>
      </c>
      <c r="U722" s="1473"/>
      <c r="V722" s="1473"/>
      <c r="W722" s="1474"/>
      <c r="X722" s="1362">
        <f t="shared" si="8"/>
        <v>1606</v>
      </c>
      <c r="Y722" s="1363"/>
      <c r="Z722" s="1363"/>
      <c r="AA722" s="1363"/>
      <c r="AB722" s="1364"/>
      <c r="AC722" s="1614">
        <v>0.55000000000000004</v>
      </c>
      <c r="AD722" s="1615"/>
      <c r="AE722" s="1615"/>
      <c r="AF722" s="1615"/>
      <c r="AG722" s="1616"/>
      <c r="AH722" s="1365">
        <f t="shared" si="36"/>
        <v>0.55000000000000004</v>
      </c>
      <c r="AI722" s="1366"/>
      <c r="AJ722" s="1367"/>
      <c r="AK722" s="1359" t="s">
        <v>592</v>
      </c>
      <c r="AL722" s="1360"/>
      <c r="AM722" s="1360"/>
      <c r="AN722" s="1360"/>
      <c r="AO722" s="1361"/>
      <c r="AP722" s="3"/>
      <c r="AQ722" s="3"/>
      <c r="AR722" s="3"/>
      <c r="AS722" s="3"/>
      <c r="AY722" s="116"/>
      <c r="AZ722" s="118">
        <f t="shared" si="9"/>
        <v>2920</v>
      </c>
      <c r="BA722" s="3"/>
      <c r="BB722" s="3"/>
      <c r="BC722" s="3"/>
      <c r="BD722" s="3"/>
      <c r="BE722" s="205"/>
      <c r="BF722" s="295">
        <f t="shared" si="10"/>
        <v>89</v>
      </c>
      <c r="BG722" s="298">
        <f t="shared" si="11"/>
        <v>0.37394957983193278</v>
      </c>
      <c r="BH722" s="299">
        <f t="shared" si="12"/>
        <v>0.20567226890756304</v>
      </c>
      <c r="BI722" s="3"/>
      <c r="BJ722" s="3"/>
      <c r="BK722" s="3"/>
      <c r="BL722" s="3"/>
      <c r="BM722" s="3"/>
      <c r="BN722" s="3"/>
      <c r="BS722" s="295">
        <f t="shared" si="13"/>
        <v>89</v>
      </c>
      <c r="BT722" s="298">
        <f t="shared" si="14"/>
        <v>0.37394957983193278</v>
      </c>
      <c r="BU722" s="299">
        <f t="shared" si="15"/>
        <v>0.20567226890756304</v>
      </c>
      <c r="CC722" s="3"/>
      <c r="CD722" s="3"/>
      <c r="CE722" s="3"/>
      <c r="CF722" s="3"/>
      <c r="CG722" s="1355">
        <f t="shared" si="37"/>
        <v>0</v>
      </c>
      <c r="CH722" s="1357"/>
      <c r="CI722" s="1339">
        <f t="shared" si="38"/>
        <v>0</v>
      </c>
      <c r="CJ722" s="1341"/>
      <c r="CK722" s="1355">
        <f t="shared" si="16"/>
        <v>0</v>
      </c>
      <c r="CL722" s="1357"/>
      <c r="CM722" s="1339">
        <f t="shared" si="17"/>
        <v>0</v>
      </c>
      <c r="CN722" s="1341"/>
      <c r="CO722" s="3"/>
      <c r="CP722" s="1336">
        <f t="shared" si="18"/>
        <v>0</v>
      </c>
      <c r="CQ722" s="1337"/>
      <c r="CR722" s="1337"/>
      <c r="CS722" s="1337"/>
      <c r="CT722" s="1338"/>
      <c r="CU722" s="1358">
        <f t="shared" si="19"/>
        <v>89</v>
      </c>
      <c r="CV722" s="1358"/>
      <c r="CW722" s="1358"/>
      <c r="CX722" s="1358"/>
      <c r="CY722" s="1358"/>
      <c r="CZ722" s="1358">
        <f t="shared" si="20"/>
        <v>0</v>
      </c>
      <c r="DA722" s="1358"/>
      <c r="DB722" s="1358"/>
      <c r="DC722" s="1358"/>
      <c r="DD722" s="1358"/>
      <c r="DE722" s="1358">
        <f t="shared" si="21"/>
        <v>0</v>
      </c>
      <c r="DF722" s="1358"/>
      <c r="DG722" s="1358"/>
      <c r="DH722" s="1358"/>
      <c r="DI722" s="1358"/>
      <c r="DJ722" s="1358">
        <f t="shared" si="22"/>
        <v>0</v>
      </c>
      <c r="DK722" s="1358"/>
      <c r="DL722" s="1358"/>
      <c r="DM722" s="1358"/>
      <c r="DN722" s="1358"/>
      <c r="DO722" s="1358">
        <f t="shared" si="23"/>
        <v>0</v>
      </c>
      <c r="DP722" s="1358"/>
      <c r="DQ722" s="1358"/>
      <c r="DR722" s="1358"/>
      <c r="DS722" s="1358"/>
      <c r="DT722" s="6"/>
      <c r="DU722" s="1372">
        <f t="shared" si="24"/>
        <v>0</v>
      </c>
      <c r="DV722" s="1372"/>
      <c r="DW722" s="1372"/>
      <c r="DX722" s="1372"/>
      <c r="DY722" s="1372"/>
      <c r="DZ722" s="1372">
        <f t="shared" si="25"/>
        <v>0</v>
      </c>
      <c r="EA722" s="1372"/>
      <c r="EB722" s="1372"/>
      <c r="EC722" s="1372"/>
      <c r="ED722" s="1372"/>
      <c r="EE722" s="1372">
        <f t="shared" si="26"/>
        <v>0</v>
      </c>
      <c r="EF722" s="1372"/>
      <c r="EG722" s="1372"/>
      <c r="EH722" s="1372"/>
      <c r="EI722" s="1372"/>
      <c r="EJ722" s="1372">
        <f t="shared" si="27"/>
        <v>0</v>
      </c>
      <c r="EK722" s="1372"/>
      <c r="EL722" s="1372"/>
      <c r="EM722" s="1372"/>
      <c r="EN722" s="1372"/>
      <c r="EO722" s="1372">
        <f t="shared" si="28"/>
        <v>0</v>
      </c>
      <c r="EP722" s="1372"/>
      <c r="EQ722" s="1372"/>
      <c r="ER722" s="1372"/>
      <c r="ES722" s="1372"/>
      <c r="ET722" s="1372">
        <f t="shared" si="29"/>
        <v>0</v>
      </c>
      <c r="EU722" s="1372"/>
      <c r="EV722" s="1372"/>
      <c r="EW722" s="1372"/>
      <c r="EX722" s="1372"/>
      <c r="EZ722" s="1355" t="str">
        <f t="shared" si="30"/>
        <v/>
      </c>
      <c r="FA722" s="1356"/>
      <c r="FB722" s="1356"/>
      <c r="FC722" s="1356"/>
      <c r="FD722" s="1357"/>
      <c r="FE722" s="1355">
        <f t="shared" si="31"/>
        <v>1518</v>
      </c>
      <c r="FF722" s="1356"/>
      <c r="FG722" s="1356"/>
      <c r="FH722" s="1356"/>
      <c r="FI722" s="1357"/>
      <c r="FJ722" s="1355" t="str">
        <f t="shared" si="32"/>
        <v/>
      </c>
      <c r="FK722" s="1356"/>
      <c r="FL722" s="1356"/>
      <c r="FM722" s="1356"/>
      <c r="FN722" s="1357"/>
      <c r="FO722" s="1355" t="str">
        <f t="shared" si="33"/>
        <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3" customHeight="1">
      <c r="B723" s="1359" t="s">
        <v>163</v>
      </c>
      <c r="C723" s="1360"/>
      <c r="D723" s="1360"/>
      <c r="E723" s="1360"/>
      <c r="F723" s="1361"/>
      <c r="G723" s="1368">
        <v>10</v>
      </c>
      <c r="H723" s="1369"/>
      <c r="I723" s="1369"/>
      <c r="J723" s="1370"/>
      <c r="K723" s="1605">
        <v>864</v>
      </c>
      <c r="L723" s="1606"/>
      <c r="M723" s="1606"/>
      <c r="N723" s="1607"/>
      <c r="O723" s="1472">
        <v>927</v>
      </c>
      <c r="P723" s="1473"/>
      <c r="Q723" s="1473"/>
      <c r="R723" s="1473"/>
      <c r="S723" s="1474"/>
      <c r="T723" s="1472">
        <v>124</v>
      </c>
      <c r="U723" s="1473"/>
      <c r="V723" s="1473"/>
      <c r="W723" s="1474"/>
      <c r="X723" s="1362">
        <f t="shared" si="8"/>
        <v>1051</v>
      </c>
      <c r="Y723" s="1363"/>
      <c r="Z723" s="1363"/>
      <c r="AA723" s="1363"/>
      <c r="AB723" s="1364"/>
      <c r="AC723" s="1614">
        <v>0.3</v>
      </c>
      <c r="AD723" s="1615"/>
      <c r="AE723" s="1615"/>
      <c r="AF723" s="1615"/>
      <c r="AG723" s="1616"/>
      <c r="AH723" s="1365">
        <f t="shared" si="36"/>
        <v>0.29994292237442921</v>
      </c>
      <c r="AI723" s="1366"/>
      <c r="AJ723" s="1367"/>
      <c r="AK723" s="1359" t="s">
        <v>2100</v>
      </c>
      <c r="AL723" s="1360"/>
      <c r="AM723" s="1360"/>
      <c r="AN723" s="1360"/>
      <c r="AO723" s="1361"/>
      <c r="AP723" s="3"/>
      <c r="AQ723" s="3"/>
      <c r="AR723" s="3"/>
      <c r="AS723" s="3"/>
      <c r="AY723" s="116"/>
      <c r="AZ723" s="118">
        <f t="shared" si="9"/>
        <v>3504</v>
      </c>
      <c r="BA723" s="3"/>
      <c r="BB723" s="3"/>
      <c r="BC723" s="3"/>
      <c r="BD723" s="3"/>
      <c r="BE723" s="205"/>
      <c r="BF723" s="295">
        <f t="shared" si="10"/>
        <v>10</v>
      </c>
      <c r="BG723" s="298">
        <f t="shared" si="11"/>
        <v>4.2016806722689079E-2</v>
      </c>
      <c r="BH723" s="299">
        <f t="shared" si="12"/>
        <v>1.2605042016806723E-2</v>
      </c>
      <c r="BI723" s="3"/>
      <c r="BJ723" s="3"/>
      <c r="BK723" s="3"/>
      <c r="BL723" s="3"/>
      <c r="BM723" s="3"/>
      <c r="BN723" s="3"/>
      <c r="BS723" s="295">
        <f t="shared" si="13"/>
        <v>10</v>
      </c>
      <c r="BT723" s="298">
        <f t="shared" si="14"/>
        <v>4.2016806722689079E-2</v>
      </c>
      <c r="BU723" s="299">
        <f t="shared" si="15"/>
        <v>1.2602643797244927E-2</v>
      </c>
      <c r="CC723" s="3"/>
      <c r="CD723" s="3"/>
      <c r="CE723" s="3"/>
      <c r="CF723" s="3"/>
      <c r="CG723" s="1355">
        <f t="shared" si="37"/>
        <v>0</v>
      </c>
      <c r="CH723" s="1357"/>
      <c r="CI723" s="1339">
        <f t="shared" si="38"/>
        <v>0</v>
      </c>
      <c r="CJ723" s="1341"/>
      <c r="CK723" s="1355">
        <f t="shared" si="16"/>
        <v>1</v>
      </c>
      <c r="CL723" s="1357"/>
      <c r="CM723" s="1339">
        <f t="shared" si="17"/>
        <v>10</v>
      </c>
      <c r="CN723" s="1341"/>
      <c r="CO723" s="3"/>
      <c r="CP723" s="1336">
        <f t="shared" si="18"/>
        <v>0</v>
      </c>
      <c r="CQ723" s="1337"/>
      <c r="CR723" s="1337"/>
      <c r="CS723" s="1337"/>
      <c r="CT723" s="1338"/>
      <c r="CU723" s="1358">
        <f t="shared" si="19"/>
        <v>0</v>
      </c>
      <c r="CV723" s="1358"/>
      <c r="CW723" s="1358"/>
      <c r="CX723" s="1358"/>
      <c r="CY723" s="1358"/>
      <c r="CZ723" s="1358">
        <f t="shared" si="20"/>
        <v>10</v>
      </c>
      <c r="DA723" s="1358"/>
      <c r="DB723" s="1358"/>
      <c r="DC723" s="1358"/>
      <c r="DD723" s="1358"/>
      <c r="DE723" s="1358">
        <f t="shared" si="21"/>
        <v>0</v>
      </c>
      <c r="DF723" s="1358"/>
      <c r="DG723" s="1358"/>
      <c r="DH723" s="1358"/>
      <c r="DI723" s="1358"/>
      <c r="DJ723" s="1358">
        <f t="shared" si="22"/>
        <v>0</v>
      </c>
      <c r="DK723" s="1358"/>
      <c r="DL723" s="1358"/>
      <c r="DM723" s="1358"/>
      <c r="DN723" s="1358"/>
      <c r="DO723" s="1358">
        <f t="shared" si="23"/>
        <v>0</v>
      </c>
      <c r="DP723" s="1358"/>
      <c r="DQ723" s="1358"/>
      <c r="DR723" s="1358"/>
      <c r="DS723" s="1358"/>
      <c r="DT723" s="6"/>
      <c r="DU723" s="1372">
        <f t="shared" si="24"/>
        <v>0</v>
      </c>
      <c r="DV723" s="1372"/>
      <c r="DW723" s="1372"/>
      <c r="DX723" s="1372"/>
      <c r="DY723" s="1372"/>
      <c r="DZ723" s="1372">
        <f t="shared" si="25"/>
        <v>0</v>
      </c>
      <c r="EA723" s="1372"/>
      <c r="EB723" s="1372"/>
      <c r="EC723" s="1372"/>
      <c r="ED723" s="1372"/>
      <c r="EE723" s="1372">
        <f t="shared" si="26"/>
        <v>10</v>
      </c>
      <c r="EF723" s="1372"/>
      <c r="EG723" s="1372"/>
      <c r="EH723" s="1372"/>
      <c r="EI723" s="1372"/>
      <c r="EJ723" s="1372">
        <f t="shared" si="27"/>
        <v>0</v>
      </c>
      <c r="EK723" s="1372"/>
      <c r="EL723" s="1372"/>
      <c r="EM723" s="1372"/>
      <c r="EN723" s="1372"/>
      <c r="EO723" s="1372">
        <f t="shared" si="28"/>
        <v>0</v>
      </c>
      <c r="EP723" s="1372"/>
      <c r="EQ723" s="1372"/>
      <c r="ER723" s="1372"/>
      <c r="ES723" s="1372"/>
      <c r="ET723" s="1372">
        <f t="shared" si="29"/>
        <v>0</v>
      </c>
      <c r="EU723" s="1372"/>
      <c r="EV723" s="1372"/>
      <c r="EW723" s="1372"/>
      <c r="EX723" s="1372"/>
      <c r="EZ723" s="1355" t="str">
        <f t="shared" si="30"/>
        <v/>
      </c>
      <c r="FA723" s="1356"/>
      <c r="FB723" s="1356"/>
      <c r="FC723" s="1356"/>
      <c r="FD723" s="1357"/>
      <c r="FE723" s="1355" t="str">
        <f t="shared" si="31"/>
        <v/>
      </c>
      <c r="FF723" s="1356"/>
      <c r="FG723" s="1356"/>
      <c r="FH723" s="1356"/>
      <c r="FI723" s="1357"/>
      <c r="FJ723" s="1355">
        <f t="shared" si="32"/>
        <v>927</v>
      </c>
      <c r="FK723" s="1356"/>
      <c r="FL723" s="1356"/>
      <c r="FM723" s="1356"/>
      <c r="FN723" s="1357"/>
      <c r="FO723" s="1355" t="str">
        <f t="shared" si="33"/>
        <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3" customHeight="1">
      <c r="B724" s="1359" t="s">
        <v>163</v>
      </c>
      <c r="C724" s="1360"/>
      <c r="D724" s="1360"/>
      <c r="E724" s="1360"/>
      <c r="F724" s="1361"/>
      <c r="G724" s="1368">
        <v>22</v>
      </c>
      <c r="H724" s="1369"/>
      <c r="I724" s="1369"/>
      <c r="J724" s="1370"/>
      <c r="K724" s="1605">
        <v>864</v>
      </c>
      <c r="L724" s="1606"/>
      <c r="M724" s="1606"/>
      <c r="N724" s="1607"/>
      <c r="O724" s="1472">
        <v>1803</v>
      </c>
      <c r="P724" s="1473"/>
      <c r="Q724" s="1473"/>
      <c r="R724" s="1473"/>
      <c r="S724" s="1474"/>
      <c r="T724" s="1472">
        <v>124</v>
      </c>
      <c r="U724" s="1473"/>
      <c r="V724" s="1473"/>
      <c r="W724" s="1474"/>
      <c r="X724" s="1362">
        <f t="shared" si="8"/>
        <v>1927</v>
      </c>
      <c r="Y724" s="1363"/>
      <c r="Z724" s="1363"/>
      <c r="AA724" s="1363"/>
      <c r="AB724" s="1364"/>
      <c r="AC724" s="1614">
        <v>0.55000000000000004</v>
      </c>
      <c r="AD724" s="1615"/>
      <c r="AE724" s="1615"/>
      <c r="AF724" s="1615"/>
      <c r="AG724" s="1616"/>
      <c r="AH724" s="1365">
        <f t="shared" si="36"/>
        <v>0.54994292237442921</v>
      </c>
      <c r="AI724" s="1366"/>
      <c r="AJ724" s="1367"/>
      <c r="AK724" s="1359" t="s">
        <v>592</v>
      </c>
      <c r="AL724" s="1360"/>
      <c r="AM724" s="1360"/>
      <c r="AN724" s="1360"/>
      <c r="AO724" s="1361"/>
      <c r="AP724" s="3"/>
      <c r="AQ724" s="3"/>
      <c r="AR724" s="3"/>
      <c r="AS724" s="3"/>
      <c r="AY724" s="116"/>
      <c r="AZ724" s="118">
        <f t="shared" si="9"/>
        <v>3504</v>
      </c>
      <c r="BA724" s="3"/>
      <c r="BB724" s="3"/>
      <c r="BC724" s="3"/>
      <c r="BD724" s="3"/>
      <c r="BE724" s="205"/>
      <c r="BF724" s="295">
        <f t="shared" si="10"/>
        <v>22</v>
      </c>
      <c r="BG724" s="298">
        <f t="shared" si="11"/>
        <v>9.2436974789915971E-2</v>
      </c>
      <c r="BH724" s="299">
        <f t="shared" si="12"/>
        <v>5.0840336134453788E-2</v>
      </c>
      <c r="BI724" s="3"/>
      <c r="BJ724" s="3"/>
      <c r="BK724" s="3"/>
      <c r="BL724" s="3"/>
      <c r="BM724" s="3"/>
      <c r="BN724" s="3"/>
      <c r="BS724" s="295">
        <f t="shared" si="13"/>
        <v>22</v>
      </c>
      <c r="BT724" s="298">
        <f t="shared" si="14"/>
        <v>9.2436974789915971E-2</v>
      </c>
      <c r="BU724" s="299">
        <f t="shared" si="15"/>
        <v>5.083506005141783E-2</v>
      </c>
      <c r="CC724" s="3"/>
      <c r="CE724" s="3"/>
      <c r="CF724" s="3"/>
      <c r="CG724" s="1355">
        <f t="shared" si="37"/>
        <v>0</v>
      </c>
      <c r="CH724" s="1357"/>
      <c r="CI724" s="1339">
        <f t="shared" si="38"/>
        <v>0</v>
      </c>
      <c r="CJ724" s="1341"/>
      <c r="CK724" s="1355">
        <f t="shared" si="16"/>
        <v>0</v>
      </c>
      <c r="CL724" s="1357"/>
      <c r="CM724" s="1339">
        <f t="shared" si="17"/>
        <v>0</v>
      </c>
      <c r="CN724" s="1341"/>
      <c r="CO724" s="3"/>
      <c r="CP724" s="1336">
        <f t="shared" si="18"/>
        <v>0</v>
      </c>
      <c r="CQ724" s="1337"/>
      <c r="CR724" s="1337"/>
      <c r="CS724" s="1337"/>
      <c r="CT724" s="1338"/>
      <c r="CU724" s="1358">
        <f t="shared" si="19"/>
        <v>0</v>
      </c>
      <c r="CV724" s="1358"/>
      <c r="CW724" s="1358"/>
      <c r="CX724" s="1358"/>
      <c r="CY724" s="1358"/>
      <c r="CZ724" s="1358">
        <f t="shared" si="20"/>
        <v>22</v>
      </c>
      <c r="DA724" s="1358"/>
      <c r="DB724" s="1358"/>
      <c r="DC724" s="1358"/>
      <c r="DD724" s="1358"/>
      <c r="DE724" s="1358">
        <f t="shared" si="21"/>
        <v>0</v>
      </c>
      <c r="DF724" s="1358"/>
      <c r="DG724" s="1358"/>
      <c r="DH724" s="1358"/>
      <c r="DI724" s="1358"/>
      <c r="DJ724" s="1358">
        <f t="shared" si="22"/>
        <v>0</v>
      </c>
      <c r="DK724" s="1358"/>
      <c r="DL724" s="1358"/>
      <c r="DM724" s="1358"/>
      <c r="DN724" s="1358"/>
      <c r="DO724" s="1358">
        <f t="shared" si="23"/>
        <v>0</v>
      </c>
      <c r="DP724" s="1358"/>
      <c r="DQ724" s="1358"/>
      <c r="DR724" s="1358"/>
      <c r="DS724" s="1358"/>
      <c r="DT724" s="6"/>
      <c r="DU724" s="1372">
        <f t="shared" si="24"/>
        <v>0</v>
      </c>
      <c r="DV724" s="1372"/>
      <c r="DW724" s="1372"/>
      <c r="DX724" s="1372"/>
      <c r="DY724" s="1372"/>
      <c r="DZ724" s="1372">
        <f t="shared" si="25"/>
        <v>0</v>
      </c>
      <c r="EA724" s="1372"/>
      <c r="EB724" s="1372"/>
      <c r="EC724" s="1372"/>
      <c r="ED724" s="1372"/>
      <c r="EE724" s="1372">
        <f t="shared" si="26"/>
        <v>0</v>
      </c>
      <c r="EF724" s="1372"/>
      <c r="EG724" s="1372"/>
      <c r="EH724" s="1372"/>
      <c r="EI724" s="1372"/>
      <c r="EJ724" s="1372">
        <f t="shared" si="27"/>
        <v>0</v>
      </c>
      <c r="EK724" s="1372"/>
      <c r="EL724" s="1372"/>
      <c r="EM724" s="1372"/>
      <c r="EN724" s="1372"/>
      <c r="EO724" s="1372">
        <f t="shared" si="28"/>
        <v>0</v>
      </c>
      <c r="EP724" s="1372"/>
      <c r="EQ724" s="1372"/>
      <c r="ER724" s="1372"/>
      <c r="ES724" s="1372"/>
      <c r="ET724" s="1372">
        <f t="shared" si="29"/>
        <v>0</v>
      </c>
      <c r="EU724" s="1372"/>
      <c r="EV724" s="1372"/>
      <c r="EW724" s="1372"/>
      <c r="EX724" s="1372"/>
      <c r="EZ724" s="1355" t="str">
        <f t="shared" si="30"/>
        <v/>
      </c>
      <c r="FA724" s="1356"/>
      <c r="FB724" s="1356"/>
      <c r="FC724" s="1356"/>
      <c r="FD724" s="1357"/>
      <c r="FE724" s="1355" t="str">
        <f t="shared" si="31"/>
        <v/>
      </c>
      <c r="FF724" s="1356"/>
      <c r="FG724" s="1356"/>
      <c r="FH724" s="1356"/>
      <c r="FI724" s="1357"/>
      <c r="FJ724" s="1355">
        <f t="shared" si="32"/>
        <v>1803</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3" customHeight="1">
      <c r="B725" s="1359" t="s">
        <v>164</v>
      </c>
      <c r="C725" s="1360"/>
      <c r="D725" s="1360"/>
      <c r="E725" s="1360"/>
      <c r="F725" s="1361"/>
      <c r="G725" s="1368">
        <v>4</v>
      </c>
      <c r="H725" s="1369"/>
      <c r="I725" s="1369"/>
      <c r="J725" s="1370"/>
      <c r="K725" s="1605">
        <v>1035</v>
      </c>
      <c r="L725" s="1606"/>
      <c r="M725" s="1606"/>
      <c r="N725" s="1607"/>
      <c r="O725" s="1472">
        <v>1054</v>
      </c>
      <c r="P725" s="1473"/>
      <c r="Q725" s="1473"/>
      <c r="R725" s="1473"/>
      <c r="S725" s="1474"/>
      <c r="T725" s="1472">
        <v>160</v>
      </c>
      <c r="U725" s="1473"/>
      <c r="V725" s="1473"/>
      <c r="W725" s="1474"/>
      <c r="X725" s="1362">
        <f t="shared" si="8"/>
        <v>1214</v>
      </c>
      <c r="Y725" s="1363"/>
      <c r="Z725" s="1363"/>
      <c r="AA725" s="1363"/>
      <c r="AB725" s="1364"/>
      <c r="AC725" s="1614">
        <v>0.3</v>
      </c>
      <c r="AD725" s="1615"/>
      <c r="AE725" s="1615"/>
      <c r="AF725" s="1615"/>
      <c r="AG725" s="1616"/>
      <c r="AH725" s="1365">
        <f t="shared" si="36"/>
        <v>0.29990118577075098</v>
      </c>
      <c r="AI725" s="1366"/>
      <c r="AJ725" s="1367"/>
      <c r="AK725" s="1359" t="s">
        <v>2100</v>
      </c>
      <c r="AL725" s="1360"/>
      <c r="AM725" s="1360"/>
      <c r="AN725" s="1360"/>
      <c r="AO725" s="1361"/>
      <c r="AP725" s="3"/>
      <c r="AQ725" s="3"/>
      <c r="AR725" s="3"/>
      <c r="AS725" s="3"/>
      <c r="AY725" s="1087"/>
      <c r="AZ725" s="118">
        <f t="shared" si="9"/>
        <v>4048</v>
      </c>
      <c r="BA725" s="3"/>
      <c r="BB725" s="3"/>
      <c r="BC725" s="3"/>
      <c r="BD725" s="3"/>
      <c r="BE725" s="205"/>
      <c r="BF725" s="295">
        <f t="shared" si="10"/>
        <v>4</v>
      </c>
      <c r="BG725" s="298">
        <f t="shared" si="11"/>
        <v>1.680672268907563E-2</v>
      </c>
      <c r="BH725" s="299">
        <f t="shared" si="12"/>
        <v>5.0420168067226885E-3</v>
      </c>
      <c r="BI725" s="3"/>
      <c r="BJ725" s="3"/>
      <c r="BK725" s="3"/>
      <c r="BL725" s="3"/>
      <c r="BM725" s="3"/>
      <c r="BN725" s="3"/>
      <c r="BS725" s="295">
        <f t="shared" si="13"/>
        <v>4</v>
      </c>
      <c r="BT725" s="298">
        <f t="shared" si="14"/>
        <v>1.680672268907563E-2</v>
      </c>
      <c r="BU725" s="299">
        <f t="shared" si="15"/>
        <v>5.040356063373966E-3</v>
      </c>
      <c r="BV725" s="293"/>
      <c r="BW725" s="3"/>
      <c r="BX725" s="3"/>
      <c r="BY725" s="3"/>
      <c r="BZ725" s="3"/>
      <c r="CA725" s="3"/>
      <c r="CB725" s="3"/>
      <c r="CC725" s="3"/>
      <c r="CE725" s="3"/>
      <c r="CF725" s="3"/>
      <c r="CG725" s="1355">
        <f t="shared" si="37"/>
        <v>0</v>
      </c>
      <c r="CH725" s="1357"/>
      <c r="CI725" s="1339">
        <f t="shared" si="38"/>
        <v>0</v>
      </c>
      <c r="CJ725" s="1341"/>
      <c r="CK725" s="1355">
        <f t="shared" si="16"/>
        <v>1</v>
      </c>
      <c r="CL725" s="1357"/>
      <c r="CM725" s="1339">
        <f t="shared" si="17"/>
        <v>4</v>
      </c>
      <c r="CN725" s="1341"/>
      <c r="CO725" s="3"/>
      <c r="CP725" s="1336">
        <f t="shared" si="18"/>
        <v>0</v>
      </c>
      <c r="CQ725" s="1337"/>
      <c r="CR725" s="1337"/>
      <c r="CS725" s="1337"/>
      <c r="CT725" s="1338"/>
      <c r="CU725" s="1358">
        <f t="shared" si="19"/>
        <v>0</v>
      </c>
      <c r="CV725" s="1358"/>
      <c r="CW725" s="1358"/>
      <c r="CX725" s="1358"/>
      <c r="CY725" s="1358"/>
      <c r="CZ725" s="1358">
        <f t="shared" si="20"/>
        <v>0</v>
      </c>
      <c r="DA725" s="1358"/>
      <c r="DB725" s="1358"/>
      <c r="DC725" s="1358"/>
      <c r="DD725" s="1358"/>
      <c r="DE725" s="1358">
        <f t="shared" si="21"/>
        <v>4</v>
      </c>
      <c r="DF725" s="1358"/>
      <c r="DG725" s="1358"/>
      <c r="DH725" s="1358"/>
      <c r="DI725" s="1358"/>
      <c r="DJ725" s="1358">
        <f t="shared" si="22"/>
        <v>0</v>
      </c>
      <c r="DK725" s="1358"/>
      <c r="DL725" s="1358"/>
      <c r="DM725" s="1358"/>
      <c r="DN725" s="1358"/>
      <c r="DO725" s="1358">
        <f t="shared" si="23"/>
        <v>0</v>
      </c>
      <c r="DP725" s="1358"/>
      <c r="DQ725" s="1358"/>
      <c r="DR725" s="1358"/>
      <c r="DS725" s="1358"/>
      <c r="DT725" s="6"/>
      <c r="DU725" s="1372">
        <f t="shared" si="24"/>
        <v>0</v>
      </c>
      <c r="DV725" s="1372"/>
      <c r="DW725" s="1372"/>
      <c r="DX725" s="1372"/>
      <c r="DY725" s="1372"/>
      <c r="DZ725" s="1372">
        <f t="shared" si="25"/>
        <v>0</v>
      </c>
      <c r="EA725" s="1372"/>
      <c r="EB725" s="1372"/>
      <c r="EC725" s="1372"/>
      <c r="ED725" s="1372"/>
      <c r="EE725" s="1372">
        <f t="shared" si="26"/>
        <v>0</v>
      </c>
      <c r="EF725" s="1372"/>
      <c r="EG725" s="1372"/>
      <c r="EH725" s="1372"/>
      <c r="EI725" s="1372"/>
      <c r="EJ725" s="1372">
        <f t="shared" si="27"/>
        <v>4</v>
      </c>
      <c r="EK725" s="1372"/>
      <c r="EL725" s="1372"/>
      <c r="EM725" s="1372"/>
      <c r="EN725" s="1372"/>
      <c r="EO725" s="1372">
        <f t="shared" si="28"/>
        <v>0</v>
      </c>
      <c r="EP725" s="1372"/>
      <c r="EQ725" s="1372"/>
      <c r="ER725" s="1372"/>
      <c r="ES725" s="1372"/>
      <c r="ET725" s="1372">
        <f t="shared" si="29"/>
        <v>0</v>
      </c>
      <c r="EU725" s="1372"/>
      <c r="EV725" s="1372"/>
      <c r="EW725" s="1372"/>
      <c r="EX725" s="1372"/>
      <c r="EZ725" s="1355" t="str">
        <f t="shared" si="30"/>
        <v/>
      </c>
      <c r="FA725" s="1356"/>
      <c r="FB725" s="1356"/>
      <c r="FC725" s="1356"/>
      <c r="FD725" s="1357"/>
      <c r="FE725" s="1355" t="str">
        <f t="shared" si="31"/>
        <v/>
      </c>
      <c r="FF725" s="1356"/>
      <c r="FG725" s="1356"/>
      <c r="FH725" s="1356"/>
      <c r="FI725" s="1357"/>
      <c r="FJ725" s="1355" t="str">
        <f t="shared" si="32"/>
        <v/>
      </c>
      <c r="FK725" s="1356"/>
      <c r="FL725" s="1356"/>
      <c r="FM725" s="1356"/>
      <c r="FN725" s="1357"/>
      <c r="FO725" s="1355">
        <f t="shared" si="33"/>
        <v>1054</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3" customHeight="1">
      <c r="B726" s="1359" t="s">
        <v>164</v>
      </c>
      <c r="C726" s="1360"/>
      <c r="D726" s="1360"/>
      <c r="E726" s="1360"/>
      <c r="F726" s="1361"/>
      <c r="G726" s="1368">
        <v>7</v>
      </c>
      <c r="H726" s="1369"/>
      <c r="I726" s="1369"/>
      <c r="J726" s="1370"/>
      <c r="K726" s="1605">
        <v>1035</v>
      </c>
      <c r="L726" s="1606"/>
      <c r="M726" s="1606"/>
      <c r="N726" s="1607"/>
      <c r="O726" s="1472">
        <v>2066</v>
      </c>
      <c r="P726" s="1473"/>
      <c r="Q726" s="1473"/>
      <c r="R726" s="1473"/>
      <c r="S726" s="1474"/>
      <c r="T726" s="1472">
        <v>160</v>
      </c>
      <c r="U726" s="1473"/>
      <c r="V726" s="1473"/>
      <c r="W726" s="1474"/>
      <c r="X726" s="1362">
        <f t="shared" si="8"/>
        <v>2226</v>
      </c>
      <c r="Y726" s="1363"/>
      <c r="Z726" s="1363"/>
      <c r="AA726" s="1363"/>
      <c r="AB726" s="1364"/>
      <c r="AC726" s="1614">
        <v>0.55000000000000004</v>
      </c>
      <c r="AD726" s="1615"/>
      <c r="AE726" s="1615"/>
      <c r="AF726" s="1615"/>
      <c r="AG726" s="1616"/>
      <c r="AH726" s="1365">
        <f t="shared" si="36"/>
        <v>0.54990118577075098</v>
      </c>
      <c r="AI726" s="1366"/>
      <c r="AJ726" s="1367"/>
      <c r="AK726" s="1359" t="s">
        <v>592</v>
      </c>
      <c r="AL726" s="1360"/>
      <c r="AM726" s="1360"/>
      <c r="AN726" s="1360"/>
      <c r="AO726" s="1361"/>
      <c r="AP726" s="3"/>
      <c r="AQ726" s="3"/>
      <c r="AR726" s="3"/>
      <c r="AS726" s="3"/>
      <c r="AY726" s="1087"/>
      <c r="AZ726" s="118">
        <f t="shared" si="9"/>
        <v>4048</v>
      </c>
      <c r="BA726" s="3"/>
      <c r="BB726" s="3"/>
      <c r="BC726" s="3"/>
      <c r="BD726" s="3"/>
      <c r="BE726" s="205"/>
      <c r="BF726" s="295">
        <f t="shared" si="10"/>
        <v>7</v>
      </c>
      <c r="BG726" s="298">
        <f t="shared" si="11"/>
        <v>2.9411764705882353E-2</v>
      </c>
      <c r="BH726" s="299">
        <f t="shared" si="12"/>
        <v>1.6176470588235296E-2</v>
      </c>
      <c r="BI726" s="3"/>
      <c r="BJ726" s="3"/>
      <c r="BK726" s="3"/>
      <c r="BL726" s="3"/>
      <c r="BM726" s="3"/>
      <c r="BN726" s="3"/>
      <c r="BS726" s="295">
        <f t="shared" si="13"/>
        <v>7</v>
      </c>
      <c r="BT726" s="298">
        <f t="shared" si="14"/>
        <v>2.9411764705882353E-2</v>
      </c>
      <c r="BU726" s="299">
        <f t="shared" si="15"/>
        <v>1.6173564287375028E-2</v>
      </c>
      <c r="BV726" s="3"/>
      <c r="BW726" s="3"/>
      <c r="BX726" s="3"/>
      <c r="BY726" s="3"/>
      <c r="BZ726" s="3"/>
      <c r="CA726" s="3"/>
      <c r="CB726" s="3"/>
      <c r="CC726" s="3"/>
      <c r="CE726" s="3"/>
      <c r="CF726" s="3"/>
      <c r="CG726" s="1355">
        <f t="shared" si="37"/>
        <v>0</v>
      </c>
      <c r="CH726" s="1357"/>
      <c r="CI726" s="1339">
        <f t="shared" si="38"/>
        <v>0</v>
      </c>
      <c r="CJ726" s="1341"/>
      <c r="CK726" s="1355">
        <f t="shared" si="16"/>
        <v>0</v>
      </c>
      <c r="CL726" s="1357"/>
      <c r="CM726" s="1339">
        <f t="shared" si="17"/>
        <v>0</v>
      </c>
      <c r="CN726" s="1341"/>
      <c r="CO726" s="3"/>
      <c r="CP726" s="1336">
        <f t="shared" si="18"/>
        <v>0</v>
      </c>
      <c r="CQ726" s="1337"/>
      <c r="CR726" s="1337"/>
      <c r="CS726" s="1337"/>
      <c r="CT726" s="1338"/>
      <c r="CU726" s="1358">
        <f t="shared" si="19"/>
        <v>0</v>
      </c>
      <c r="CV726" s="1358"/>
      <c r="CW726" s="1358"/>
      <c r="CX726" s="1358"/>
      <c r="CY726" s="1358"/>
      <c r="CZ726" s="1358">
        <f t="shared" si="20"/>
        <v>0</v>
      </c>
      <c r="DA726" s="1358"/>
      <c r="DB726" s="1358"/>
      <c r="DC726" s="1358"/>
      <c r="DD726" s="1358"/>
      <c r="DE726" s="1358">
        <f t="shared" si="21"/>
        <v>7</v>
      </c>
      <c r="DF726" s="1358"/>
      <c r="DG726" s="1358"/>
      <c r="DH726" s="1358"/>
      <c r="DI726" s="1358"/>
      <c r="DJ726" s="1358">
        <f t="shared" si="22"/>
        <v>0</v>
      </c>
      <c r="DK726" s="1358"/>
      <c r="DL726" s="1358"/>
      <c r="DM726" s="1358"/>
      <c r="DN726" s="1358"/>
      <c r="DO726" s="1358">
        <f t="shared" si="23"/>
        <v>0</v>
      </c>
      <c r="DP726" s="1358"/>
      <c r="DQ726" s="1358"/>
      <c r="DR726" s="1358"/>
      <c r="DS726" s="1358"/>
      <c r="DT726" s="6"/>
      <c r="DU726" s="1372">
        <f t="shared" si="24"/>
        <v>0</v>
      </c>
      <c r="DV726" s="1372"/>
      <c r="DW726" s="1372"/>
      <c r="DX726" s="1372"/>
      <c r="DY726" s="1372"/>
      <c r="DZ726" s="1372">
        <f t="shared" si="25"/>
        <v>0</v>
      </c>
      <c r="EA726" s="1372"/>
      <c r="EB726" s="1372"/>
      <c r="EC726" s="1372"/>
      <c r="ED726" s="1372"/>
      <c r="EE726" s="1372">
        <f t="shared" si="26"/>
        <v>0</v>
      </c>
      <c r="EF726" s="1372"/>
      <c r="EG726" s="1372"/>
      <c r="EH726" s="1372"/>
      <c r="EI726" s="1372"/>
      <c r="EJ726" s="1372">
        <f t="shared" si="27"/>
        <v>0</v>
      </c>
      <c r="EK726" s="1372"/>
      <c r="EL726" s="1372"/>
      <c r="EM726" s="1372"/>
      <c r="EN726" s="1372"/>
      <c r="EO726" s="1372">
        <f t="shared" si="28"/>
        <v>0</v>
      </c>
      <c r="EP726" s="1372"/>
      <c r="EQ726" s="1372"/>
      <c r="ER726" s="1372"/>
      <c r="ES726" s="1372"/>
      <c r="ET726" s="1372">
        <f t="shared" si="29"/>
        <v>0</v>
      </c>
      <c r="EU726" s="1372"/>
      <c r="EV726" s="1372"/>
      <c r="EW726" s="1372"/>
      <c r="EX726" s="1372"/>
      <c r="EY726" s="4"/>
      <c r="EZ726" s="1355" t="str">
        <f t="shared" si="30"/>
        <v/>
      </c>
      <c r="FA726" s="1356"/>
      <c r="FB726" s="1356"/>
      <c r="FC726" s="1356"/>
      <c r="FD726" s="1357"/>
      <c r="FE726" s="1355" t="str">
        <f t="shared" si="31"/>
        <v/>
      </c>
      <c r="FF726" s="1356"/>
      <c r="FG726" s="1356"/>
      <c r="FH726" s="1356"/>
      <c r="FI726" s="1357"/>
      <c r="FJ726" s="1355" t="str">
        <f t="shared" si="32"/>
        <v/>
      </c>
      <c r="FK726" s="1356"/>
      <c r="FL726" s="1356"/>
      <c r="FM726" s="1356"/>
      <c r="FN726" s="1357"/>
      <c r="FO726" s="1355">
        <f t="shared" si="33"/>
        <v>2066</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3" customHeight="1">
      <c r="A727" s="4"/>
      <c r="B727" s="1359"/>
      <c r="C727" s="1360"/>
      <c r="D727" s="1360"/>
      <c r="E727" s="1360"/>
      <c r="F727" s="1361"/>
      <c r="G727" s="1368"/>
      <c r="H727" s="1369"/>
      <c r="I727" s="1369"/>
      <c r="J727" s="1370"/>
      <c r="K727" s="1605"/>
      <c r="L727" s="1606"/>
      <c r="M727" s="1606"/>
      <c r="N727" s="1607"/>
      <c r="O727" s="1472"/>
      <c r="P727" s="1473"/>
      <c r="Q727" s="1473"/>
      <c r="R727" s="1473"/>
      <c r="S727" s="1474"/>
      <c r="T727" s="1472"/>
      <c r="U727" s="1473"/>
      <c r="V727" s="1473"/>
      <c r="W727" s="1474"/>
      <c r="X727" s="1362">
        <f t="shared" si="8"/>
        <v>0</v>
      </c>
      <c r="Y727" s="1363"/>
      <c r="Z727" s="1363"/>
      <c r="AA727" s="1363"/>
      <c r="AB727" s="1364"/>
      <c r="AC727" s="1614"/>
      <c r="AD727" s="1615"/>
      <c r="AE727" s="1615"/>
      <c r="AF727" s="1615"/>
      <c r="AG727" s="1616"/>
      <c r="AH727" s="1365" t="str">
        <f t="shared" si="36"/>
        <v/>
      </c>
      <c r="AI727" s="1366"/>
      <c r="AJ727" s="1367"/>
      <c r="AK727" s="1359"/>
      <c r="AL727" s="1360"/>
      <c r="AM727" s="1360"/>
      <c r="AN727" s="1360"/>
      <c r="AO727" s="1361"/>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5">
        <f t="shared" si="37"/>
        <v>0</v>
      </c>
      <c r="CH727" s="1357"/>
      <c r="CI727" s="1339">
        <f t="shared" si="38"/>
        <v>0</v>
      </c>
      <c r="CJ727" s="1341"/>
      <c r="CK727" s="1355">
        <f t="shared" si="16"/>
        <v>0</v>
      </c>
      <c r="CL727" s="1357"/>
      <c r="CM727" s="1339">
        <f t="shared" si="17"/>
        <v>0</v>
      </c>
      <c r="CN727" s="1341"/>
      <c r="CO727" s="3"/>
      <c r="CP727" s="1336">
        <f t="shared" si="18"/>
        <v>0</v>
      </c>
      <c r="CQ727" s="1337"/>
      <c r="CR727" s="1337"/>
      <c r="CS727" s="1337"/>
      <c r="CT727" s="1338"/>
      <c r="CU727" s="1358">
        <f t="shared" si="19"/>
        <v>0</v>
      </c>
      <c r="CV727" s="1358"/>
      <c r="CW727" s="1358"/>
      <c r="CX727" s="1358"/>
      <c r="CY727" s="1358"/>
      <c r="CZ727" s="1358">
        <f t="shared" si="20"/>
        <v>0</v>
      </c>
      <c r="DA727" s="1358"/>
      <c r="DB727" s="1358"/>
      <c r="DC727" s="1358"/>
      <c r="DD727" s="1358"/>
      <c r="DE727" s="1358">
        <f t="shared" si="21"/>
        <v>0</v>
      </c>
      <c r="DF727" s="1358"/>
      <c r="DG727" s="1358"/>
      <c r="DH727" s="1358"/>
      <c r="DI727" s="1358"/>
      <c r="DJ727" s="1358">
        <f t="shared" si="22"/>
        <v>0</v>
      </c>
      <c r="DK727" s="1358"/>
      <c r="DL727" s="1358"/>
      <c r="DM727" s="1358"/>
      <c r="DN727" s="1358"/>
      <c r="DO727" s="1358">
        <f t="shared" si="23"/>
        <v>0</v>
      </c>
      <c r="DP727" s="1358"/>
      <c r="DQ727" s="1358"/>
      <c r="DR727" s="1358"/>
      <c r="DS727" s="1358"/>
      <c r="DT727" s="6"/>
      <c r="DU727" s="1372">
        <f t="shared" si="24"/>
        <v>0</v>
      </c>
      <c r="DV727" s="1372"/>
      <c r="DW727" s="1372"/>
      <c r="DX727" s="1372"/>
      <c r="DY727" s="1372"/>
      <c r="DZ727" s="1372">
        <f t="shared" si="25"/>
        <v>0</v>
      </c>
      <c r="EA727" s="1372"/>
      <c r="EB727" s="1372"/>
      <c r="EC727" s="1372"/>
      <c r="ED727" s="1372"/>
      <c r="EE727" s="1372">
        <f t="shared" si="26"/>
        <v>0</v>
      </c>
      <c r="EF727" s="1372"/>
      <c r="EG727" s="1372"/>
      <c r="EH727" s="1372"/>
      <c r="EI727" s="1372"/>
      <c r="EJ727" s="1372">
        <f t="shared" si="27"/>
        <v>0</v>
      </c>
      <c r="EK727" s="1372"/>
      <c r="EL727" s="1372"/>
      <c r="EM727" s="1372"/>
      <c r="EN727" s="1372"/>
      <c r="EO727" s="1372">
        <f t="shared" si="28"/>
        <v>0</v>
      </c>
      <c r="EP727" s="1372"/>
      <c r="EQ727" s="1372"/>
      <c r="ER727" s="1372"/>
      <c r="ES727" s="1372"/>
      <c r="ET727" s="1372">
        <f t="shared" si="29"/>
        <v>0</v>
      </c>
      <c r="EU727" s="1372"/>
      <c r="EV727" s="1372"/>
      <c r="EW727" s="1372"/>
      <c r="EX727" s="1372"/>
      <c r="EY727" s="4"/>
      <c r="EZ727" s="1355" t="str">
        <f t="shared" si="30"/>
        <v/>
      </c>
      <c r="FA727" s="1356"/>
      <c r="FB727" s="1356"/>
      <c r="FC727" s="1356"/>
      <c r="FD727" s="1357"/>
      <c r="FE727" s="1355" t="str">
        <f t="shared" si="31"/>
        <v/>
      </c>
      <c r="FF727" s="1356"/>
      <c r="FG727" s="1356"/>
      <c r="FH727" s="1356"/>
      <c r="FI727" s="1357"/>
      <c r="FJ727" s="1355" t="str">
        <f t="shared" si="32"/>
        <v/>
      </c>
      <c r="FK727" s="1356"/>
      <c r="FL727" s="1356"/>
      <c r="FM727" s="1356"/>
      <c r="FN727" s="1357"/>
      <c r="FO727" s="1355" t="str">
        <f t="shared" si="33"/>
        <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3" customHeight="1">
      <c r="A728" s="4"/>
      <c r="B728" s="1359"/>
      <c r="C728" s="1360"/>
      <c r="D728" s="1360"/>
      <c r="E728" s="1360"/>
      <c r="F728" s="1361"/>
      <c r="G728" s="1368"/>
      <c r="H728" s="1369"/>
      <c r="I728" s="1369"/>
      <c r="J728" s="1370"/>
      <c r="K728" s="1605"/>
      <c r="L728" s="1606"/>
      <c r="M728" s="1606"/>
      <c r="N728" s="1607"/>
      <c r="O728" s="1472"/>
      <c r="P728" s="1473"/>
      <c r="Q728" s="1473"/>
      <c r="R728" s="1473"/>
      <c r="S728" s="1474"/>
      <c r="T728" s="1472"/>
      <c r="U728" s="1473"/>
      <c r="V728" s="1473"/>
      <c r="W728" s="1474"/>
      <c r="X728" s="1362">
        <f t="shared" si="8"/>
        <v>0</v>
      </c>
      <c r="Y728" s="1363"/>
      <c r="Z728" s="1363"/>
      <c r="AA728" s="1363"/>
      <c r="AB728" s="1364"/>
      <c r="AC728" s="1614"/>
      <c r="AD728" s="1615"/>
      <c r="AE728" s="1615"/>
      <c r="AF728" s="1615"/>
      <c r="AG728" s="1616"/>
      <c r="AH728" s="1365" t="str">
        <f t="shared" si="36"/>
        <v/>
      </c>
      <c r="AI728" s="1366"/>
      <c r="AJ728" s="1367"/>
      <c r="AK728" s="1359"/>
      <c r="AL728" s="1360"/>
      <c r="AM728" s="1360"/>
      <c r="AN728" s="1360"/>
      <c r="AO728" s="1361"/>
      <c r="AP728" s="3"/>
      <c r="AQ728" s="3"/>
      <c r="AR728" s="3"/>
      <c r="AS728" s="3"/>
      <c r="AY728" s="1087"/>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5">
        <f t="shared" si="37"/>
        <v>0</v>
      </c>
      <c r="CH728" s="1357"/>
      <c r="CI728" s="1339">
        <f t="shared" si="38"/>
        <v>0</v>
      </c>
      <c r="CJ728" s="1341"/>
      <c r="CK728" s="1355">
        <f t="shared" si="16"/>
        <v>0</v>
      </c>
      <c r="CL728" s="1357"/>
      <c r="CM728" s="1339">
        <f t="shared" si="17"/>
        <v>0</v>
      </c>
      <c r="CN728" s="1341"/>
      <c r="CO728" s="3"/>
      <c r="CP728" s="1336">
        <f t="shared" si="18"/>
        <v>0</v>
      </c>
      <c r="CQ728" s="1337"/>
      <c r="CR728" s="1337"/>
      <c r="CS728" s="1337"/>
      <c r="CT728" s="1338"/>
      <c r="CU728" s="1358">
        <f t="shared" si="19"/>
        <v>0</v>
      </c>
      <c r="CV728" s="1358"/>
      <c r="CW728" s="1358"/>
      <c r="CX728" s="1358"/>
      <c r="CY728" s="1358"/>
      <c r="CZ728" s="1358">
        <f t="shared" si="20"/>
        <v>0</v>
      </c>
      <c r="DA728" s="1358"/>
      <c r="DB728" s="1358"/>
      <c r="DC728" s="1358"/>
      <c r="DD728" s="1358"/>
      <c r="DE728" s="1358">
        <f t="shared" si="21"/>
        <v>0</v>
      </c>
      <c r="DF728" s="1358"/>
      <c r="DG728" s="1358"/>
      <c r="DH728" s="1358"/>
      <c r="DI728" s="1358"/>
      <c r="DJ728" s="1358">
        <f t="shared" si="22"/>
        <v>0</v>
      </c>
      <c r="DK728" s="1358"/>
      <c r="DL728" s="1358"/>
      <c r="DM728" s="1358"/>
      <c r="DN728" s="1358"/>
      <c r="DO728" s="1358">
        <f t="shared" si="23"/>
        <v>0</v>
      </c>
      <c r="DP728" s="1358"/>
      <c r="DQ728" s="1358"/>
      <c r="DR728" s="1358"/>
      <c r="DS728" s="1358"/>
      <c r="DT728" s="6"/>
      <c r="DU728" s="1372">
        <f t="shared" si="24"/>
        <v>0</v>
      </c>
      <c r="DV728" s="1372"/>
      <c r="DW728" s="1372"/>
      <c r="DX728" s="1372"/>
      <c r="DY728" s="1372"/>
      <c r="DZ728" s="1372">
        <f t="shared" si="25"/>
        <v>0</v>
      </c>
      <c r="EA728" s="1372"/>
      <c r="EB728" s="1372"/>
      <c r="EC728" s="1372"/>
      <c r="ED728" s="1372"/>
      <c r="EE728" s="1372">
        <f t="shared" si="26"/>
        <v>0</v>
      </c>
      <c r="EF728" s="1372"/>
      <c r="EG728" s="1372"/>
      <c r="EH728" s="1372"/>
      <c r="EI728" s="1372"/>
      <c r="EJ728" s="1372">
        <f t="shared" si="27"/>
        <v>0</v>
      </c>
      <c r="EK728" s="1372"/>
      <c r="EL728" s="1372"/>
      <c r="EM728" s="1372"/>
      <c r="EN728" s="1372"/>
      <c r="EO728" s="1372">
        <f t="shared" si="28"/>
        <v>0</v>
      </c>
      <c r="EP728" s="1372"/>
      <c r="EQ728" s="1372"/>
      <c r="ER728" s="1372"/>
      <c r="ES728" s="1372"/>
      <c r="ET728" s="1372">
        <f t="shared" si="29"/>
        <v>0</v>
      </c>
      <c r="EU728" s="1372"/>
      <c r="EV728" s="1372"/>
      <c r="EW728" s="1372"/>
      <c r="EX728" s="1372"/>
      <c r="EY728" s="4"/>
      <c r="EZ728" s="1355" t="str">
        <f t="shared" si="30"/>
        <v/>
      </c>
      <c r="FA728" s="1356"/>
      <c r="FB728" s="1356"/>
      <c r="FC728" s="1356"/>
      <c r="FD728" s="1357"/>
      <c r="FE728" s="1355" t="str">
        <f t="shared" si="31"/>
        <v/>
      </c>
      <c r="FF728" s="1356"/>
      <c r="FG728" s="1356"/>
      <c r="FH728" s="1356"/>
      <c r="FI728" s="1357"/>
      <c r="FJ728" s="1355" t="str">
        <f t="shared" si="32"/>
        <v/>
      </c>
      <c r="FK728" s="1356"/>
      <c r="FL728" s="1356"/>
      <c r="FM728" s="1356"/>
      <c r="FN728" s="1357"/>
      <c r="FO728" s="1355" t="str">
        <f t="shared" si="33"/>
        <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3" customHeight="1">
      <c r="A729" s="4"/>
      <c r="B729" s="1359"/>
      <c r="C729" s="1360"/>
      <c r="D729" s="1360"/>
      <c r="E729" s="1360"/>
      <c r="F729" s="1361"/>
      <c r="G729" s="1368"/>
      <c r="H729" s="1369"/>
      <c r="I729" s="1369"/>
      <c r="J729" s="1370"/>
      <c r="K729" s="1605"/>
      <c r="L729" s="1606"/>
      <c r="M729" s="1606"/>
      <c r="N729" s="1607"/>
      <c r="O729" s="1472"/>
      <c r="P729" s="1473"/>
      <c r="Q729" s="1473"/>
      <c r="R729" s="1473"/>
      <c r="S729" s="1474"/>
      <c r="T729" s="1472"/>
      <c r="U729" s="1473"/>
      <c r="V729" s="1473"/>
      <c r="W729" s="1474"/>
      <c r="X729" s="1362">
        <f t="shared" si="8"/>
        <v>0</v>
      </c>
      <c r="Y729" s="1363"/>
      <c r="Z729" s="1363"/>
      <c r="AA729" s="1363"/>
      <c r="AB729" s="1364"/>
      <c r="AC729" s="1614"/>
      <c r="AD729" s="1615"/>
      <c r="AE729" s="1615"/>
      <c r="AF729" s="1615"/>
      <c r="AG729" s="1616"/>
      <c r="AH729" s="1365" t="str">
        <f t="shared" si="36"/>
        <v/>
      </c>
      <c r="AI729" s="1366"/>
      <c r="AJ729" s="1367"/>
      <c r="AK729" s="1359"/>
      <c r="AL729" s="1360"/>
      <c r="AM729" s="1360"/>
      <c r="AN729" s="1360"/>
      <c r="AO729" s="1361"/>
      <c r="AP729" s="3"/>
      <c r="AQ729" s="3"/>
      <c r="AR729" s="3"/>
      <c r="AS729" s="3"/>
      <c r="AY729" s="1087"/>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5">
        <f t="shared" si="37"/>
        <v>0</v>
      </c>
      <c r="CH729" s="1357"/>
      <c r="CI729" s="1339">
        <f t="shared" si="38"/>
        <v>0</v>
      </c>
      <c r="CJ729" s="1341"/>
      <c r="CK729" s="1355">
        <f t="shared" si="16"/>
        <v>0</v>
      </c>
      <c r="CL729" s="1357"/>
      <c r="CM729" s="1339">
        <f t="shared" si="17"/>
        <v>0</v>
      </c>
      <c r="CN729" s="1341"/>
      <c r="CO729" s="3"/>
      <c r="CP729" s="1336">
        <f t="shared" si="18"/>
        <v>0</v>
      </c>
      <c r="CQ729" s="1337"/>
      <c r="CR729" s="1337"/>
      <c r="CS729" s="1337"/>
      <c r="CT729" s="1338"/>
      <c r="CU729" s="1358">
        <f t="shared" si="19"/>
        <v>0</v>
      </c>
      <c r="CV729" s="1358"/>
      <c r="CW729" s="1358"/>
      <c r="CX729" s="1358"/>
      <c r="CY729" s="1358"/>
      <c r="CZ729" s="1358">
        <f t="shared" si="20"/>
        <v>0</v>
      </c>
      <c r="DA729" s="1358"/>
      <c r="DB729" s="1358"/>
      <c r="DC729" s="1358"/>
      <c r="DD729" s="1358"/>
      <c r="DE729" s="1358">
        <f t="shared" si="21"/>
        <v>0</v>
      </c>
      <c r="DF729" s="1358"/>
      <c r="DG729" s="1358"/>
      <c r="DH729" s="1358"/>
      <c r="DI729" s="1358"/>
      <c r="DJ729" s="1358">
        <f t="shared" si="22"/>
        <v>0</v>
      </c>
      <c r="DK729" s="1358"/>
      <c r="DL729" s="1358"/>
      <c r="DM729" s="1358"/>
      <c r="DN729" s="1358"/>
      <c r="DO729" s="1358">
        <f t="shared" si="23"/>
        <v>0</v>
      </c>
      <c r="DP729" s="1358"/>
      <c r="DQ729" s="1358"/>
      <c r="DR729" s="1358"/>
      <c r="DS729" s="1358"/>
      <c r="DT729" s="6"/>
      <c r="DU729" s="1372">
        <f t="shared" si="24"/>
        <v>0</v>
      </c>
      <c r="DV729" s="1372"/>
      <c r="DW729" s="1372"/>
      <c r="DX729" s="1372"/>
      <c r="DY729" s="1372"/>
      <c r="DZ729" s="1372">
        <f t="shared" si="25"/>
        <v>0</v>
      </c>
      <c r="EA729" s="1372"/>
      <c r="EB729" s="1372"/>
      <c r="EC729" s="1372"/>
      <c r="ED729" s="1372"/>
      <c r="EE729" s="1372">
        <f t="shared" si="26"/>
        <v>0</v>
      </c>
      <c r="EF729" s="1372"/>
      <c r="EG729" s="1372"/>
      <c r="EH729" s="1372"/>
      <c r="EI729" s="1372"/>
      <c r="EJ729" s="1372">
        <f t="shared" si="27"/>
        <v>0</v>
      </c>
      <c r="EK729" s="1372"/>
      <c r="EL729" s="1372"/>
      <c r="EM729" s="1372"/>
      <c r="EN729" s="1372"/>
      <c r="EO729" s="1372">
        <f t="shared" si="28"/>
        <v>0</v>
      </c>
      <c r="EP729" s="1372"/>
      <c r="EQ729" s="1372"/>
      <c r="ER729" s="1372"/>
      <c r="ES729" s="1372"/>
      <c r="ET729" s="1372">
        <f t="shared" si="29"/>
        <v>0</v>
      </c>
      <c r="EU729" s="1372"/>
      <c r="EV729" s="1372"/>
      <c r="EW729" s="1372"/>
      <c r="EX729" s="1372"/>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t="str">
        <f t="shared" si="33"/>
        <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3" customHeight="1">
      <c r="B730" s="1359"/>
      <c r="C730" s="1360"/>
      <c r="D730" s="1360"/>
      <c r="E730" s="1360"/>
      <c r="F730" s="1361"/>
      <c r="G730" s="1368"/>
      <c r="H730" s="1369"/>
      <c r="I730" s="1369"/>
      <c r="J730" s="1370"/>
      <c r="K730" s="1605"/>
      <c r="L730" s="1606"/>
      <c r="M730" s="1606"/>
      <c r="N730" s="1607"/>
      <c r="O730" s="1472"/>
      <c r="P730" s="1473"/>
      <c r="Q730" s="1473"/>
      <c r="R730" s="1473"/>
      <c r="S730" s="1474"/>
      <c r="T730" s="1472"/>
      <c r="U730" s="1473"/>
      <c r="V730" s="1473"/>
      <c r="W730" s="1474"/>
      <c r="X730" s="1362">
        <f t="shared" si="8"/>
        <v>0</v>
      </c>
      <c r="Y730" s="1363"/>
      <c r="Z730" s="1363"/>
      <c r="AA730" s="1363"/>
      <c r="AB730" s="1364"/>
      <c r="AC730" s="1614"/>
      <c r="AD730" s="1615"/>
      <c r="AE730" s="1615"/>
      <c r="AF730" s="1615"/>
      <c r="AG730" s="1616"/>
      <c r="AH730" s="1365" t="str">
        <f t="shared" si="36"/>
        <v/>
      </c>
      <c r="AI730" s="1366"/>
      <c r="AJ730" s="1367"/>
      <c r="AK730" s="1359"/>
      <c r="AL730" s="1360"/>
      <c r="AM730" s="1360"/>
      <c r="AN730" s="1360"/>
      <c r="AO730" s="1361"/>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5">
        <f t="shared" si="37"/>
        <v>0</v>
      </c>
      <c r="CH730" s="1357"/>
      <c r="CI730" s="1339">
        <f t="shared" si="38"/>
        <v>0</v>
      </c>
      <c r="CJ730" s="1341"/>
      <c r="CK730" s="1355">
        <f t="shared" si="16"/>
        <v>0</v>
      </c>
      <c r="CL730" s="1357"/>
      <c r="CM730" s="1339">
        <f t="shared" si="17"/>
        <v>0</v>
      </c>
      <c r="CN730" s="1341"/>
      <c r="CO730" s="3"/>
      <c r="CP730" s="1336">
        <f t="shared" si="18"/>
        <v>0</v>
      </c>
      <c r="CQ730" s="1337"/>
      <c r="CR730" s="1337"/>
      <c r="CS730" s="1337"/>
      <c r="CT730" s="1338"/>
      <c r="CU730" s="1358">
        <f t="shared" si="19"/>
        <v>0</v>
      </c>
      <c r="CV730" s="1358"/>
      <c r="CW730" s="1358"/>
      <c r="CX730" s="1358"/>
      <c r="CY730" s="1358"/>
      <c r="CZ730" s="1358">
        <f t="shared" si="20"/>
        <v>0</v>
      </c>
      <c r="DA730" s="1358"/>
      <c r="DB730" s="1358"/>
      <c r="DC730" s="1358"/>
      <c r="DD730" s="1358"/>
      <c r="DE730" s="1358">
        <f t="shared" si="21"/>
        <v>0</v>
      </c>
      <c r="DF730" s="1358"/>
      <c r="DG730" s="1358"/>
      <c r="DH730" s="1358"/>
      <c r="DI730" s="1358"/>
      <c r="DJ730" s="1358">
        <f t="shared" si="22"/>
        <v>0</v>
      </c>
      <c r="DK730" s="1358"/>
      <c r="DL730" s="1358"/>
      <c r="DM730" s="1358"/>
      <c r="DN730" s="1358"/>
      <c r="DO730" s="1358">
        <f t="shared" si="23"/>
        <v>0</v>
      </c>
      <c r="DP730" s="1358"/>
      <c r="DQ730" s="1358"/>
      <c r="DR730" s="1358"/>
      <c r="DS730" s="1358"/>
      <c r="DT730" s="6"/>
      <c r="DU730" s="1372">
        <f t="shared" si="24"/>
        <v>0</v>
      </c>
      <c r="DV730" s="1372"/>
      <c r="DW730" s="1372"/>
      <c r="DX730" s="1372"/>
      <c r="DY730" s="1372"/>
      <c r="DZ730" s="1372">
        <f t="shared" si="25"/>
        <v>0</v>
      </c>
      <c r="EA730" s="1372"/>
      <c r="EB730" s="1372"/>
      <c r="EC730" s="1372"/>
      <c r="ED730" s="1372"/>
      <c r="EE730" s="1372">
        <f t="shared" si="26"/>
        <v>0</v>
      </c>
      <c r="EF730" s="1372"/>
      <c r="EG730" s="1372"/>
      <c r="EH730" s="1372"/>
      <c r="EI730" s="1372"/>
      <c r="EJ730" s="1372">
        <f t="shared" si="27"/>
        <v>0</v>
      </c>
      <c r="EK730" s="1372"/>
      <c r="EL730" s="1372"/>
      <c r="EM730" s="1372"/>
      <c r="EN730" s="1372"/>
      <c r="EO730" s="1372">
        <f t="shared" si="28"/>
        <v>0</v>
      </c>
      <c r="EP730" s="1372"/>
      <c r="EQ730" s="1372"/>
      <c r="ER730" s="1372"/>
      <c r="ES730" s="1372"/>
      <c r="ET730" s="1372">
        <f t="shared" si="29"/>
        <v>0</v>
      </c>
      <c r="EU730" s="1372"/>
      <c r="EV730" s="1372"/>
      <c r="EW730" s="1372"/>
      <c r="EX730" s="1372"/>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t="str">
        <f t="shared" si="33"/>
        <v/>
      </c>
      <c r="FP730" s="1356"/>
      <c r="FQ730" s="1356"/>
      <c r="FR730" s="1356"/>
      <c r="FS730" s="1357"/>
      <c r="FT730" s="1355" t="str">
        <f t="shared" si="34"/>
        <v/>
      </c>
      <c r="FU730" s="1356"/>
      <c r="FV730" s="1356"/>
      <c r="FW730" s="1356"/>
      <c r="FX730" s="1357"/>
      <c r="FY730" s="1355" t="str">
        <f t="shared" si="35"/>
        <v/>
      </c>
      <c r="FZ730" s="1356"/>
      <c r="GA730" s="1356"/>
      <c r="GB730" s="1356"/>
      <c r="GC730" s="1357"/>
    </row>
    <row r="731" spans="1:185" ht="13" customHeight="1">
      <c r="B731" s="1359"/>
      <c r="C731" s="1360"/>
      <c r="D731" s="1360"/>
      <c r="E731" s="1360"/>
      <c r="F731" s="1361"/>
      <c r="G731" s="1368"/>
      <c r="H731" s="1369"/>
      <c r="I731" s="1369"/>
      <c r="J731" s="1370"/>
      <c r="K731" s="1605"/>
      <c r="L731" s="1606"/>
      <c r="M731" s="1606"/>
      <c r="N731" s="1607"/>
      <c r="O731" s="1472"/>
      <c r="P731" s="1473"/>
      <c r="Q731" s="1473"/>
      <c r="R731" s="1473"/>
      <c r="S731" s="1474"/>
      <c r="T731" s="1472"/>
      <c r="U731" s="1473"/>
      <c r="V731" s="1473"/>
      <c r="W731" s="1474"/>
      <c r="X731" s="1362">
        <f t="shared" si="8"/>
        <v>0</v>
      </c>
      <c r="Y731" s="1363"/>
      <c r="Z731" s="1363"/>
      <c r="AA731" s="1363"/>
      <c r="AB731" s="1364"/>
      <c r="AC731" s="1614"/>
      <c r="AD731" s="1615"/>
      <c r="AE731" s="1615"/>
      <c r="AF731" s="1615"/>
      <c r="AG731" s="1616"/>
      <c r="AH731" s="1365" t="str">
        <f t="shared" si="36"/>
        <v/>
      </c>
      <c r="AI731" s="1366"/>
      <c r="AJ731" s="1367"/>
      <c r="AK731" s="1359"/>
      <c r="AL731" s="1360"/>
      <c r="AM731" s="1360"/>
      <c r="AN731" s="1360"/>
      <c r="AO731" s="1361"/>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5">
        <f t="shared" si="37"/>
        <v>0</v>
      </c>
      <c r="CH731" s="1357"/>
      <c r="CI731" s="1339">
        <f t="shared" si="38"/>
        <v>0</v>
      </c>
      <c r="CJ731" s="1341"/>
      <c r="CK731" s="1355">
        <f t="shared" si="16"/>
        <v>0</v>
      </c>
      <c r="CL731" s="1357"/>
      <c r="CM731" s="1339">
        <f t="shared" si="17"/>
        <v>0</v>
      </c>
      <c r="CN731" s="1341"/>
      <c r="CO731" s="3"/>
      <c r="CP731" s="1336">
        <f t="shared" si="18"/>
        <v>0</v>
      </c>
      <c r="CQ731" s="1337"/>
      <c r="CR731" s="1337"/>
      <c r="CS731" s="1337"/>
      <c r="CT731" s="1338"/>
      <c r="CU731" s="1358">
        <f t="shared" si="19"/>
        <v>0</v>
      </c>
      <c r="CV731" s="1358"/>
      <c r="CW731" s="1358"/>
      <c r="CX731" s="1358"/>
      <c r="CY731" s="1358"/>
      <c r="CZ731" s="1358">
        <f t="shared" si="20"/>
        <v>0</v>
      </c>
      <c r="DA731" s="1358"/>
      <c r="DB731" s="1358"/>
      <c r="DC731" s="1358"/>
      <c r="DD731" s="1358"/>
      <c r="DE731" s="1358">
        <f t="shared" si="21"/>
        <v>0</v>
      </c>
      <c r="DF731" s="1358"/>
      <c r="DG731" s="1358"/>
      <c r="DH731" s="1358"/>
      <c r="DI731" s="1358"/>
      <c r="DJ731" s="1358">
        <f t="shared" si="22"/>
        <v>0</v>
      </c>
      <c r="DK731" s="1358"/>
      <c r="DL731" s="1358"/>
      <c r="DM731" s="1358"/>
      <c r="DN731" s="1358"/>
      <c r="DO731" s="1358">
        <f t="shared" si="23"/>
        <v>0</v>
      </c>
      <c r="DP731" s="1358"/>
      <c r="DQ731" s="1358"/>
      <c r="DR731" s="1358"/>
      <c r="DS731" s="1358"/>
      <c r="DT731" s="6"/>
      <c r="DU731" s="1372">
        <f t="shared" si="24"/>
        <v>0</v>
      </c>
      <c r="DV731" s="1372"/>
      <c r="DW731" s="1372"/>
      <c r="DX731" s="1372"/>
      <c r="DY731" s="1372"/>
      <c r="DZ731" s="1372">
        <f t="shared" si="25"/>
        <v>0</v>
      </c>
      <c r="EA731" s="1372"/>
      <c r="EB731" s="1372"/>
      <c r="EC731" s="1372"/>
      <c r="ED731" s="1372"/>
      <c r="EE731" s="1372">
        <f t="shared" si="26"/>
        <v>0</v>
      </c>
      <c r="EF731" s="1372"/>
      <c r="EG731" s="1372"/>
      <c r="EH731" s="1372"/>
      <c r="EI731" s="1372"/>
      <c r="EJ731" s="1372">
        <f t="shared" si="27"/>
        <v>0</v>
      </c>
      <c r="EK731" s="1372"/>
      <c r="EL731" s="1372"/>
      <c r="EM731" s="1372"/>
      <c r="EN731" s="1372"/>
      <c r="EO731" s="1372">
        <f t="shared" si="28"/>
        <v>0</v>
      </c>
      <c r="EP731" s="1372"/>
      <c r="EQ731" s="1372"/>
      <c r="ER731" s="1372"/>
      <c r="ES731" s="1372"/>
      <c r="ET731" s="1372">
        <f t="shared" si="29"/>
        <v>0</v>
      </c>
      <c r="EU731" s="1372"/>
      <c r="EV731" s="1372"/>
      <c r="EW731" s="1372"/>
      <c r="EX731" s="1372"/>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t="str">
        <f t="shared" si="33"/>
        <v/>
      </c>
      <c r="FP731" s="1356"/>
      <c r="FQ731" s="1356"/>
      <c r="FR731" s="1356"/>
      <c r="FS731" s="1357"/>
      <c r="FT731" s="1355" t="str">
        <f t="shared" si="34"/>
        <v/>
      </c>
      <c r="FU731" s="1356"/>
      <c r="FV731" s="1356"/>
      <c r="FW731" s="1356"/>
      <c r="FX731" s="1357"/>
      <c r="FY731" s="1355" t="str">
        <f t="shared" si="35"/>
        <v/>
      </c>
      <c r="FZ731" s="1356"/>
      <c r="GA731" s="1356"/>
      <c r="GB731" s="1356"/>
      <c r="GC731" s="1357"/>
    </row>
    <row r="732" spans="1:185" ht="13" customHeight="1">
      <c r="B732" s="1359"/>
      <c r="C732" s="1360"/>
      <c r="D732" s="1360"/>
      <c r="E732" s="1360"/>
      <c r="F732" s="1361"/>
      <c r="G732" s="1368"/>
      <c r="H732" s="1369"/>
      <c r="I732" s="1369"/>
      <c r="J732" s="1370"/>
      <c r="K732" s="1605"/>
      <c r="L732" s="1606"/>
      <c r="M732" s="1606"/>
      <c r="N732" s="1607"/>
      <c r="O732" s="1472"/>
      <c r="P732" s="1473"/>
      <c r="Q732" s="1473"/>
      <c r="R732" s="1473"/>
      <c r="S732" s="1474"/>
      <c r="T732" s="1472"/>
      <c r="U732" s="1473"/>
      <c r="V732" s="1473"/>
      <c r="W732" s="1474"/>
      <c r="X732" s="1362">
        <f t="shared" si="8"/>
        <v>0</v>
      </c>
      <c r="Y732" s="1363"/>
      <c r="Z732" s="1363"/>
      <c r="AA732" s="1363"/>
      <c r="AB732" s="1364"/>
      <c r="AC732" s="1614"/>
      <c r="AD732" s="1615"/>
      <c r="AE732" s="1615"/>
      <c r="AF732" s="1615"/>
      <c r="AG732" s="1616"/>
      <c r="AH732" s="1365" t="str">
        <f t="shared" si="36"/>
        <v/>
      </c>
      <c r="AI732" s="1366"/>
      <c r="AJ732" s="1367"/>
      <c r="AK732" s="1359"/>
      <c r="AL732" s="1360"/>
      <c r="AM732" s="1360"/>
      <c r="AN732" s="1360"/>
      <c r="AO732" s="1361"/>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5">
        <f t="shared" si="37"/>
        <v>0</v>
      </c>
      <c r="CH732" s="1357"/>
      <c r="CI732" s="1339">
        <f t="shared" si="38"/>
        <v>0</v>
      </c>
      <c r="CJ732" s="1341"/>
      <c r="CK732" s="1355">
        <f t="shared" si="16"/>
        <v>0</v>
      </c>
      <c r="CL732" s="1357"/>
      <c r="CM732" s="1339">
        <f t="shared" si="17"/>
        <v>0</v>
      </c>
      <c r="CN732" s="1341"/>
      <c r="CO732" s="3"/>
      <c r="CP732" s="1336">
        <f t="shared" si="18"/>
        <v>0</v>
      </c>
      <c r="CQ732" s="1337"/>
      <c r="CR732" s="1337"/>
      <c r="CS732" s="1337"/>
      <c r="CT732" s="1338"/>
      <c r="CU732" s="1358">
        <f t="shared" si="19"/>
        <v>0</v>
      </c>
      <c r="CV732" s="1358"/>
      <c r="CW732" s="1358"/>
      <c r="CX732" s="1358"/>
      <c r="CY732" s="1358"/>
      <c r="CZ732" s="1358">
        <f t="shared" si="20"/>
        <v>0</v>
      </c>
      <c r="DA732" s="1358"/>
      <c r="DB732" s="1358"/>
      <c r="DC732" s="1358"/>
      <c r="DD732" s="1358"/>
      <c r="DE732" s="1358">
        <f t="shared" si="21"/>
        <v>0</v>
      </c>
      <c r="DF732" s="1358"/>
      <c r="DG732" s="1358"/>
      <c r="DH732" s="1358"/>
      <c r="DI732" s="1358"/>
      <c r="DJ732" s="1358">
        <f t="shared" si="22"/>
        <v>0</v>
      </c>
      <c r="DK732" s="1358"/>
      <c r="DL732" s="1358"/>
      <c r="DM732" s="1358"/>
      <c r="DN732" s="1358"/>
      <c r="DO732" s="1358">
        <f t="shared" si="23"/>
        <v>0</v>
      </c>
      <c r="DP732" s="1358"/>
      <c r="DQ732" s="1358"/>
      <c r="DR732" s="1358"/>
      <c r="DS732" s="1358"/>
      <c r="DT732" s="6"/>
      <c r="DU732" s="1372">
        <f t="shared" si="24"/>
        <v>0</v>
      </c>
      <c r="DV732" s="1372"/>
      <c r="DW732" s="1372"/>
      <c r="DX732" s="1372"/>
      <c r="DY732" s="1372"/>
      <c r="DZ732" s="1372">
        <f t="shared" si="25"/>
        <v>0</v>
      </c>
      <c r="EA732" s="1372"/>
      <c r="EB732" s="1372"/>
      <c r="EC732" s="1372"/>
      <c r="ED732" s="1372"/>
      <c r="EE732" s="1372">
        <f t="shared" si="26"/>
        <v>0</v>
      </c>
      <c r="EF732" s="1372"/>
      <c r="EG732" s="1372"/>
      <c r="EH732" s="1372"/>
      <c r="EI732" s="1372"/>
      <c r="EJ732" s="1372">
        <f t="shared" si="27"/>
        <v>0</v>
      </c>
      <c r="EK732" s="1372"/>
      <c r="EL732" s="1372"/>
      <c r="EM732" s="1372"/>
      <c r="EN732" s="1372"/>
      <c r="EO732" s="1372">
        <f t="shared" si="28"/>
        <v>0</v>
      </c>
      <c r="EP732" s="1372"/>
      <c r="EQ732" s="1372"/>
      <c r="ER732" s="1372"/>
      <c r="ES732" s="1372"/>
      <c r="ET732" s="1372">
        <f t="shared" si="29"/>
        <v>0</v>
      </c>
      <c r="EU732" s="1372"/>
      <c r="EV732" s="1372"/>
      <c r="EW732" s="1372"/>
      <c r="EX732" s="1372"/>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3" customHeight="1">
      <c r="B733" s="1359"/>
      <c r="C733" s="1360"/>
      <c r="D733" s="1360"/>
      <c r="E733" s="1360"/>
      <c r="F733" s="1361"/>
      <c r="G733" s="1368"/>
      <c r="H733" s="1369"/>
      <c r="I733" s="1369"/>
      <c r="J733" s="1370"/>
      <c r="K733" s="1605"/>
      <c r="L733" s="1606"/>
      <c r="M733" s="1606"/>
      <c r="N733" s="1607"/>
      <c r="O733" s="1472"/>
      <c r="P733" s="1473"/>
      <c r="Q733" s="1473"/>
      <c r="R733" s="1473"/>
      <c r="S733" s="1474"/>
      <c r="T733" s="1472"/>
      <c r="U733" s="1473"/>
      <c r="V733" s="1473"/>
      <c r="W733" s="1474"/>
      <c r="X733" s="1362">
        <f t="shared" si="8"/>
        <v>0</v>
      </c>
      <c r="Y733" s="1363"/>
      <c r="Z733" s="1363"/>
      <c r="AA733" s="1363"/>
      <c r="AB733" s="1364"/>
      <c r="AC733" s="1614"/>
      <c r="AD733" s="1615"/>
      <c r="AE733" s="1615"/>
      <c r="AF733" s="1615"/>
      <c r="AG733" s="1616"/>
      <c r="AH733" s="1365" t="str">
        <f t="shared" si="36"/>
        <v/>
      </c>
      <c r="AI733" s="1366"/>
      <c r="AJ733" s="1367"/>
      <c r="AK733" s="1359"/>
      <c r="AL733" s="1360"/>
      <c r="AM733" s="1360"/>
      <c r="AN733" s="1360"/>
      <c r="AO733" s="1361"/>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5">
        <f t="shared" si="37"/>
        <v>0</v>
      </c>
      <c r="CH733" s="1357"/>
      <c r="CI733" s="1339">
        <f t="shared" si="38"/>
        <v>0</v>
      </c>
      <c r="CJ733" s="1341"/>
      <c r="CK733" s="1355">
        <f t="shared" si="16"/>
        <v>0</v>
      </c>
      <c r="CL733" s="1357"/>
      <c r="CM733" s="1339">
        <f t="shared" si="17"/>
        <v>0</v>
      </c>
      <c r="CN733" s="1341"/>
      <c r="CO733" s="3"/>
      <c r="CP733" s="1336">
        <f t="shared" si="18"/>
        <v>0</v>
      </c>
      <c r="CQ733" s="1337"/>
      <c r="CR733" s="1337"/>
      <c r="CS733" s="1337"/>
      <c r="CT733" s="1338"/>
      <c r="CU733" s="1358">
        <f t="shared" si="19"/>
        <v>0</v>
      </c>
      <c r="CV733" s="1358"/>
      <c r="CW733" s="1358"/>
      <c r="CX733" s="1358"/>
      <c r="CY733" s="1358"/>
      <c r="CZ733" s="1358">
        <f t="shared" si="20"/>
        <v>0</v>
      </c>
      <c r="DA733" s="1358"/>
      <c r="DB733" s="1358"/>
      <c r="DC733" s="1358"/>
      <c r="DD733" s="1358"/>
      <c r="DE733" s="1358">
        <f t="shared" si="21"/>
        <v>0</v>
      </c>
      <c r="DF733" s="1358"/>
      <c r="DG733" s="1358"/>
      <c r="DH733" s="1358"/>
      <c r="DI733" s="1358"/>
      <c r="DJ733" s="1358">
        <f t="shared" si="22"/>
        <v>0</v>
      </c>
      <c r="DK733" s="1358"/>
      <c r="DL733" s="1358"/>
      <c r="DM733" s="1358"/>
      <c r="DN733" s="1358"/>
      <c r="DO733" s="1358">
        <f t="shared" si="23"/>
        <v>0</v>
      </c>
      <c r="DP733" s="1358"/>
      <c r="DQ733" s="1358"/>
      <c r="DR733" s="1358"/>
      <c r="DS733" s="1358"/>
      <c r="DT733" s="6"/>
      <c r="DU733" s="1372">
        <f t="shared" si="24"/>
        <v>0</v>
      </c>
      <c r="DV733" s="1372"/>
      <c r="DW733" s="1372"/>
      <c r="DX733" s="1372"/>
      <c r="DY733" s="1372"/>
      <c r="DZ733" s="1372">
        <f t="shared" si="25"/>
        <v>0</v>
      </c>
      <c r="EA733" s="1372"/>
      <c r="EB733" s="1372"/>
      <c r="EC733" s="1372"/>
      <c r="ED733" s="1372"/>
      <c r="EE733" s="1372">
        <f t="shared" si="26"/>
        <v>0</v>
      </c>
      <c r="EF733" s="1372"/>
      <c r="EG733" s="1372"/>
      <c r="EH733" s="1372"/>
      <c r="EI733" s="1372"/>
      <c r="EJ733" s="1372">
        <f t="shared" si="27"/>
        <v>0</v>
      </c>
      <c r="EK733" s="1372"/>
      <c r="EL733" s="1372"/>
      <c r="EM733" s="1372"/>
      <c r="EN733" s="1372"/>
      <c r="EO733" s="1372">
        <f t="shared" si="28"/>
        <v>0</v>
      </c>
      <c r="EP733" s="1372"/>
      <c r="EQ733" s="1372"/>
      <c r="ER733" s="1372"/>
      <c r="ES733" s="1372"/>
      <c r="ET733" s="1372">
        <f t="shared" si="29"/>
        <v>0</v>
      </c>
      <c r="EU733" s="1372"/>
      <c r="EV733" s="1372"/>
      <c r="EW733" s="1372"/>
      <c r="EX733" s="1372"/>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3" customHeight="1">
      <c r="B734" s="1359"/>
      <c r="C734" s="1360"/>
      <c r="D734" s="1360"/>
      <c r="E734" s="1360"/>
      <c r="F734" s="1361"/>
      <c r="G734" s="1368"/>
      <c r="H734" s="1369"/>
      <c r="I734" s="1369"/>
      <c r="J734" s="1370"/>
      <c r="K734" s="1605"/>
      <c r="L734" s="1606"/>
      <c r="M734" s="1606"/>
      <c r="N734" s="1607"/>
      <c r="O734" s="1472"/>
      <c r="P734" s="1473"/>
      <c r="Q734" s="1473"/>
      <c r="R734" s="1473"/>
      <c r="S734" s="1474"/>
      <c r="T734" s="1472"/>
      <c r="U734" s="1473"/>
      <c r="V734" s="1473"/>
      <c r="W734" s="1474"/>
      <c r="X734" s="1362">
        <f t="shared" si="8"/>
        <v>0</v>
      </c>
      <c r="Y734" s="1363"/>
      <c r="Z734" s="1363"/>
      <c r="AA734" s="1363"/>
      <c r="AB734" s="1364"/>
      <c r="AC734" s="1614"/>
      <c r="AD734" s="1615"/>
      <c r="AE734" s="1615"/>
      <c r="AF734" s="1615"/>
      <c r="AG734" s="1616"/>
      <c r="AH734" s="1365" t="str">
        <f t="shared" si="36"/>
        <v/>
      </c>
      <c r="AI734" s="1366"/>
      <c r="AJ734" s="1367"/>
      <c r="AK734" s="1359"/>
      <c r="AL734" s="1360"/>
      <c r="AM734" s="1360"/>
      <c r="AN734" s="1360"/>
      <c r="AO734" s="1361"/>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5">
        <f t="shared" si="37"/>
        <v>0</v>
      </c>
      <c r="CH734" s="1357"/>
      <c r="CI734" s="1339">
        <f t="shared" si="38"/>
        <v>0</v>
      </c>
      <c r="CJ734" s="1341"/>
      <c r="CK734" s="1355">
        <f t="shared" si="16"/>
        <v>0</v>
      </c>
      <c r="CL734" s="1357"/>
      <c r="CM734" s="1339">
        <f t="shared" si="17"/>
        <v>0</v>
      </c>
      <c r="CN734" s="1341"/>
      <c r="CO734" s="3"/>
      <c r="CP734" s="1336">
        <f t="shared" si="18"/>
        <v>0</v>
      </c>
      <c r="CQ734" s="1337"/>
      <c r="CR734" s="1337"/>
      <c r="CS734" s="1337"/>
      <c r="CT734" s="1338"/>
      <c r="CU734" s="1358">
        <f t="shared" si="19"/>
        <v>0</v>
      </c>
      <c r="CV734" s="1358"/>
      <c r="CW734" s="1358"/>
      <c r="CX734" s="1358"/>
      <c r="CY734" s="1358"/>
      <c r="CZ734" s="1358">
        <f t="shared" si="20"/>
        <v>0</v>
      </c>
      <c r="DA734" s="1358"/>
      <c r="DB734" s="1358"/>
      <c r="DC734" s="1358"/>
      <c r="DD734" s="1358"/>
      <c r="DE734" s="1358">
        <f t="shared" si="21"/>
        <v>0</v>
      </c>
      <c r="DF734" s="1358"/>
      <c r="DG734" s="1358"/>
      <c r="DH734" s="1358"/>
      <c r="DI734" s="1358"/>
      <c r="DJ734" s="1358">
        <f t="shared" si="22"/>
        <v>0</v>
      </c>
      <c r="DK734" s="1358"/>
      <c r="DL734" s="1358"/>
      <c r="DM734" s="1358"/>
      <c r="DN734" s="1358"/>
      <c r="DO734" s="1358">
        <f t="shared" si="23"/>
        <v>0</v>
      </c>
      <c r="DP734" s="1358"/>
      <c r="DQ734" s="1358"/>
      <c r="DR734" s="1358"/>
      <c r="DS734" s="1358"/>
      <c r="DT734" s="6"/>
      <c r="DU734" s="1372">
        <f t="shared" si="24"/>
        <v>0</v>
      </c>
      <c r="DV734" s="1372"/>
      <c r="DW734" s="1372"/>
      <c r="DX734" s="1372"/>
      <c r="DY734" s="1372"/>
      <c r="DZ734" s="1372">
        <f t="shared" si="25"/>
        <v>0</v>
      </c>
      <c r="EA734" s="1372"/>
      <c r="EB734" s="1372"/>
      <c r="EC734" s="1372"/>
      <c r="ED734" s="1372"/>
      <c r="EE734" s="1372">
        <f t="shared" si="26"/>
        <v>0</v>
      </c>
      <c r="EF734" s="1372"/>
      <c r="EG734" s="1372"/>
      <c r="EH734" s="1372"/>
      <c r="EI734" s="1372"/>
      <c r="EJ734" s="1372">
        <f t="shared" si="27"/>
        <v>0</v>
      </c>
      <c r="EK734" s="1372"/>
      <c r="EL734" s="1372"/>
      <c r="EM734" s="1372"/>
      <c r="EN734" s="1372"/>
      <c r="EO734" s="1372">
        <f t="shared" si="28"/>
        <v>0</v>
      </c>
      <c r="EP734" s="1372"/>
      <c r="EQ734" s="1372"/>
      <c r="ER734" s="1372"/>
      <c r="ES734" s="1372"/>
      <c r="ET734" s="1372">
        <f t="shared" si="29"/>
        <v>0</v>
      </c>
      <c r="EU734" s="1372"/>
      <c r="EV734" s="1372"/>
      <c r="EW734" s="1372"/>
      <c r="EX734" s="1372"/>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3" customHeight="1">
      <c r="B735" s="1359"/>
      <c r="C735" s="1360"/>
      <c r="D735" s="1360"/>
      <c r="E735" s="1360"/>
      <c r="F735" s="1361"/>
      <c r="G735" s="1368"/>
      <c r="H735" s="1369"/>
      <c r="I735" s="1369"/>
      <c r="J735" s="1370"/>
      <c r="K735" s="1605"/>
      <c r="L735" s="1606"/>
      <c r="M735" s="1606"/>
      <c r="N735" s="1607"/>
      <c r="O735" s="1472"/>
      <c r="P735" s="1473"/>
      <c r="Q735" s="1473"/>
      <c r="R735" s="1473"/>
      <c r="S735" s="1474"/>
      <c r="T735" s="1472"/>
      <c r="U735" s="1473"/>
      <c r="V735" s="1473"/>
      <c r="W735" s="1474"/>
      <c r="X735" s="1362">
        <f t="shared" si="8"/>
        <v>0</v>
      </c>
      <c r="Y735" s="1363"/>
      <c r="Z735" s="1363"/>
      <c r="AA735" s="1363"/>
      <c r="AB735" s="1364"/>
      <c r="AC735" s="1614"/>
      <c r="AD735" s="1615"/>
      <c r="AE735" s="1615"/>
      <c r="AF735" s="1615"/>
      <c r="AG735" s="1616"/>
      <c r="AH735" s="1365" t="str">
        <f t="shared" si="36"/>
        <v/>
      </c>
      <c r="AI735" s="1366"/>
      <c r="AJ735" s="1367"/>
      <c r="AK735" s="1359"/>
      <c r="AL735" s="1360"/>
      <c r="AM735" s="1360"/>
      <c r="AN735" s="1360"/>
      <c r="AO735" s="1361"/>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5">
        <f t="shared" si="37"/>
        <v>0</v>
      </c>
      <c r="CH735" s="1357"/>
      <c r="CI735" s="1339">
        <f t="shared" si="38"/>
        <v>0</v>
      </c>
      <c r="CJ735" s="1341"/>
      <c r="CK735" s="1355">
        <f t="shared" si="16"/>
        <v>0</v>
      </c>
      <c r="CL735" s="1357"/>
      <c r="CM735" s="1339">
        <f t="shared" si="17"/>
        <v>0</v>
      </c>
      <c r="CN735" s="1341"/>
      <c r="CO735" s="3"/>
      <c r="CP735" s="1336">
        <f t="shared" si="18"/>
        <v>0</v>
      </c>
      <c r="CQ735" s="1337"/>
      <c r="CR735" s="1337"/>
      <c r="CS735" s="1337"/>
      <c r="CT735" s="1338"/>
      <c r="CU735" s="1358">
        <f t="shared" si="19"/>
        <v>0</v>
      </c>
      <c r="CV735" s="1358"/>
      <c r="CW735" s="1358"/>
      <c r="CX735" s="1358"/>
      <c r="CY735" s="1358"/>
      <c r="CZ735" s="1358">
        <f t="shared" si="20"/>
        <v>0</v>
      </c>
      <c r="DA735" s="1358"/>
      <c r="DB735" s="1358"/>
      <c r="DC735" s="1358"/>
      <c r="DD735" s="1358"/>
      <c r="DE735" s="1358">
        <f t="shared" si="21"/>
        <v>0</v>
      </c>
      <c r="DF735" s="1358"/>
      <c r="DG735" s="1358"/>
      <c r="DH735" s="1358"/>
      <c r="DI735" s="1358"/>
      <c r="DJ735" s="1358">
        <f t="shared" si="22"/>
        <v>0</v>
      </c>
      <c r="DK735" s="1358"/>
      <c r="DL735" s="1358"/>
      <c r="DM735" s="1358"/>
      <c r="DN735" s="1358"/>
      <c r="DO735" s="1358">
        <f t="shared" si="23"/>
        <v>0</v>
      </c>
      <c r="DP735" s="1358"/>
      <c r="DQ735" s="1358"/>
      <c r="DR735" s="1358"/>
      <c r="DS735" s="1358"/>
      <c r="DT735" s="6"/>
      <c r="DU735" s="1372">
        <f t="shared" si="24"/>
        <v>0</v>
      </c>
      <c r="DV735" s="1372"/>
      <c r="DW735" s="1372"/>
      <c r="DX735" s="1372"/>
      <c r="DY735" s="1372"/>
      <c r="DZ735" s="1372">
        <f t="shared" si="25"/>
        <v>0</v>
      </c>
      <c r="EA735" s="1372"/>
      <c r="EB735" s="1372"/>
      <c r="EC735" s="1372"/>
      <c r="ED735" s="1372"/>
      <c r="EE735" s="1372">
        <f t="shared" si="26"/>
        <v>0</v>
      </c>
      <c r="EF735" s="1372"/>
      <c r="EG735" s="1372"/>
      <c r="EH735" s="1372"/>
      <c r="EI735" s="1372"/>
      <c r="EJ735" s="1372">
        <f t="shared" si="27"/>
        <v>0</v>
      </c>
      <c r="EK735" s="1372"/>
      <c r="EL735" s="1372"/>
      <c r="EM735" s="1372"/>
      <c r="EN735" s="1372"/>
      <c r="EO735" s="1372">
        <f t="shared" si="28"/>
        <v>0</v>
      </c>
      <c r="EP735" s="1372"/>
      <c r="EQ735" s="1372"/>
      <c r="ER735" s="1372"/>
      <c r="ES735" s="1372"/>
      <c r="ET735" s="1372">
        <f t="shared" si="29"/>
        <v>0</v>
      </c>
      <c r="EU735" s="1372"/>
      <c r="EV735" s="1372"/>
      <c r="EW735" s="1372"/>
      <c r="EX735" s="1372"/>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3" customHeight="1">
      <c r="B736" s="1359"/>
      <c r="C736" s="1360"/>
      <c r="D736" s="1360"/>
      <c r="E736" s="1360"/>
      <c r="F736" s="1361"/>
      <c r="G736" s="1368"/>
      <c r="H736" s="1369"/>
      <c r="I736" s="1369"/>
      <c r="J736" s="1370"/>
      <c r="K736" s="1605"/>
      <c r="L736" s="1606"/>
      <c r="M736" s="1606"/>
      <c r="N736" s="1607"/>
      <c r="O736" s="1472"/>
      <c r="P736" s="1473"/>
      <c r="Q736" s="1473"/>
      <c r="R736" s="1473"/>
      <c r="S736" s="1474"/>
      <c r="T736" s="1472"/>
      <c r="U736" s="1473"/>
      <c r="V736" s="1473"/>
      <c r="W736" s="1474"/>
      <c r="X736" s="1362">
        <f t="shared" si="8"/>
        <v>0</v>
      </c>
      <c r="Y736" s="1363"/>
      <c r="Z736" s="1363"/>
      <c r="AA736" s="1363"/>
      <c r="AB736" s="1364"/>
      <c r="AC736" s="1614"/>
      <c r="AD736" s="1615"/>
      <c r="AE736" s="1615"/>
      <c r="AF736" s="1615"/>
      <c r="AG736" s="1616"/>
      <c r="AH736" s="1365" t="str">
        <f t="shared" si="36"/>
        <v/>
      </c>
      <c r="AI736" s="1366"/>
      <c r="AJ736" s="1367"/>
      <c r="AK736" s="1359"/>
      <c r="AL736" s="1360"/>
      <c r="AM736" s="1360"/>
      <c r="AN736" s="1360"/>
      <c r="AO736" s="1361"/>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5">
        <f t="shared" si="37"/>
        <v>0</v>
      </c>
      <c r="CH736" s="1357"/>
      <c r="CI736" s="1339">
        <f t="shared" si="38"/>
        <v>0</v>
      </c>
      <c r="CJ736" s="1341"/>
      <c r="CK736" s="1355">
        <f t="shared" si="16"/>
        <v>0</v>
      </c>
      <c r="CL736" s="1357"/>
      <c r="CM736" s="1339">
        <f t="shared" si="17"/>
        <v>0</v>
      </c>
      <c r="CN736" s="1341"/>
      <c r="CO736" s="3"/>
      <c r="CP736" s="1336">
        <f t="shared" si="18"/>
        <v>0</v>
      </c>
      <c r="CQ736" s="1337"/>
      <c r="CR736" s="1337"/>
      <c r="CS736" s="1337"/>
      <c r="CT736" s="1338"/>
      <c r="CU736" s="1358">
        <f t="shared" si="19"/>
        <v>0</v>
      </c>
      <c r="CV736" s="1358"/>
      <c r="CW736" s="1358"/>
      <c r="CX736" s="1358"/>
      <c r="CY736" s="1358"/>
      <c r="CZ736" s="1358">
        <f t="shared" si="20"/>
        <v>0</v>
      </c>
      <c r="DA736" s="1358"/>
      <c r="DB736" s="1358"/>
      <c r="DC736" s="1358"/>
      <c r="DD736" s="1358"/>
      <c r="DE736" s="1358">
        <f t="shared" si="21"/>
        <v>0</v>
      </c>
      <c r="DF736" s="1358"/>
      <c r="DG736" s="1358"/>
      <c r="DH736" s="1358"/>
      <c r="DI736" s="1358"/>
      <c r="DJ736" s="1358">
        <f t="shared" si="22"/>
        <v>0</v>
      </c>
      <c r="DK736" s="1358"/>
      <c r="DL736" s="1358"/>
      <c r="DM736" s="1358"/>
      <c r="DN736" s="1358"/>
      <c r="DO736" s="1358">
        <f t="shared" si="23"/>
        <v>0</v>
      </c>
      <c r="DP736" s="1358"/>
      <c r="DQ736" s="1358"/>
      <c r="DR736" s="1358"/>
      <c r="DS736" s="1358"/>
      <c r="DT736" s="6"/>
      <c r="DU736" s="1372">
        <f t="shared" si="24"/>
        <v>0</v>
      </c>
      <c r="DV736" s="1372"/>
      <c r="DW736" s="1372"/>
      <c r="DX736" s="1372"/>
      <c r="DY736" s="1372"/>
      <c r="DZ736" s="1372">
        <f t="shared" si="25"/>
        <v>0</v>
      </c>
      <c r="EA736" s="1372"/>
      <c r="EB736" s="1372"/>
      <c r="EC736" s="1372"/>
      <c r="ED736" s="1372"/>
      <c r="EE736" s="1372">
        <f t="shared" si="26"/>
        <v>0</v>
      </c>
      <c r="EF736" s="1372"/>
      <c r="EG736" s="1372"/>
      <c r="EH736" s="1372"/>
      <c r="EI736" s="1372"/>
      <c r="EJ736" s="1372">
        <f t="shared" si="27"/>
        <v>0</v>
      </c>
      <c r="EK736" s="1372"/>
      <c r="EL736" s="1372"/>
      <c r="EM736" s="1372"/>
      <c r="EN736" s="1372"/>
      <c r="EO736" s="1372">
        <f t="shared" si="28"/>
        <v>0</v>
      </c>
      <c r="EP736" s="1372"/>
      <c r="EQ736" s="1372"/>
      <c r="ER736" s="1372"/>
      <c r="ES736" s="1372"/>
      <c r="ET736" s="1372">
        <f t="shared" si="29"/>
        <v>0</v>
      </c>
      <c r="EU736" s="1372"/>
      <c r="EV736" s="1372"/>
      <c r="EW736" s="1372"/>
      <c r="EX736" s="1372"/>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3" customHeight="1">
      <c r="B737" s="1359"/>
      <c r="C737" s="1360"/>
      <c r="D737" s="1360"/>
      <c r="E737" s="1360"/>
      <c r="F737" s="1361"/>
      <c r="G737" s="1368"/>
      <c r="H737" s="1369"/>
      <c r="I737" s="1369"/>
      <c r="J737" s="1370"/>
      <c r="K737" s="1605"/>
      <c r="L737" s="1606"/>
      <c r="M737" s="1606"/>
      <c r="N737" s="1607"/>
      <c r="O737" s="1472"/>
      <c r="P737" s="1473"/>
      <c r="Q737" s="1473"/>
      <c r="R737" s="1473"/>
      <c r="S737" s="1474"/>
      <c r="T737" s="1472"/>
      <c r="U737" s="1473"/>
      <c r="V737" s="1473"/>
      <c r="W737" s="1474"/>
      <c r="X737" s="1362">
        <f t="shared" si="8"/>
        <v>0</v>
      </c>
      <c r="Y737" s="1363"/>
      <c r="Z737" s="1363"/>
      <c r="AA737" s="1363"/>
      <c r="AB737" s="1364"/>
      <c r="AC737" s="1614"/>
      <c r="AD737" s="1615"/>
      <c r="AE737" s="1615"/>
      <c r="AF737" s="1615"/>
      <c r="AG737" s="1616"/>
      <c r="AH737" s="1365" t="str">
        <f t="shared" si="36"/>
        <v/>
      </c>
      <c r="AI737" s="1366"/>
      <c r="AJ737" s="1367"/>
      <c r="AK737" s="1359"/>
      <c r="AL737" s="1360"/>
      <c r="AM737" s="1360"/>
      <c r="AN737" s="1360"/>
      <c r="AO737" s="1361"/>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5">
        <f t="shared" si="37"/>
        <v>0</v>
      </c>
      <c r="CH737" s="1357"/>
      <c r="CI737" s="1339">
        <f t="shared" si="38"/>
        <v>0</v>
      </c>
      <c r="CJ737" s="1341"/>
      <c r="CK737" s="1355">
        <f t="shared" si="16"/>
        <v>0</v>
      </c>
      <c r="CL737" s="1357"/>
      <c r="CM737" s="1339">
        <f t="shared" si="17"/>
        <v>0</v>
      </c>
      <c r="CN737" s="1341"/>
      <c r="CO737" s="3"/>
      <c r="CP737" s="1336">
        <f t="shared" si="18"/>
        <v>0</v>
      </c>
      <c r="CQ737" s="1337"/>
      <c r="CR737" s="1337"/>
      <c r="CS737" s="1337"/>
      <c r="CT737" s="1338"/>
      <c r="CU737" s="1358">
        <f t="shared" si="19"/>
        <v>0</v>
      </c>
      <c r="CV737" s="1358"/>
      <c r="CW737" s="1358"/>
      <c r="CX737" s="1358"/>
      <c r="CY737" s="1358"/>
      <c r="CZ737" s="1358">
        <f t="shared" si="20"/>
        <v>0</v>
      </c>
      <c r="DA737" s="1358"/>
      <c r="DB737" s="1358"/>
      <c r="DC737" s="1358"/>
      <c r="DD737" s="1358"/>
      <c r="DE737" s="1358">
        <f t="shared" si="21"/>
        <v>0</v>
      </c>
      <c r="DF737" s="1358"/>
      <c r="DG737" s="1358"/>
      <c r="DH737" s="1358"/>
      <c r="DI737" s="1358"/>
      <c r="DJ737" s="1358">
        <f t="shared" si="22"/>
        <v>0</v>
      </c>
      <c r="DK737" s="1358"/>
      <c r="DL737" s="1358"/>
      <c r="DM737" s="1358"/>
      <c r="DN737" s="1358"/>
      <c r="DO737" s="1358">
        <f t="shared" si="23"/>
        <v>0</v>
      </c>
      <c r="DP737" s="1358"/>
      <c r="DQ737" s="1358"/>
      <c r="DR737" s="1358"/>
      <c r="DS737" s="1358"/>
      <c r="DT737" s="6"/>
      <c r="DU737" s="1372">
        <f t="shared" si="24"/>
        <v>0</v>
      </c>
      <c r="DV737" s="1372"/>
      <c r="DW737" s="1372"/>
      <c r="DX737" s="1372"/>
      <c r="DY737" s="1372"/>
      <c r="DZ737" s="1372">
        <f t="shared" si="25"/>
        <v>0</v>
      </c>
      <c r="EA737" s="1372"/>
      <c r="EB737" s="1372"/>
      <c r="EC737" s="1372"/>
      <c r="ED737" s="1372"/>
      <c r="EE737" s="1372">
        <f t="shared" si="26"/>
        <v>0</v>
      </c>
      <c r="EF737" s="1372"/>
      <c r="EG737" s="1372"/>
      <c r="EH737" s="1372"/>
      <c r="EI737" s="1372"/>
      <c r="EJ737" s="1372">
        <f t="shared" si="27"/>
        <v>0</v>
      </c>
      <c r="EK737" s="1372"/>
      <c r="EL737" s="1372"/>
      <c r="EM737" s="1372"/>
      <c r="EN737" s="1372"/>
      <c r="EO737" s="1372">
        <f t="shared" si="28"/>
        <v>0</v>
      </c>
      <c r="EP737" s="1372"/>
      <c r="EQ737" s="1372"/>
      <c r="ER737" s="1372"/>
      <c r="ES737" s="1372"/>
      <c r="ET737" s="1372">
        <f t="shared" si="29"/>
        <v>0</v>
      </c>
      <c r="EU737" s="1372"/>
      <c r="EV737" s="1372"/>
      <c r="EW737" s="1372"/>
      <c r="EX737" s="1372"/>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3" customHeight="1">
      <c r="B738" s="1359"/>
      <c r="C738" s="1360"/>
      <c r="D738" s="1360"/>
      <c r="E738" s="1360"/>
      <c r="F738" s="1361"/>
      <c r="G738" s="1368"/>
      <c r="H738" s="1369"/>
      <c r="I738" s="1369"/>
      <c r="J738" s="1370"/>
      <c r="K738" s="1605"/>
      <c r="L738" s="1606"/>
      <c r="M738" s="1606"/>
      <c r="N738" s="1607"/>
      <c r="O738" s="1472"/>
      <c r="P738" s="1473"/>
      <c r="Q738" s="1473"/>
      <c r="R738" s="1473"/>
      <c r="S738" s="1474"/>
      <c r="T738" s="1472"/>
      <c r="U738" s="1473"/>
      <c r="V738" s="1473"/>
      <c r="W738" s="1474"/>
      <c r="X738" s="1362">
        <f t="shared" si="8"/>
        <v>0</v>
      </c>
      <c r="Y738" s="1363"/>
      <c r="Z738" s="1363"/>
      <c r="AA738" s="1363"/>
      <c r="AB738" s="1364"/>
      <c r="AC738" s="1614"/>
      <c r="AD738" s="1615"/>
      <c r="AE738" s="1615"/>
      <c r="AF738" s="1615"/>
      <c r="AG738" s="1616"/>
      <c r="AH738" s="1365" t="str">
        <f t="shared" si="36"/>
        <v/>
      </c>
      <c r="AI738" s="1366"/>
      <c r="AJ738" s="1367"/>
      <c r="AK738" s="1359"/>
      <c r="AL738" s="1360"/>
      <c r="AM738" s="1360"/>
      <c r="AN738" s="1360"/>
      <c r="AO738" s="1361"/>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5">
        <f t="shared" si="37"/>
        <v>0</v>
      </c>
      <c r="CH738" s="1357"/>
      <c r="CI738" s="1339">
        <f t="shared" si="38"/>
        <v>0</v>
      </c>
      <c r="CJ738" s="1341"/>
      <c r="CK738" s="1355">
        <f t="shared" si="16"/>
        <v>0</v>
      </c>
      <c r="CL738" s="1357"/>
      <c r="CM738" s="1339">
        <f t="shared" si="17"/>
        <v>0</v>
      </c>
      <c r="CN738" s="1341"/>
      <c r="CO738" s="3"/>
      <c r="CP738" s="1336">
        <f t="shared" si="18"/>
        <v>0</v>
      </c>
      <c r="CQ738" s="1337"/>
      <c r="CR738" s="1337"/>
      <c r="CS738" s="1337"/>
      <c r="CT738" s="1338"/>
      <c r="CU738" s="1358">
        <f t="shared" si="19"/>
        <v>0</v>
      </c>
      <c r="CV738" s="1358"/>
      <c r="CW738" s="1358"/>
      <c r="CX738" s="1358"/>
      <c r="CY738" s="1358"/>
      <c r="CZ738" s="1358">
        <f t="shared" si="20"/>
        <v>0</v>
      </c>
      <c r="DA738" s="1358"/>
      <c r="DB738" s="1358"/>
      <c r="DC738" s="1358"/>
      <c r="DD738" s="1358"/>
      <c r="DE738" s="1358">
        <f t="shared" si="21"/>
        <v>0</v>
      </c>
      <c r="DF738" s="1358"/>
      <c r="DG738" s="1358"/>
      <c r="DH738" s="1358"/>
      <c r="DI738" s="1358"/>
      <c r="DJ738" s="1358">
        <f t="shared" si="22"/>
        <v>0</v>
      </c>
      <c r="DK738" s="1358"/>
      <c r="DL738" s="1358"/>
      <c r="DM738" s="1358"/>
      <c r="DN738" s="1358"/>
      <c r="DO738" s="1358">
        <f t="shared" si="23"/>
        <v>0</v>
      </c>
      <c r="DP738" s="1358"/>
      <c r="DQ738" s="1358"/>
      <c r="DR738" s="1358"/>
      <c r="DS738" s="1358"/>
      <c r="DT738" s="6"/>
      <c r="DU738" s="1372">
        <f t="shared" si="24"/>
        <v>0</v>
      </c>
      <c r="DV738" s="1372"/>
      <c r="DW738" s="1372"/>
      <c r="DX738" s="1372"/>
      <c r="DY738" s="1372"/>
      <c r="DZ738" s="1372">
        <f t="shared" si="25"/>
        <v>0</v>
      </c>
      <c r="EA738" s="1372"/>
      <c r="EB738" s="1372"/>
      <c r="EC738" s="1372"/>
      <c r="ED738" s="1372"/>
      <c r="EE738" s="1372">
        <f t="shared" si="26"/>
        <v>0</v>
      </c>
      <c r="EF738" s="1372"/>
      <c r="EG738" s="1372"/>
      <c r="EH738" s="1372"/>
      <c r="EI738" s="1372"/>
      <c r="EJ738" s="1372">
        <f t="shared" si="27"/>
        <v>0</v>
      </c>
      <c r="EK738" s="1372"/>
      <c r="EL738" s="1372"/>
      <c r="EM738" s="1372"/>
      <c r="EN738" s="1372"/>
      <c r="EO738" s="1372">
        <f t="shared" si="28"/>
        <v>0</v>
      </c>
      <c r="EP738" s="1372"/>
      <c r="EQ738" s="1372"/>
      <c r="ER738" s="1372"/>
      <c r="ES738" s="1372"/>
      <c r="ET738" s="1372">
        <f t="shared" si="29"/>
        <v>0</v>
      </c>
      <c r="EU738" s="1372"/>
      <c r="EV738" s="1372"/>
      <c r="EW738" s="1372"/>
      <c r="EX738" s="1372"/>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3" customHeight="1">
      <c r="B739" s="1359"/>
      <c r="C739" s="1360"/>
      <c r="D739" s="1360"/>
      <c r="E739" s="1360"/>
      <c r="F739" s="1361"/>
      <c r="G739" s="1368"/>
      <c r="H739" s="1369"/>
      <c r="I739" s="1369"/>
      <c r="J739" s="1370"/>
      <c r="K739" s="1605"/>
      <c r="L739" s="1606"/>
      <c r="M739" s="1606"/>
      <c r="N739" s="1607"/>
      <c r="O739" s="1472"/>
      <c r="P739" s="1473"/>
      <c r="Q739" s="1473"/>
      <c r="R739" s="1473"/>
      <c r="S739" s="1474"/>
      <c r="T739" s="1472"/>
      <c r="U739" s="1473"/>
      <c r="V739" s="1473"/>
      <c r="W739" s="1474"/>
      <c r="X739" s="1362">
        <f t="shared" si="8"/>
        <v>0</v>
      </c>
      <c r="Y739" s="1363"/>
      <c r="Z739" s="1363"/>
      <c r="AA739" s="1363"/>
      <c r="AB739" s="1364"/>
      <c r="AC739" s="1614"/>
      <c r="AD739" s="1615"/>
      <c r="AE739" s="1615"/>
      <c r="AF739" s="1615"/>
      <c r="AG739" s="1616"/>
      <c r="AH739" s="1365" t="str">
        <f t="shared" si="36"/>
        <v/>
      </c>
      <c r="AI739" s="1366"/>
      <c r="AJ739" s="1367"/>
      <c r="AK739" s="1359"/>
      <c r="AL739" s="1360"/>
      <c r="AM739" s="1360"/>
      <c r="AN739" s="1360"/>
      <c r="AO739" s="1361"/>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5">
        <f t="shared" si="37"/>
        <v>0</v>
      </c>
      <c r="CH739" s="1357"/>
      <c r="CI739" s="1339">
        <f t="shared" si="38"/>
        <v>0</v>
      </c>
      <c r="CJ739" s="1341"/>
      <c r="CK739" s="1355">
        <f t="shared" si="16"/>
        <v>0</v>
      </c>
      <c r="CL739" s="1357"/>
      <c r="CM739" s="1339">
        <f t="shared" si="17"/>
        <v>0</v>
      </c>
      <c r="CN739" s="1341"/>
      <c r="CO739" s="3"/>
      <c r="CP739" s="1336">
        <f t="shared" si="18"/>
        <v>0</v>
      </c>
      <c r="CQ739" s="1337"/>
      <c r="CR739" s="1337"/>
      <c r="CS739" s="1337"/>
      <c r="CT739" s="1338"/>
      <c r="CU739" s="1358">
        <f t="shared" si="19"/>
        <v>0</v>
      </c>
      <c r="CV739" s="1358"/>
      <c r="CW739" s="1358"/>
      <c r="CX739" s="1358"/>
      <c r="CY739" s="1358"/>
      <c r="CZ739" s="1358">
        <f t="shared" si="20"/>
        <v>0</v>
      </c>
      <c r="DA739" s="1358"/>
      <c r="DB739" s="1358"/>
      <c r="DC739" s="1358"/>
      <c r="DD739" s="1358"/>
      <c r="DE739" s="1358">
        <f t="shared" si="21"/>
        <v>0</v>
      </c>
      <c r="DF739" s="1358"/>
      <c r="DG739" s="1358"/>
      <c r="DH739" s="1358"/>
      <c r="DI739" s="1358"/>
      <c r="DJ739" s="1358">
        <f t="shared" si="22"/>
        <v>0</v>
      </c>
      <c r="DK739" s="1358"/>
      <c r="DL739" s="1358"/>
      <c r="DM739" s="1358"/>
      <c r="DN739" s="1358"/>
      <c r="DO739" s="1358">
        <f t="shared" si="23"/>
        <v>0</v>
      </c>
      <c r="DP739" s="1358"/>
      <c r="DQ739" s="1358"/>
      <c r="DR739" s="1358"/>
      <c r="DS739" s="1358"/>
      <c r="DT739" s="6"/>
      <c r="DU739" s="1372">
        <f t="shared" si="24"/>
        <v>0</v>
      </c>
      <c r="DV739" s="1372"/>
      <c r="DW739" s="1372"/>
      <c r="DX739" s="1372"/>
      <c r="DY739" s="1372"/>
      <c r="DZ739" s="1372">
        <f t="shared" si="25"/>
        <v>0</v>
      </c>
      <c r="EA739" s="1372"/>
      <c r="EB739" s="1372"/>
      <c r="EC739" s="1372"/>
      <c r="ED739" s="1372"/>
      <c r="EE739" s="1372">
        <f t="shared" si="26"/>
        <v>0</v>
      </c>
      <c r="EF739" s="1372"/>
      <c r="EG739" s="1372"/>
      <c r="EH739" s="1372"/>
      <c r="EI739" s="1372"/>
      <c r="EJ739" s="1372">
        <f t="shared" si="27"/>
        <v>0</v>
      </c>
      <c r="EK739" s="1372"/>
      <c r="EL739" s="1372"/>
      <c r="EM739" s="1372"/>
      <c r="EN739" s="1372"/>
      <c r="EO739" s="1372">
        <f t="shared" si="28"/>
        <v>0</v>
      </c>
      <c r="EP739" s="1372"/>
      <c r="EQ739" s="1372"/>
      <c r="ER739" s="1372"/>
      <c r="ES739" s="1372"/>
      <c r="ET739" s="1372">
        <f t="shared" si="29"/>
        <v>0</v>
      </c>
      <c r="EU739" s="1372"/>
      <c r="EV739" s="1372"/>
      <c r="EW739" s="1372"/>
      <c r="EX739" s="1372"/>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3" customHeight="1">
      <c r="B740" s="1359"/>
      <c r="C740" s="1360"/>
      <c r="D740" s="1360"/>
      <c r="E740" s="1360"/>
      <c r="F740" s="1361"/>
      <c r="G740" s="1368"/>
      <c r="H740" s="1369"/>
      <c r="I740" s="1369"/>
      <c r="J740" s="1370"/>
      <c r="K740" s="1605"/>
      <c r="L740" s="1606"/>
      <c r="M740" s="1606"/>
      <c r="N740" s="1607"/>
      <c r="O740" s="1472"/>
      <c r="P740" s="1473"/>
      <c r="Q740" s="1473"/>
      <c r="R740" s="1473"/>
      <c r="S740" s="1474"/>
      <c r="T740" s="1472"/>
      <c r="U740" s="1473"/>
      <c r="V740" s="1473"/>
      <c r="W740" s="1474"/>
      <c r="X740" s="1362">
        <f t="shared" si="8"/>
        <v>0</v>
      </c>
      <c r="Y740" s="1363"/>
      <c r="Z740" s="1363"/>
      <c r="AA740" s="1363"/>
      <c r="AB740" s="1364"/>
      <c r="AC740" s="1614"/>
      <c r="AD740" s="1615"/>
      <c r="AE740" s="1615"/>
      <c r="AF740" s="1615"/>
      <c r="AG740" s="1616"/>
      <c r="AH740" s="1365" t="str">
        <f t="shared" si="36"/>
        <v/>
      </c>
      <c r="AI740" s="1366"/>
      <c r="AJ740" s="1367"/>
      <c r="AK740" s="1359"/>
      <c r="AL740" s="1360"/>
      <c r="AM740" s="1360"/>
      <c r="AN740" s="1360"/>
      <c r="AO740" s="1361"/>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5">
        <f t="shared" si="37"/>
        <v>0</v>
      </c>
      <c r="CH740" s="1357"/>
      <c r="CI740" s="1339">
        <f t="shared" si="38"/>
        <v>0</v>
      </c>
      <c r="CJ740" s="1341"/>
      <c r="CK740" s="1355">
        <f t="shared" si="16"/>
        <v>0</v>
      </c>
      <c r="CL740" s="1357"/>
      <c r="CM740" s="1339">
        <f t="shared" si="17"/>
        <v>0</v>
      </c>
      <c r="CN740" s="1341"/>
      <c r="CO740" s="3"/>
      <c r="CP740" s="1336">
        <f t="shared" si="18"/>
        <v>0</v>
      </c>
      <c r="CQ740" s="1337"/>
      <c r="CR740" s="1337"/>
      <c r="CS740" s="1337"/>
      <c r="CT740" s="1338"/>
      <c r="CU740" s="1358">
        <f t="shared" si="19"/>
        <v>0</v>
      </c>
      <c r="CV740" s="1358"/>
      <c r="CW740" s="1358"/>
      <c r="CX740" s="1358"/>
      <c r="CY740" s="1358"/>
      <c r="CZ740" s="1358">
        <f t="shared" si="20"/>
        <v>0</v>
      </c>
      <c r="DA740" s="1358"/>
      <c r="DB740" s="1358"/>
      <c r="DC740" s="1358"/>
      <c r="DD740" s="1358"/>
      <c r="DE740" s="1358">
        <f t="shared" si="21"/>
        <v>0</v>
      </c>
      <c r="DF740" s="1358"/>
      <c r="DG740" s="1358"/>
      <c r="DH740" s="1358"/>
      <c r="DI740" s="1358"/>
      <c r="DJ740" s="1358">
        <f t="shared" si="22"/>
        <v>0</v>
      </c>
      <c r="DK740" s="1358"/>
      <c r="DL740" s="1358"/>
      <c r="DM740" s="1358"/>
      <c r="DN740" s="1358"/>
      <c r="DO740" s="1358">
        <f t="shared" si="23"/>
        <v>0</v>
      </c>
      <c r="DP740" s="1358"/>
      <c r="DQ740" s="1358"/>
      <c r="DR740" s="1358"/>
      <c r="DS740" s="1358"/>
      <c r="DT740" s="6"/>
      <c r="DU740" s="1372">
        <f t="shared" si="24"/>
        <v>0</v>
      </c>
      <c r="DV740" s="1372"/>
      <c r="DW740" s="1372"/>
      <c r="DX740" s="1372"/>
      <c r="DY740" s="1372"/>
      <c r="DZ740" s="1372">
        <f t="shared" si="25"/>
        <v>0</v>
      </c>
      <c r="EA740" s="1372"/>
      <c r="EB740" s="1372"/>
      <c r="EC740" s="1372"/>
      <c r="ED740" s="1372"/>
      <c r="EE740" s="1372">
        <f t="shared" si="26"/>
        <v>0</v>
      </c>
      <c r="EF740" s="1372"/>
      <c r="EG740" s="1372"/>
      <c r="EH740" s="1372"/>
      <c r="EI740" s="1372"/>
      <c r="EJ740" s="1372">
        <f t="shared" si="27"/>
        <v>0</v>
      </c>
      <c r="EK740" s="1372"/>
      <c r="EL740" s="1372"/>
      <c r="EM740" s="1372"/>
      <c r="EN740" s="1372"/>
      <c r="EO740" s="1372">
        <f t="shared" si="28"/>
        <v>0</v>
      </c>
      <c r="EP740" s="1372"/>
      <c r="EQ740" s="1372"/>
      <c r="ER740" s="1372"/>
      <c r="ES740" s="1372"/>
      <c r="ET740" s="1372">
        <f t="shared" si="29"/>
        <v>0</v>
      </c>
      <c r="EU740" s="1372"/>
      <c r="EV740" s="1372"/>
      <c r="EW740" s="1372"/>
      <c r="EX740" s="1372"/>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3" customHeight="1">
      <c r="B741" s="1359"/>
      <c r="C741" s="1360"/>
      <c r="D741" s="1360"/>
      <c r="E741" s="1360"/>
      <c r="F741" s="1361"/>
      <c r="G741" s="1368"/>
      <c r="H741" s="1369"/>
      <c r="I741" s="1369"/>
      <c r="J741" s="1370"/>
      <c r="K741" s="1605"/>
      <c r="L741" s="1606"/>
      <c r="M741" s="1606"/>
      <c r="N741" s="1607"/>
      <c r="O741" s="1472"/>
      <c r="P741" s="1473"/>
      <c r="Q741" s="1473"/>
      <c r="R741" s="1473"/>
      <c r="S741" s="1474"/>
      <c r="T741" s="1472"/>
      <c r="U741" s="1473"/>
      <c r="V741" s="1473"/>
      <c r="W741" s="1474"/>
      <c r="X741" s="1362">
        <f t="shared" si="8"/>
        <v>0</v>
      </c>
      <c r="Y741" s="1363"/>
      <c r="Z741" s="1363"/>
      <c r="AA741" s="1363"/>
      <c r="AB741" s="1364"/>
      <c r="AC741" s="1614"/>
      <c r="AD741" s="1615"/>
      <c r="AE741" s="1615"/>
      <c r="AF741" s="1615"/>
      <c r="AG741" s="1616"/>
      <c r="AH741" s="1365" t="str">
        <f t="shared" si="36"/>
        <v/>
      </c>
      <c r="AI741" s="1366"/>
      <c r="AJ741" s="1367"/>
      <c r="AK741" s="1359"/>
      <c r="AL741" s="1360"/>
      <c r="AM741" s="1360"/>
      <c r="AN741" s="1360"/>
      <c r="AO741" s="1361"/>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5">
        <f t="shared" si="37"/>
        <v>0</v>
      </c>
      <c r="CH741" s="1357"/>
      <c r="CI741" s="1339">
        <f t="shared" si="38"/>
        <v>0</v>
      </c>
      <c r="CJ741" s="1341"/>
      <c r="CK741" s="1355">
        <f t="shared" si="16"/>
        <v>0</v>
      </c>
      <c r="CL741" s="1357"/>
      <c r="CM741" s="1339">
        <f t="shared" si="17"/>
        <v>0</v>
      </c>
      <c r="CN741" s="1341"/>
      <c r="CO741" s="3"/>
      <c r="CP741" s="1336">
        <f t="shared" si="18"/>
        <v>0</v>
      </c>
      <c r="CQ741" s="1337"/>
      <c r="CR741" s="1337"/>
      <c r="CS741" s="1337"/>
      <c r="CT741" s="1338"/>
      <c r="CU741" s="1358">
        <f t="shared" si="19"/>
        <v>0</v>
      </c>
      <c r="CV741" s="1358"/>
      <c r="CW741" s="1358"/>
      <c r="CX741" s="1358"/>
      <c r="CY741" s="1358"/>
      <c r="CZ741" s="1358">
        <f t="shared" si="20"/>
        <v>0</v>
      </c>
      <c r="DA741" s="1358"/>
      <c r="DB741" s="1358"/>
      <c r="DC741" s="1358"/>
      <c r="DD741" s="1358"/>
      <c r="DE741" s="1358">
        <f t="shared" si="21"/>
        <v>0</v>
      </c>
      <c r="DF741" s="1358"/>
      <c r="DG741" s="1358"/>
      <c r="DH741" s="1358"/>
      <c r="DI741" s="1358"/>
      <c r="DJ741" s="1358">
        <f t="shared" si="22"/>
        <v>0</v>
      </c>
      <c r="DK741" s="1358"/>
      <c r="DL741" s="1358"/>
      <c r="DM741" s="1358"/>
      <c r="DN741" s="1358"/>
      <c r="DO741" s="1358">
        <f t="shared" si="23"/>
        <v>0</v>
      </c>
      <c r="DP741" s="1358"/>
      <c r="DQ741" s="1358"/>
      <c r="DR741" s="1358"/>
      <c r="DS741" s="1358"/>
      <c r="DT741" s="6"/>
      <c r="DU741" s="1372">
        <f t="shared" si="24"/>
        <v>0</v>
      </c>
      <c r="DV741" s="1372"/>
      <c r="DW741" s="1372"/>
      <c r="DX741" s="1372"/>
      <c r="DY741" s="1372"/>
      <c r="DZ741" s="1372">
        <f t="shared" si="25"/>
        <v>0</v>
      </c>
      <c r="EA741" s="1372"/>
      <c r="EB741" s="1372"/>
      <c r="EC741" s="1372"/>
      <c r="ED741" s="1372"/>
      <c r="EE741" s="1372">
        <f t="shared" si="26"/>
        <v>0</v>
      </c>
      <c r="EF741" s="1372"/>
      <c r="EG741" s="1372"/>
      <c r="EH741" s="1372"/>
      <c r="EI741" s="1372"/>
      <c r="EJ741" s="1372">
        <f t="shared" si="27"/>
        <v>0</v>
      </c>
      <c r="EK741" s="1372"/>
      <c r="EL741" s="1372"/>
      <c r="EM741" s="1372"/>
      <c r="EN741" s="1372"/>
      <c r="EO741" s="1372">
        <f t="shared" si="28"/>
        <v>0</v>
      </c>
      <c r="EP741" s="1372"/>
      <c r="EQ741" s="1372"/>
      <c r="ER741" s="1372"/>
      <c r="ES741" s="1372"/>
      <c r="ET741" s="1372">
        <f t="shared" si="29"/>
        <v>0</v>
      </c>
      <c r="EU741" s="1372"/>
      <c r="EV741" s="1372"/>
      <c r="EW741" s="1372"/>
      <c r="EX741" s="1372"/>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3" customHeight="1">
      <c r="B742" s="1359"/>
      <c r="C742" s="1360"/>
      <c r="D742" s="1360"/>
      <c r="E742" s="1360"/>
      <c r="F742" s="1361"/>
      <c r="G742" s="1368"/>
      <c r="H742" s="1369"/>
      <c r="I742" s="1369"/>
      <c r="J742" s="1370"/>
      <c r="K742" s="1605"/>
      <c r="L742" s="1606"/>
      <c r="M742" s="1606"/>
      <c r="N742" s="1607"/>
      <c r="O742" s="1472"/>
      <c r="P742" s="1473"/>
      <c r="Q742" s="1473"/>
      <c r="R742" s="1473"/>
      <c r="S742" s="1474"/>
      <c r="T742" s="1472"/>
      <c r="U742" s="1473"/>
      <c r="V742" s="1473"/>
      <c r="W742" s="1474"/>
      <c r="X742" s="1362">
        <f t="shared" ref="X742:X751" si="39">O742+T742</f>
        <v>0</v>
      </c>
      <c r="Y742" s="1363"/>
      <c r="Z742" s="1363"/>
      <c r="AA742" s="1363"/>
      <c r="AB742" s="1364"/>
      <c r="AC742" s="1614"/>
      <c r="AD742" s="1615"/>
      <c r="AE742" s="1615"/>
      <c r="AF742" s="1615"/>
      <c r="AG742" s="1616"/>
      <c r="AH742" s="1365" t="str">
        <f t="shared" si="36"/>
        <v/>
      </c>
      <c r="AI742" s="1366"/>
      <c r="AJ742" s="1367"/>
      <c r="AK742" s="1359"/>
      <c r="AL742" s="1360"/>
      <c r="AM742" s="1360"/>
      <c r="AN742" s="1360"/>
      <c r="AO742" s="1361"/>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5">
        <f t="shared" si="37"/>
        <v>0</v>
      </c>
      <c r="CH742" s="1357"/>
      <c r="CI742" s="1339">
        <f t="shared" si="38"/>
        <v>0</v>
      </c>
      <c r="CJ742" s="1341"/>
      <c r="CK742" s="1355">
        <f t="shared" si="16"/>
        <v>0</v>
      </c>
      <c r="CL742" s="1357"/>
      <c r="CM742" s="1339">
        <f t="shared" si="17"/>
        <v>0</v>
      </c>
      <c r="CN742" s="1341"/>
      <c r="CO742" s="3"/>
      <c r="CP742" s="1336">
        <f t="shared" si="18"/>
        <v>0</v>
      </c>
      <c r="CQ742" s="1337"/>
      <c r="CR742" s="1337"/>
      <c r="CS742" s="1337"/>
      <c r="CT742" s="1338"/>
      <c r="CU742" s="1358">
        <f t="shared" si="19"/>
        <v>0</v>
      </c>
      <c r="CV742" s="1358"/>
      <c r="CW742" s="1358"/>
      <c r="CX742" s="1358"/>
      <c r="CY742" s="1358"/>
      <c r="CZ742" s="1358">
        <f t="shared" si="20"/>
        <v>0</v>
      </c>
      <c r="DA742" s="1358"/>
      <c r="DB742" s="1358"/>
      <c r="DC742" s="1358"/>
      <c r="DD742" s="1358"/>
      <c r="DE742" s="1358">
        <f t="shared" si="21"/>
        <v>0</v>
      </c>
      <c r="DF742" s="1358"/>
      <c r="DG742" s="1358"/>
      <c r="DH742" s="1358"/>
      <c r="DI742" s="1358"/>
      <c r="DJ742" s="1358">
        <f t="shared" si="22"/>
        <v>0</v>
      </c>
      <c r="DK742" s="1358"/>
      <c r="DL742" s="1358"/>
      <c r="DM742" s="1358"/>
      <c r="DN742" s="1358"/>
      <c r="DO742" s="1358">
        <f t="shared" si="23"/>
        <v>0</v>
      </c>
      <c r="DP742" s="1358"/>
      <c r="DQ742" s="1358"/>
      <c r="DR742" s="1358"/>
      <c r="DS742" s="1358"/>
      <c r="DT742" s="6"/>
      <c r="DU742" s="1372">
        <f t="shared" si="24"/>
        <v>0</v>
      </c>
      <c r="DV742" s="1372"/>
      <c r="DW742" s="1372"/>
      <c r="DX742" s="1372"/>
      <c r="DY742" s="1372"/>
      <c r="DZ742" s="1372">
        <f t="shared" si="25"/>
        <v>0</v>
      </c>
      <c r="EA742" s="1372"/>
      <c r="EB742" s="1372"/>
      <c r="EC742" s="1372"/>
      <c r="ED742" s="1372"/>
      <c r="EE742" s="1372">
        <f t="shared" si="26"/>
        <v>0</v>
      </c>
      <c r="EF742" s="1372"/>
      <c r="EG742" s="1372"/>
      <c r="EH742" s="1372"/>
      <c r="EI742" s="1372"/>
      <c r="EJ742" s="1372">
        <f t="shared" si="27"/>
        <v>0</v>
      </c>
      <c r="EK742" s="1372"/>
      <c r="EL742" s="1372"/>
      <c r="EM742" s="1372"/>
      <c r="EN742" s="1372"/>
      <c r="EO742" s="1372">
        <f t="shared" si="28"/>
        <v>0</v>
      </c>
      <c r="EP742" s="1372"/>
      <c r="EQ742" s="1372"/>
      <c r="ER742" s="1372"/>
      <c r="ES742" s="1372"/>
      <c r="ET742" s="1372">
        <f t="shared" si="29"/>
        <v>0</v>
      </c>
      <c r="EU742" s="1372"/>
      <c r="EV742" s="1372"/>
      <c r="EW742" s="1372"/>
      <c r="EX742" s="1372"/>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3" customHeight="1">
      <c r="A743"/>
      <c r="B743" s="1359"/>
      <c r="C743" s="1360"/>
      <c r="D743" s="1360"/>
      <c r="E743" s="1360"/>
      <c r="F743" s="1361"/>
      <c r="G743" s="1368"/>
      <c r="H743" s="1369"/>
      <c r="I743" s="1369"/>
      <c r="J743" s="1370"/>
      <c r="K743" s="1605"/>
      <c r="L743" s="1606"/>
      <c r="M743" s="1606"/>
      <c r="N743" s="1607"/>
      <c r="O743" s="1472"/>
      <c r="P743" s="1473"/>
      <c r="Q743" s="1473"/>
      <c r="R743" s="1473"/>
      <c r="S743" s="1474"/>
      <c r="T743" s="1472"/>
      <c r="U743" s="1473"/>
      <c r="V743" s="1473"/>
      <c r="W743" s="1474"/>
      <c r="X743" s="1362">
        <f t="shared" si="39"/>
        <v>0</v>
      </c>
      <c r="Y743" s="1363"/>
      <c r="Z743" s="1363"/>
      <c r="AA743" s="1363"/>
      <c r="AB743" s="1364"/>
      <c r="AC743" s="1614"/>
      <c r="AD743" s="1615"/>
      <c r="AE743" s="1615"/>
      <c r="AF743" s="1615"/>
      <c r="AG743" s="1616"/>
      <c r="AH743" s="1365" t="str">
        <f t="shared" si="36"/>
        <v/>
      </c>
      <c r="AI743" s="1366"/>
      <c r="AJ743" s="1367"/>
      <c r="AK743" s="1359"/>
      <c r="AL743" s="1360"/>
      <c r="AM743" s="1360"/>
      <c r="AN743" s="1360"/>
      <c r="AO743" s="1361"/>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5">
        <f t="shared" si="37"/>
        <v>0</v>
      </c>
      <c r="CH743" s="1357"/>
      <c r="CI743" s="1339">
        <f t="shared" si="38"/>
        <v>0</v>
      </c>
      <c r="CJ743" s="1341"/>
      <c r="CK743" s="1355">
        <f t="shared" si="16"/>
        <v>0</v>
      </c>
      <c r="CL743" s="1357"/>
      <c r="CM743" s="1339">
        <f t="shared" si="17"/>
        <v>0</v>
      </c>
      <c r="CN743" s="1341"/>
      <c r="CP743" s="1336">
        <f t="shared" si="18"/>
        <v>0</v>
      </c>
      <c r="CQ743" s="1337"/>
      <c r="CR743" s="1337"/>
      <c r="CS743" s="1337"/>
      <c r="CT743" s="1338"/>
      <c r="CU743" s="1358">
        <f t="shared" si="19"/>
        <v>0</v>
      </c>
      <c r="CV743" s="1358"/>
      <c r="CW743" s="1358"/>
      <c r="CX743" s="1358"/>
      <c r="CY743" s="1358"/>
      <c r="CZ743" s="1358">
        <f t="shared" si="20"/>
        <v>0</v>
      </c>
      <c r="DA743" s="1358"/>
      <c r="DB743" s="1358"/>
      <c r="DC743" s="1358"/>
      <c r="DD743" s="1358"/>
      <c r="DE743" s="1358">
        <f t="shared" si="21"/>
        <v>0</v>
      </c>
      <c r="DF743" s="1358"/>
      <c r="DG743" s="1358"/>
      <c r="DH743" s="1358"/>
      <c r="DI743" s="1358"/>
      <c r="DJ743" s="1358">
        <f t="shared" si="22"/>
        <v>0</v>
      </c>
      <c r="DK743" s="1358"/>
      <c r="DL743" s="1358"/>
      <c r="DM743" s="1358"/>
      <c r="DN743" s="1358"/>
      <c r="DO743" s="1358">
        <f t="shared" si="23"/>
        <v>0</v>
      </c>
      <c r="DP743" s="1358"/>
      <c r="DQ743" s="1358"/>
      <c r="DR743" s="1358"/>
      <c r="DS743" s="1358"/>
      <c r="DT743" s="6"/>
      <c r="DU743" s="1372">
        <f t="shared" si="24"/>
        <v>0</v>
      </c>
      <c r="DV743" s="1372"/>
      <c r="DW743" s="1372"/>
      <c r="DX743" s="1372"/>
      <c r="DY743" s="1372"/>
      <c r="DZ743" s="1372">
        <f t="shared" si="25"/>
        <v>0</v>
      </c>
      <c r="EA743" s="1372"/>
      <c r="EB743" s="1372"/>
      <c r="EC743" s="1372"/>
      <c r="ED743" s="1372"/>
      <c r="EE743" s="1372">
        <f t="shared" si="26"/>
        <v>0</v>
      </c>
      <c r="EF743" s="1372"/>
      <c r="EG743" s="1372"/>
      <c r="EH743" s="1372"/>
      <c r="EI743" s="1372"/>
      <c r="EJ743" s="1372">
        <f t="shared" si="27"/>
        <v>0</v>
      </c>
      <c r="EK743" s="1372"/>
      <c r="EL743" s="1372"/>
      <c r="EM743" s="1372"/>
      <c r="EN743" s="1372"/>
      <c r="EO743" s="1372">
        <f t="shared" si="28"/>
        <v>0</v>
      </c>
      <c r="EP743" s="1372"/>
      <c r="EQ743" s="1372"/>
      <c r="ER743" s="1372"/>
      <c r="ES743" s="1372"/>
      <c r="ET743" s="1372">
        <f t="shared" si="29"/>
        <v>0</v>
      </c>
      <c r="EU743" s="1372"/>
      <c r="EV743" s="1372"/>
      <c r="EW743" s="1372"/>
      <c r="EX743" s="1372"/>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3" customHeight="1">
      <c r="B744" s="1359"/>
      <c r="C744" s="1360"/>
      <c r="D744" s="1360"/>
      <c r="E744" s="1360"/>
      <c r="F744" s="1361"/>
      <c r="G744" s="1368"/>
      <c r="H744" s="1369"/>
      <c r="I744" s="1369"/>
      <c r="J744" s="1370"/>
      <c r="K744" s="1605"/>
      <c r="L744" s="1606"/>
      <c r="M744" s="1606"/>
      <c r="N744" s="1607"/>
      <c r="O744" s="1472"/>
      <c r="P744" s="1473"/>
      <c r="Q744" s="1473"/>
      <c r="R744" s="1473"/>
      <c r="S744" s="1474"/>
      <c r="T744" s="1472"/>
      <c r="U744" s="1473"/>
      <c r="V744" s="1473"/>
      <c r="W744" s="1474"/>
      <c r="X744" s="1362">
        <f t="shared" si="39"/>
        <v>0</v>
      </c>
      <c r="Y744" s="1363"/>
      <c r="Z744" s="1363"/>
      <c r="AA744" s="1363"/>
      <c r="AB744" s="1364"/>
      <c r="AC744" s="1614"/>
      <c r="AD744" s="1615"/>
      <c r="AE744" s="1615"/>
      <c r="AF744" s="1615"/>
      <c r="AG744" s="1616"/>
      <c r="AH744" s="1365" t="str">
        <f t="shared" si="36"/>
        <v/>
      </c>
      <c r="AI744" s="1366"/>
      <c r="AJ744" s="1367"/>
      <c r="AK744" s="1359"/>
      <c r="AL744" s="1360"/>
      <c r="AM744" s="1360"/>
      <c r="AN744" s="1360"/>
      <c r="AO744" s="1361"/>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5">
        <f t="shared" si="37"/>
        <v>0</v>
      </c>
      <c r="CH744" s="1357"/>
      <c r="CI744" s="1339">
        <f t="shared" si="38"/>
        <v>0</v>
      </c>
      <c r="CJ744" s="1341"/>
      <c r="CK744" s="1355">
        <f t="shared" si="16"/>
        <v>0</v>
      </c>
      <c r="CL744" s="1357"/>
      <c r="CM744" s="1339">
        <f t="shared" si="17"/>
        <v>0</v>
      </c>
      <c r="CN744" s="1341"/>
      <c r="CO744" s="3"/>
      <c r="CP744" s="1336">
        <f t="shared" si="18"/>
        <v>0</v>
      </c>
      <c r="CQ744" s="1337"/>
      <c r="CR744" s="1337"/>
      <c r="CS744" s="1337"/>
      <c r="CT744" s="1338"/>
      <c r="CU744" s="1358">
        <f t="shared" si="19"/>
        <v>0</v>
      </c>
      <c r="CV744" s="1358"/>
      <c r="CW744" s="1358"/>
      <c r="CX744" s="1358"/>
      <c r="CY744" s="1358"/>
      <c r="CZ744" s="1358">
        <f t="shared" si="20"/>
        <v>0</v>
      </c>
      <c r="DA744" s="1358"/>
      <c r="DB744" s="1358"/>
      <c r="DC744" s="1358"/>
      <c r="DD744" s="1358"/>
      <c r="DE744" s="1358">
        <f t="shared" si="21"/>
        <v>0</v>
      </c>
      <c r="DF744" s="1358"/>
      <c r="DG744" s="1358"/>
      <c r="DH744" s="1358"/>
      <c r="DI744" s="1358"/>
      <c r="DJ744" s="1358">
        <f t="shared" si="22"/>
        <v>0</v>
      </c>
      <c r="DK744" s="1358"/>
      <c r="DL744" s="1358"/>
      <c r="DM744" s="1358"/>
      <c r="DN744" s="1358"/>
      <c r="DO744" s="1358">
        <f t="shared" si="23"/>
        <v>0</v>
      </c>
      <c r="DP744" s="1358"/>
      <c r="DQ744" s="1358"/>
      <c r="DR744" s="1358"/>
      <c r="DS744" s="1358"/>
      <c r="DT744" s="6"/>
      <c r="DU744" s="1372">
        <f t="shared" si="24"/>
        <v>0</v>
      </c>
      <c r="DV744" s="1372"/>
      <c r="DW744" s="1372"/>
      <c r="DX744" s="1372"/>
      <c r="DY744" s="1372"/>
      <c r="DZ744" s="1372">
        <f t="shared" si="25"/>
        <v>0</v>
      </c>
      <c r="EA744" s="1372"/>
      <c r="EB744" s="1372"/>
      <c r="EC744" s="1372"/>
      <c r="ED744" s="1372"/>
      <c r="EE744" s="1372">
        <f t="shared" si="26"/>
        <v>0</v>
      </c>
      <c r="EF744" s="1372"/>
      <c r="EG744" s="1372"/>
      <c r="EH744" s="1372"/>
      <c r="EI744" s="1372"/>
      <c r="EJ744" s="1372">
        <f t="shared" si="27"/>
        <v>0</v>
      </c>
      <c r="EK744" s="1372"/>
      <c r="EL744" s="1372"/>
      <c r="EM744" s="1372"/>
      <c r="EN744" s="1372"/>
      <c r="EO744" s="1372">
        <f t="shared" si="28"/>
        <v>0</v>
      </c>
      <c r="EP744" s="1372"/>
      <c r="EQ744" s="1372"/>
      <c r="ER744" s="1372"/>
      <c r="ES744" s="1372"/>
      <c r="ET744" s="1372">
        <f t="shared" si="29"/>
        <v>0</v>
      </c>
      <c r="EU744" s="1372"/>
      <c r="EV744" s="1372"/>
      <c r="EW744" s="1372"/>
      <c r="EX744" s="1372"/>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3" customHeight="1">
      <c r="B745" s="1359"/>
      <c r="C745" s="1360"/>
      <c r="D745" s="1360"/>
      <c r="E745" s="1360"/>
      <c r="F745" s="1361"/>
      <c r="G745" s="1368"/>
      <c r="H745" s="1369"/>
      <c r="I745" s="1369"/>
      <c r="J745" s="1370"/>
      <c r="K745" s="1605"/>
      <c r="L745" s="1606"/>
      <c r="M745" s="1606"/>
      <c r="N745" s="1607"/>
      <c r="O745" s="1472"/>
      <c r="P745" s="1473"/>
      <c r="Q745" s="1473"/>
      <c r="R745" s="1473"/>
      <c r="S745" s="1474"/>
      <c r="T745" s="1472"/>
      <c r="U745" s="1473"/>
      <c r="V745" s="1473"/>
      <c r="W745" s="1474"/>
      <c r="X745" s="1362">
        <f t="shared" si="39"/>
        <v>0</v>
      </c>
      <c r="Y745" s="1363"/>
      <c r="Z745" s="1363"/>
      <c r="AA745" s="1363"/>
      <c r="AB745" s="1364"/>
      <c r="AC745" s="1614"/>
      <c r="AD745" s="1615"/>
      <c r="AE745" s="1615"/>
      <c r="AF745" s="1615"/>
      <c r="AG745" s="1616"/>
      <c r="AH745" s="1365" t="str">
        <f t="shared" si="36"/>
        <v/>
      </c>
      <c r="AI745" s="1366"/>
      <c r="AJ745" s="1367"/>
      <c r="AK745" s="1359"/>
      <c r="AL745" s="1360"/>
      <c r="AM745" s="1360"/>
      <c r="AN745" s="1360"/>
      <c r="AO745" s="1361"/>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5">
        <f t="shared" si="37"/>
        <v>0</v>
      </c>
      <c r="CH745" s="1357"/>
      <c r="CI745" s="1339">
        <f t="shared" si="38"/>
        <v>0</v>
      </c>
      <c r="CJ745" s="1341"/>
      <c r="CK745" s="1355">
        <f t="shared" si="16"/>
        <v>0</v>
      </c>
      <c r="CL745" s="1357"/>
      <c r="CM745" s="1339">
        <f t="shared" si="17"/>
        <v>0</v>
      </c>
      <c r="CN745" s="1341"/>
      <c r="CO745" s="3"/>
      <c r="CP745" s="1336">
        <f t="shared" si="18"/>
        <v>0</v>
      </c>
      <c r="CQ745" s="1337"/>
      <c r="CR745" s="1337"/>
      <c r="CS745" s="1337"/>
      <c r="CT745" s="1338"/>
      <c r="CU745" s="1358">
        <f t="shared" si="19"/>
        <v>0</v>
      </c>
      <c r="CV745" s="1358"/>
      <c r="CW745" s="1358"/>
      <c r="CX745" s="1358"/>
      <c r="CY745" s="1358"/>
      <c r="CZ745" s="1358">
        <f t="shared" si="20"/>
        <v>0</v>
      </c>
      <c r="DA745" s="1358"/>
      <c r="DB745" s="1358"/>
      <c r="DC745" s="1358"/>
      <c r="DD745" s="1358"/>
      <c r="DE745" s="1358">
        <f t="shared" si="21"/>
        <v>0</v>
      </c>
      <c r="DF745" s="1358"/>
      <c r="DG745" s="1358"/>
      <c r="DH745" s="1358"/>
      <c r="DI745" s="1358"/>
      <c r="DJ745" s="1358">
        <f t="shared" si="22"/>
        <v>0</v>
      </c>
      <c r="DK745" s="1358"/>
      <c r="DL745" s="1358"/>
      <c r="DM745" s="1358"/>
      <c r="DN745" s="1358"/>
      <c r="DO745" s="1358">
        <f t="shared" si="23"/>
        <v>0</v>
      </c>
      <c r="DP745" s="1358"/>
      <c r="DQ745" s="1358"/>
      <c r="DR745" s="1358"/>
      <c r="DS745" s="1358"/>
      <c r="DT745" s="6"/>
      <c r="DU745" s="1372">
        <f t="shared" si="24"/>
        <v>0</v>
      </c>
      <c r="DV745" s="1372"/>
      <c r="DW745" s="1372"/>
      <c r="DX745" s="1372"/>
      <c r="DY745" s="1372"/>
      <c r="DZ745" s="1372">
        <f t="shared" si="25"/>
        <v>0</v>
      </c>
      <c r="EA745" s="1372"/>
      <c r="EB745" s="1372"/>
      <c r="EC745" s="1372"/>
      <c r="ED745" s="1372"/>
      <c r="EE745" s="1372">
        <f t="shared" si="26"/>
        <v>0</v>
      </c>
      <c r="EF745" s="1372"/>
      <c r="EG745" s="1372"/>
      <c r="EH745" s="1372"/>
      <c r="EI745" s="1372"/>
      <c r="EJ745" s="1372">
        <f t="shared" si="27"/>
        <v>0</v>
      </c>
      <c r="EK745" s="1372"/>
      <c r="EL745" s="1372"/>
      <c r="EM745" s="1372"/>
      <c r="EN745" s="1372"/>
      <c r="EO745" s="1372">
        <f t="shared" si="28"/>
        <v>0</v>
      </c>
      <c r="EP745" s="1372"/>
      <c r="EQ745" s="1372"/>
      <c r="ER745" s="1372"/>
      <c r="ES745" s="1372"/>
      <c r="ET745" s="1372">
        <f t="shared" si="29"/>
        <v>0</v>
      </c>
      <c r="EU745" s="1372"/>
      <c r="EV745" s="1372"/>
      <c r="EW745" s="1372"/>
      <c r="EX745" s="1372"/>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3" customHeight="1">
      <c r="B746" s="1359"/>
      <c r="C746" s="1360"/>
      <c r="D746" s="1360"/>
      <c r="E746" s="1360"/>
      <c r="F746" s="1361"/>
      <c r="G746" s="1368"/>
      <c r="H746" s="1369"/>
      <c r="I746" s="1369"/>
      <c r="J746" s="1370"/>
      <c r="K746" s="1605"/>
      <c r="L746" s="1606"/>
      <c r="M746" s="1606"/>
      <c r="N746" s="1607"/>
      <c r="O746" s="1472"/>
      <c r="P746" s="1473"/>
      <c r="Q746" s="1473"/>
      <c r="R746" s="1473"/>
      <c r="S746" s="1474"/>
      <c r="T746" s="1472"/>
      <c r="U746" s="1473"/>
      <c r="V746" s="1473"/>
      <c r="W746" s="1474"/>
      <c r="X746" s="1362">
        <f t="shared" si="39"/>
        <v>0</v>
      </c>
      <c r="Y746" s="1363"/>
      <c r="Z746" s="1363"/>
      <c r="AA746" s="1363"/>
      <c r="AB746" s="1364"/>
      <c r="AC746" s="1614"/>
      <c r="AD746" s="1615"/>
      <c r="AE746" s="1615"/>
      <c r="AF746" s="1615"/>
      <c r="AG746" s="1616"/>
      <c r="AH746" s="1365" t="str">
        <f t="shared" si="36"/>
        <v/>
      </c>
      <c r="AI746" s="1366"/>
      <c r="AJ746" s="1367"/>
      <c r="AK746" s="1359"/>
      <c r="AL746" s="1360"/>
      <c r="AM746" s="1360"/>
      <c r="AN746" s="1360"/>
      <c r="AO746" s="1361"/>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5">
        <f t="shared" si="37"/>
        <v>0</v>
      </c>
      <c r="CH746" s="1357"/>
      <c r="CI746" s="1339">
        <f t="shared" si="38"/>
        <v>0</v>
      </c>
      <c r="CJ746" s="1341"/>
      <c r="CK746" s="1355">
        <f t="shared" si="16"/>
        <v>0</v>
      </c>
      <c r="CL746" s="1357"/>
      <c r="CM746" s="1339">
        <f t="shared" si="17"/>
        <v>0</v>
      </c>
      <c r="CN746" s="1341"/>
      <c r="CO746" s="3"/>
      <c r="CP746" s="1336">
        <f t="shared" si="18"/>
        <v>0</v>
      </c>
      <c r="CQ746" s="1337"/>
      <c r="CR746" s="1337"/>
      <c r="CS746" s="1337"/>
      <c r="CT746" s="1338"/>
      <c r="CU746" s="1358">
        <f t="shared" si="19"/>
        <v>0</v>
      </c>
      <c r="CV746" s="1358"/>
      <c r="CW746" s="1358"/>
      <c r="CX746" s="1358"/>
      <c r="CY746" s="1358"/>
      <c r="CZ746" s="1358">
        <f t="shared" si="20"/>
        <v>0</v>
      </c>
      <c r="DA746" s="1358"/>
      <c r="DB746" s="1358"/>
      <c r="DC746" s="1358"/>
      <c r="DD746" s="1358"/>
      <c r="DE746" s="1358">
        <f t="shared" si="21"/>
        <v>0</v>
      </c>
      <c r="DF746" s="1358"/>
      <c r="DG746" s="1358"/>
      <c r="DH746" s="1358"/>
      <c r="DI746" s="1358"/>
      <c r="DJ746" s="1358">
        <f t="shared" si="22"/>
        <v>0</v>
      </c>
      <c r="DK746" s="1358"/>
      <c r="DL746" s="1358"/>
      <c r="DM746" s="1358"/>
      <c r="DN746" s="1358"/>
      <c r="DO746" s="1358">
        <f t="shared" si="23"/>
        <v>0</v>
      </c>
      <c r="DP746" s="1358"/>
      <c r="DQ746" s="1358"/>
      <c r="DR746" s="1358"/>
      <c r="DS746" s="1358"/>
      <c r="DT746" s="6"/>
      <c r="DU746" s="1372">
        <f t="shared" si="24"/>
        <v>0</v>
      </c>
      <c r="DV746" s="1372"/>
      <c r="DW746" s="1372"/>
      <c r="DX746" s="1372"/>
      <c r="DY746" s="1372"/>
      <c r="DZ746" s="1372">
        <f t="shared" si="25"/>
        <v>0</v>
      </c>
      <c r="EA746" s="1372"/>
      <c r="EB746" s="1372"/>
      <c r="EC746" s="1372"/>
      <c r="ED746" s="1372"/>
      <c r="EE746" s="1372">
        <f t="shared" si="26"/>
        <v>0</v>
      </c>
      <c r="EF746" s="1372"/>
      <c r="EG746" s="1372"/>
      <c r="EH746" s="1372"/>
      <c r="EI746" s="1372"/>
      <c r="EJ746" s="1372">
        <f t="shared" si="27"/>
        <v>0</v>
      </c>
      <c r="EK746" s="1372"/>
      <c r="EL746" s="1372"/>
      <c r="EM746" s="1372"/>
      <c r="EN746" s="1372"/>
      <c r="EO746" s="1372">
        <f t="shared" si="28"/>
        <v>0</v>
      </c>
      <c r="EP746" s="1372"/>
      <c r="EQ746" s="1372"/>
      <c r="ER746" s="1372"/>
      <c r="ES746" s="1372"/>
      <c r="ET746" s="1372">
        <f t="shared" si="29"/>
        <v>0</v>
      </c>
      <c r="EU746" s="1372"/>
      <c r="EV746" s="1372"/>
      <c r="EW746" s="1372"/>
      <c r="EX746" s="1372"/>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3" customHeight="1">
      <c r="B747" s="1359"/>
      <c r="C747" s="1360"/>
      <c r="D747" s="1360"/>
      <c r="E747" s="1360"/>
      <c r="F747" s="1361"/>
      <c r="G747" s="1368"/>
      <c r="H747" s="1369"/>
      <c r="I747" s="1369"/>
      <c r="J747" s="1370"/>
      <c r="K747" s="1605"/>
      <c r="L747" s="1606"/>
      <c r="M747" s="1606"/>
      <c r="N747" s="1607"/>
      <c r="O747" s="1472"/>
      <c r="P747" s="1473"/>
      <c r="Q747" s="1473"/>
      <c r="R747" s="1473"/>
      <c r="S747" s="1474"/>
      <c r="T747" s="1472"/>
      <c r="U747" s="1473"/>
      <c r="V747" s="1473"/>
      <c r="W747" s="1474"/>
      <c r="X747" s="1362">
        <f t="shared" si="39"/>
        <v>0</v>
      </c>
      <c r="Y747" s="1363"/>
      <c r="Z747" s="1363"/>
      <c r="AA747" s="1363"/>
      <c r="AB747" s="1364"/>
      <c r="AC747" s="1614"/>
      <c r="AD747" s="1615"/>
      <c r="AE747" s="1615"/>
      <c r="AF747" s="1615"/>
      <c r="AG747" s="1616"/>
      <c r="AH747" s="1365" t="str">
        <f t="shared" si="36"/>
        <v/>
      </c>
      <c r="AI747" s="1366"/>
      <c r="AJ747" s="1367"/>
      <c r="AK747" s="1359"/>
      <c r="AL747" s="1360"/>
      <c r="AM747" s="1360"/>
      <c r="AN747" s="1360"/>
      <c r="AO747" s="1361"/>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5">
        <f t="shared" si="37"/>
        <v>0</v>
      </c>
      <c r="CH747" s="1357"/>
      <c r="CI747" s="1339">
        <f t="shared" si="38"/>
        <v>0</v>
      </c>
      <c r="CJ747" s="1341"/>
      <c r="CK747" s="1355">
        <f t="shared" si="16"/>
        <v>0</v>
      </c>
      <c r="CL747" s="1357"/>
      <c r="CM747" s="1339">
        <f t="shared" si="17"/>
        <v>0</v>
      </c>
      <c r="CN747" s="1341"/>
      <c r="CO747" s="3"/>
      <c r="CP747" s="1336">
        <f t="shared" si="18"/>
        <v>0</v>
      </c>
      <c r="CQ747" s="1337"/>
      <c r="CR747" s="1337"/>
      <c r="CS747" s="1337"/>
      <c r="CT747" s="1338"/>
      <c r="CU747" s="1358">
        <f t="shared" si="19"/>
        <v>0</v>
      </c>
      <c r="CV747" s="1358"/>
      <c r="CW747" s="1358"/>
      <c r="CX747" s="1358"/>
      <c r="CY747" s="1358"/>
      <c r="CZ747" s="1358">
        <f t="shared" si="20"/>
        <v>0</v>
      </c>
      <c r="DA747" s="1358"/>
      <c r="DB747" s="1358"/>
      <c r="DC747" s="1358"/>
      <c r="DD747" s="1358"/>
      <c r="DE747" s="1358">
        <f t="shared" si="21"/>
        <v>0</v>
      </c>
      <c r="DF747" s="1358"/>
      <c r="DG747" s="1358"/>
      <c r="DH747" s="1358"/>
      <c r="DI747" s="1358"/>
      <c r="DJ747" s="1358">
        <f t="shared" si="22"/>
        <v>0</v>
      </c>
      <c r="DK747" s="1358"/>
      <c r="DL747" s="1358"/>
      <c r="DM747" s="1358"/>
      <c r="DN747" s="1358"/>
      <c r="DO747" s="1358">
        <f t="shared" si="23"/>
        <v>0</v>
      </c>
      <c r="DP747" s="1358"/>
      <c r="DQ747" s="1358"/>
      <c r="DR747" s="1358"/>
      <c r="DS747" s="1358"/>
      <c r="DT747" s="6"/>
      <c r="DU747" s="1372">
        <f t="shared" si="24"/>
        <v>0</v>
      </c>
      <c r="DV747" s="1372"/>
      <c r="DW747" s="1372"/>
      <c r="DX747" s="1372"/>
      <c r="DY747" s="1372"/>
      <c r="DZ747" s="1372">
        <f t="shared" si="25"/>
        <v>0</v>
      </c>
      <c r="EA747" s="1372"/>
      <c r="EB747" s="1372"/>
      <c r="EC747" s="1372"/>
      <c r="ED747" s="1372"/>
      <c r="EE747" s="1372">
        <f t="shared" si="26"/>
        <v>0</v>
      </c>
      <c r="EF747" s="1372"/>
      <c r="EG747" s="1372"/>
      <c r="EH747" s="1372"/>
      <c r="EI747" s="1372"/>
      <c r="EJ747" s="1372">
        <f t="shared" si="27"/>
        <v>0</v>
      </c>
      <c r="EK747" s="1372"/>
      <c r="EL747" s="1372"/>
      <c r="EM747" s="1372"/>
      <c r="EN747" s="1372"/>
      <c r="EO747" s="1372">
        <f t="shared" si="28"/>
        <v>0</v>
      </c>
      <c r="EP747" s="1372"/>
      <c r="EQ747" s="1372"/>
      <c r="ER747" s="1372"/>
      <c r="ES747" s="1372"/>
      <c r="ET747" s="1372">
        <f t="shared" si="29"/>
        <v>0</v>
      </c>
      <c r="EU747" s="1372"/>
      <c r="EV747" s="1372"/>
      <c r="EW747" s="1372"/>
      <c r="EX747" s="1372"/>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3" customHeight="1">
      <c r="A748"/>
      <c r="B748" s="1359"/>
      <c r="C748" s="1360"/>
      <c r="D748" s="1360"/>
      <c r="E748" s="1360"/>
      <c r="F748" s="1361"/>
      <c r="G748" s="1368"/>
      <c r="H748" s="1369"/>
      <c r="I748" s="1369"/>
      <c r="J748" s="1370"/>
      <c r="K748" s="1605"/>
      <c r="L748" s="1606"/>
      <c r="M748" s="1606"/>
      <c r="N748" s="1607"/>
      <c r="O748" s="1472"/>
      <c r="P748" s="1473"/>
      <c r="Q748" s="1473"/>
      <c r="R748" s="1473"/>
      <c r="S748" s="1474"/>
      <c r="T748" s="1472"/>
      <c r="U748" s="1473"/>
      <c r="V748" s="1473"/>
      <c r="W748" s="1474"/>
      <c r="X748" s="1362">
        <f t="shared" si="39"/>
        <v>0</v>
      </c>
      <c r="Y748" s="1363"/>
      <c r="Z748" s="1363"/>
      <c r="AA748" s="1363"/>
      <c r="AB748" s="1364"/>
      <c r="AC748" s="1614"/>
      <c r="AD748" s="1615"/>
      <c r="AE748" s="1615"/>
      <c r="AF748" s="1615"/>
      <c r="AG748" s="1616"/>
      <c r="AH748" s="1365" t="str">
        <f t="shared" si="36"/>
        <v/>
      </c>
      <c r="AI748" s="1366"/>
      <c r="AJ748" s="1367"/>
      <c r="AK748" s="1359"/>
      <c r="AL748" s="1360"/>
      <c r="AM748" s="1360"/>
      <c r="AN748" s="1360"/>
      <c r="AO748" s="1361"/>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5">
        <f t="shared" si="37"/>
        <v>0</v>
      </c>
      <c r="CH748" s="1357"/>
      <c r="CI748" s="1339">
        <f t="shared" si="38"/>
        <v>0</v>
      </c>
      <c r="CJ748" s="1341"/>
      <c r="CK748" s="1355">
        <f t="shared" si="16"/>
        <v>0</v>
      </c>
      <c r="CL748" s="1357"/>
      <c r="CM748" s="1339">
        <f t="shared" si="17"/>
        <v>0</v>
      </c>
      <c r="CN748" s="1341"/>
      <c r="CP748" s="1336">
        <f t="shared" si="18"/>
        <v>0</v>
      </c>
      <c r="CQ748" s="1337"/>
      <c r="CR748" s="1337"/>
      <c r="CS748" s="1337"/>
      <c r="CT748" s="1338"/>
      <c r="CU748" s="1358">
        <f t="shared" si="19"/>
        <v>0</v>
      </c>
      <c r="CV748" s="1358"/>
      <c r="CW748" s="1358"/>
      <c r="CX748" s="1358"/>
      <c r="CY748" s="1358"/>
      <c r="CZ748" s="1358">
        <f t="shared" si="20"/>
        <v>0</v>
      </c>
      <c r="DA748" s="1358"/>
      <c r="DB748" s="1358"/>
      <c r="DC748" s="1358"/>
      <c r="DD748" s="1358"/>
      <c r="DE748" s="1358">
        <f t="shared" si="21"/>
        <v>0</v>
      </c>
      <c r="DF748" s="1358"/>
      <c r="DG748" s="1358"/>
      <c r="DH748" s="1358"/>
      <c r="DI748" s="1358"/>
      <c r="DJ748" s="1358">
        <f t="shared" si="22"/>
        <v>0</v>
      </c>
      <c r="DK748" s="1358"/>
      <c r="DL748" s="1358"/>
      <c r="DM748" s="1358"/>
      <c r="DN748" s="1358"/>
      <c r="DO748" s="1358">
        <f t="shared" si="23"/>
        <v>0</v>
      </c>
      <c r="DP748" s="1358"/>
      <c r="DQ748" s="1358"/>
      <c r="DR748" s="1358"/>
      <c r="DS748" s="1358"/>
      <c r="DT748" s="6"/>
      <c r="DU748" s="1372">
        <f t="shared" si="24"/>
        <v>0</v>
      </c>
      <c r="DV748" s="1372"/>
      <c r="DW748" s="1372"/>
      <c r="DX748" s="1372"/>
      <c r="DY748" s="1372"/>
      <c r="DZ748" s="1372">
        <f t="shared" si="25"/>
        <v>0</v>
      </c>
      <c r="EA748" s="1372"/>
      <c r="EB748" s="1372"/>
      <c r="EC748" s="1372"/>
      <c r="ED748" s="1372"/>
      <c r="EE748" s="1372">
        <f t="shared" si="26"/>
        <v>0</v>
      </c>
      <c r="EF748" s="1372"/>
      <c r="EG748" s="1372"/>
      <c r="EH748" s="1372"/>
      <c r="EI748" s="1372"/>
      <c r="EJ748" s="1372">
        <f t="shared" si="27"/>
        <v>0</v>
      </c>
      <c r="EK748" s="1372"/>
      <c r="EL748" s="1372"/>
      <c r="EM748" s="1372"/>
      <c r="EN748" s="1372"/>
      <c r="EO748" s="1372">
        <f t="shared" si="28"/>
        <v>0</v>
      </c>
      <c r="EP748" s="1372"/>
      <c r="EQ748" s="1372"/>
      <c r="ER748" s="1372"/>
      <c r="ES748" s="1372"/>
      <c r="ET748" s="1372">
        <f t="shared" si="29"/>
        <v>0</v>
      </c>
      <c r="EU748" s="1372"/>
      <c r="EV748" s="1372"/>
      <c r="EW748" s="1372"/>
      <c r="EX748" s="1372"/>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3" customHeight="1">
      <c r="A749"/>
      <c r="B749" s="1359"/>
      <c r="C749" s="1360"/>
      <c r="D749" s="1360"/>
      <c r="E749" s="1360"/>
      <c r="F749" s="1361"/>
      <c r="G749" s="1368"/>
      <c r="H749" s="1369"/>
      <c r="I749" s="1369"/>
      <c r="J749" s="1370"/>
      <c r="K749" s="1605"/>
      <c r="L749" s="1606"/>
      <c r="M749" s="1606"/>
      <c r="N749" s="1607"/>
      <c r="O749" s="1472"/>
      <c r="P749" s="1473"/>
      <c r="Q749" s="1473"/>
      <c r="R749" s="1473"/>
      <c r="S749" s="1474"/>
      <c r="T749" s="1472"/>
      <c r="U749" s="1473"/>
      <c r="V749" s="1473"/>
      <c r="W749" s="1474"/>
      <c r="X749" s="1362">
        <f t="shared" si="39"/>
        <v>0</v>
      </c>
      <c r="Y749" s="1363"/>
      <c r="Z749" s="1363"/>
      <c r="AA749" s="1363"/>
      <c r="AB749" s="1364"/>
      <c r="AC749" s="1614"/>
      <c r="AD749" s="1615"/>
      <c r="AE749" s="1615"/>
      <c r="AF749" s="1615"/>
      <c r="AG749" s="1616"/>
      <c r="AH749" s="1365" t="str">
        <f t="shared" si="36"/>
        <v/>
      </c>
      <c r="AI749" s="1366"/>
      <c r="AJ749" s="1367"/>
      <c r="AK749" s="1359"/>
      <c r="AL749" s="1360"/>
      <c r="AM749" s="1360"/>
      <c r="AN749" s="1360"/>
      <c r="AO749" s="1361"/>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5">
        <f t="shared" si="37"/>
        <v>0</v>
      </c>
      <c r="CH749" s="1357"/>
      <c r="CI749" s="1339">
        <f t="shared" si="38"/>
        <v>0</v>
      </c>
      <c r="CJ749" s="1341"/>
      <c r="CK749" s="1355">
        <f t="shared" si="16"/>
        <v>0</v>
      </c>
      <c r="CL749" s="1357"/>
      <c r="CM749" s="1339">
        <f t="shared" si="17"/>
        <v>0</v>
      </c>
      <c r="CN749" s="1341"/>
      <c r="CP749" s="1336">
        <f t="shared" si="18"/>
        <v>0</v>
      </c>
      <c r="CQ749" s="1337"/>
      <c r="CR749" s="1337"/>
      <c r="CS749" s="1337"/>
      <c r="CT749" s="1338"/>
      <c r="CU749" s="1358">
        <f t="shared" si="19"/>
        <v>0</v>
      </c>
      <c r="CV749" s="1358"/>
      <c r="CW749" s="1358"/>
      <c r="CX749" s="1358"/>
      <c r="CY749" s="1358"/>
      <c r="CZ749" s="1358">
        <f t="shared" si="20"/>
        <v>0</v>
      </c>
      <c r="DA749" s="1358"/>
      <c r="DB749" s="1358"/>
      <c r="DC749" s="1358"/>
      <c r="DD749" s="1358"/>
      <c r="DE749" s="1358">
        <f t="shared" si="21"/>
        <v>0</v>
      </c>
      <c r="DF749" s="1358"/>
      <c r="DG749" s="1358"/>
      <c r="DH749" s="1358"/>
      <c r="DI749" s="1358"/>
      <c r="DJ749" s="1358">
        <f t="shared" si="22"/>
        <v>0</v>
      </c>
      <c r="DK749" s="1358"/>
      <c r="DL749" s="1358"/>
      <c r="DM749" s="1358"/>
      <c r="DN749" s="1358"/>
      <c r="DO749" s="1358">
        <f t="shared" si="23"/>
        <v>0</v>
      </c>
      <c r="DP749" s="1358"/>
      <c r="DQ749" s="1358"/>
      <c r="DR749" s="1358"/>
      <c r="DS749" s="1358"/>
      <c r="DT749" s="6"/>
      <c r="DU749" s="1372">
        <f t="shared" si="24"/>
        <v>0</v>
      </c>
      <c r="DV749" s="1372"/>
      <c r="DW749" s="1372"/>
      <c r="DX749" s="1372"/>
      <c r="DY749" s="1372"/>
      <c r="DZ749" s="1372">
        <f t="shared" si="25"/>
        <v>0</v>
      </c>
      <c r="EA749" s="1372"/>
      <c r="EB749" s="1372"/>
      <c r="EC749" s="1372"/>
      <c r="ED749" s="1372"/>
      <c r="EE749" s="1372">
        <f t="shared" si="26"/>
        <v>0</v>
      </c>
      <c r="EF749" s="1372"/>
      <c r="EG749" s="1372"/>
      <c r="EH749" s="1372"/>
      <c r="EI749" s="1372"/>
      <c r="EJ749" s="1372">
        <f t="shared" si="27"/>
        <v>0</v>
      </c>
      <c r="EK749" s="1372"/>
      <c r="EL749" s="1372"/>
      <c r="EM749" s="1372"/>
      <c r="EN749" s="1372"/>
      <c r="EO749" s="1372">
        <f t="shared" si="28"/>
        <v>0</v>
      </c>
      <c r="EP749" s="1372"/>
      <c r="EQ749" s="1372"/>
      <c r="ER749" s="1372"/>
      <c r="ES749" s="1372"/>
      <c r="ET749" s="1372">
        <f t="shared" si="29"/>
        <v>0</v>
      </c>
      <c r="EU749" s="1372"/>
      <c r="EV749" s="1372"/>
      <c r="EW749" s="1372"/>
      <c r="EX749" s="1372"/>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3" customHeight="1">
      <c r="A750"/>
      <c r="B750" s="1359"/>
      <c r="C750" s="1360"/>
      <c r="D750" s="1360"/>
      <c r="E750" s="1360"/>
      <c r="F750" s="1361"/>
      <c r="G750" s="1368"/>
      <c r="H750" s="1369"/>
      <c r="I750" s="1369"/>
      <c r="J750" s="1370"/>
      <c r="K750" s="1605"/>
      <c r="L750" s="1606"/>
      <c r="M750" s="1606"/>
      <c r="N750" s="1607"/>
      <c r="O750" s="1472"/>
      <c r="P750" s="1473"/>
      <c r="Q750" s="1473"/>
      <c r="R750" s="1473"/>
      <c r="S750" s="1474"/>
      <c r="T750" s="1472"/>
      <c r="U750" s="1473"/>
      <c r="V750" s="1473"/>
      <c r="W750" s="1474"/>
      <c r="X750" s="1362">
        <f t="shared" si="39"/>
        <v>0</v>
      </c>
      <c r="Y750" s="1363"/>
      <c r="Z750" s="1363"/>
      <c r="AA750" s="1363"/>
      <c r="AB750" s="1364"/>
      <c r="AC750" s="1614"/>
      <c r="AD750" s="1615"/>
      <c r="AE750" s="1615"/>
      <c r="AF750" s="1615"/>
      <c r="AG750" s="1616"/>
      <c r="AH750" s="1365" t="str">
        <f t="shared" si="36"/>
        <v/>
      </c>
      <c r="AI750" s="1366"/>
      <c r="AJ750" s="1367"/>
      <c r="AK750" s="1359"/>
      <c r="AL750" s="1360"/>
      <c r="AM750" s="1360"/>
      <c r="AN750" s="1360"/>
      <c r="AO750" s="1361"/>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5">
        <f t="shared" si="37"/>
        <v>0</v>
      </c>
      <c r="CH750" s="1357"/>
      <c r="CI750" s="1339">
        <f t="shared" si="38"/>
        <v>0</v>
      </c>
      <c r="CJ750" s="1341"/>
      <c r="CK750" s="1355">
        <f t="shared" si="16"/>
        <v>0</v>
      </c>
      <c r="CL750" s="1357"/>
      <c r="CM750" s="1339">
        <f t="shared" si="17"/>
        <v>0</v>
      </c>
      <c r="CN750" s="1341"/>
      <c r="CP750" s="1336">
        <f t="shared" si="18"/>
        <v>0</v>
      </c>
      <c r="CQ750" s="1337"/>
      <c r="CR750" s="1337"/>
      <c r="CS750" s="1337"/>
      <c r="CT750" s="1338"/>
      <c r="CU750" s="1358">
        <f t="shared" si="19"/>
        <v>0</v>
      </c>
      <c r="CV750" s="1358"/>
      <c r="CW750" s="1358"/>
      <c r="CX750" s="1358"/>
      <c r="CY750" s="1358"/>
      <c r="CZ750" s="1358">
        <f t="shared" si="20"/>
        <v>0</v>
      </c>
      <c r="DA750" s="1358"/>
      <c r="DB750" s="1358"/>
      <c r="DC750" s="1358"/>
      <c r="DD750" s="1358"/>
      <c r="DE750" s="1358">
        <f t="shared" si="21"/>
        <v>0</v>
      </c>
      <c r="DF750" s="1358"/>
      <c r="DG750" s="1358"/>
      <c r="DH750" s="1358"/>
      <c r="DI750" s="1358"/>
      <c r="DJ750" s="1358">
        <f t="shared" si="22"/>
        <v>0</v>
      </c>
      <c r="DK750" s="1358"/>
      <c r="DL750" s="1358"/>
      <c r="DM750" s="1358"/>
      <c r="DN750" s="1358"/>
      <c r="DO750" s="1358">
        <f t="shared" si="23"/>
        <v>0</v>
      </c>
      <c r="DP750" s="1358"/>
      <c r="DQ750" s="1358"/>
      <c r="DR750" s="1358"/>
      <c r="DS750" s="1358"/>
      <c r="DT750" s="6"/>
      <c r="DU750" s="1372">
        <f t="shared" si="24"/>
        <v>0</v>
      </c>
      <c r="DV750" s="1372"/>
      <c r="DW750" s="1372"/>
      <c r="DX750" s="1372"/>
      <c r="DY750" s="1372"/>
      <c r="DZ750" s="1372">
        <f t="shared" si="25"/>
        <v>0</v>
      </c>
      <c r="EA750" s="1372"/>
      <c r="EB750" s="1372"/>
      <c r="EC750" s="1372"/>
      <c r="ED750" s="1372"/>
      <c r="EE750" s="1372">
        <f t="shared" si="26"/>
        <v>0</v>
      </c>
      <c r="EF750" s="1372"/>
      <c r="EG750" s="1372"/>
      <c r="EH750" s="1372"/>
      <c r="EI750" s="1372"/>
      <c r="EJ750" s="1372">
        <f t="shared" si="27"/>
        <v>0</v>
      </c>
      <c r="EK750" s="1372"/>
      <c r="EL750" s="1372"/>
      <c r="EM750" s="1372"/>
      <c r="EN750" s="1372"/>
      <c r="EO750" s="1372">
        <f t="shared" si="28"/>
        <v>0</v>
      </c>
      <c r="EP750" s="1372"/>
      <c r="EQ750" s="1372"/>
      <c r="ER750" s="1372"/>
      <c r="ES750" s="1372"/>
      <c r="ET750" s="1372">
        <f t="shared" si="29"/>
        <v>0</v>
      </c>
      <c r="EU750" s="1372"/>
      <c r="EV750" s="1372"/>
      <c r="EW750" s="1372"/>
      <c r="EX750" s="1372"/>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3" customHeight="1">
      <c r="A751"/>
      <c r="B751" s="1359"/>
      <c r="C751" s="1360"/>
      <c r="D751" s="1360"/>
      <c r="E751" s="1360"/>
      <c r="F751" s="1361"/>
      <c r="G751" s="1368"/>
      <c r="H751" s="1369"/>
      <c r="I751" s="1369"/>
      <c r="J751" s="1370"/>
      <c r="K751" s="1605"/>
      <c r="L751" s="1606"/>
      <c r="M751" s="1606"/>
      <c r="N751" s="1607"/>
      <c r="O751" s="1472"/>
      <c r="P751" s="1473"/>
      <c r="Q751" s="1473"/>
      <c r="R751" s="1473"/>
      <c r="S751" s="1474"/>
      <c r="T751" s="1472"/>
      <c r="U751" s="1473"/>
      <c r="V751" s="1473"/>
      <c r="W751" s="1474"/>
      <c r="X751" s="1362">
        <f t="shared" si="39"/>
        <v>0</v>
      </c>
      <c r="Y751" s="1363"/>
      <c r="Z751" s="1363"/>
      <c r="AA751" s="1363"/>
      <c r="AB751" s="1364"/>
      <c r="AC751" s="1614"/>
      <c r="AD751" s="1615"/>
      <c r="AE751" s="1615"/>
      <c r="AF751" s="1615"/>
      <c r="AG751" s="1616"/>
      <c r="AH751" s="1365" t="str">
        <f t="shared" si="36"/>
        <v/>
      </c>
      <c r="AI751" s="1366"/>
      <c r="AJ751" s="1367"/>
      <c r="AK751" s="1359"/>
      <c r="AL751" s="1360"/>
      <c r="AM751" s="1360"/>
      <c r="AN751" s="1360"/>
      <c r="AO751" s="1361"/>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5">
        <f t="shared" si="37"/>
        <v>0</v>
      </c>
      <c r="CH751" s="1357"/>
      <c r="CI751" s="1339">
        <f t="shared" si="38"/>
        <v>0</v>
      </c>
      <c r="CJ751" s="1341"/>
      <c r="CK751" s="1355">
        <f t="shared" si="16"/>
        <v>0</v>
      </c>
      <c r="CL751" s="1357"/>
      <c r="CM751" s="1339">
        <f t="shared" si="17"/>
        <v>0</v>
      </c>
      <c r="CN751" s="1341"/>
      <c r="CP751" s="1336">
        <f t="shared" si="18"/>
        <v>0</v>
      </c>
      <c r="CQ751" s="1337"/>
      <c r="CR751" s="1337"/>
      <c r="CS751" s="1337"/>
      <c r="CT751" s="1338"/>
      <c r="CU751" s="1358">
        <f t="shared" si="19"/>
        <v>0</v>
      </c>
      <c r="CV751" s="1358"/>
      <c r="CW751" s="1358"/>
      <c r="CX751" s="1358"/>
      <c r="CY751" s="1358"/>
      <c r="CZ751" s="1358">
        <f t="shared" si="20"/>
        <v>0</v>
      </c>
      <c r="DA751" s="1358"/>
      <c r="DB751" s="1358"/>
      <c r="DC751" s="1358"/>
      <c r="DD751" s="1358"/>
      <c r="DE751" s="1358">
        <f t="shared" si="21"/>
        <v>0</v>
      </c>
      <c r="DF751" s="1358"/>
      <c r="DG751" s="1358"/>
      <c r="DH751" s="1358"/>
      <c r="DI751" s="1358"/>
      <c r="DJ751" s="1358">
        <f t="shared" si="22"/>
        <v>0</v>
      </c>
      <c r="DK751" s="1358"/>
      <c r="DL751" s="1358"/>
      <c r="DM751" s="1358"/>
      <c r="DN751" s="1358"/>
      <c r="DO751" s="1358">
        <f t="shared" si="23"/>
        <v>0</v>
      </c>
      <c r="DP751" s="1358"/>
      <c r="DQ751" s="1358"/>
      <c r="DR751" s="1358"/>
      <c r="DS751" s="1358"/>
      <c r="DT751" s="6"/>
      <c r="DU751" s="1372">
        <f t="shared" si="24"/>
        <v>0</v>
      </c>
      <c r="DV751" s="1372"/>
      <c r="DW751" s="1372"/>
      <c r="DX751" s="1372"/>
      <c r="DY751" s="1372"/>
      <c r="DZ751" s="1372">
        <f t="shared" si="25"/>
        <v>0</v>
      </c>
      <c r="EA751" s="1372"/>
      <c r="EB751" s="1372"/>
      <c r="EC751" s="1372"/>
      <c r="ED751" s="1372"/>
      <c r="EE751" s="1372">
        <f t="shared" si="26"/>
        <v>0</v>
      </c>
      <c r="EF751" s="1372"/>
      <c r="EG751" s="1372"/>
      <c r="EH751" s="1372"/>
      <c r="EI751" s="1372"/>
      <c r="EJ751" s="1372">
        <f t="shared" si="27"/>
        <v>0</v>
      </c>
      <c r="EK751" s="1372"/>
      <c r="EL751" s="1372"/>
      <c r="EM751" s="1372"/>
      <c r="EN751" s="1372"/>
      <c r="EO751" s="1372">
        <f t="shared" si="28"/>
        <v>0</v>
      </c>
      <c r="EP751" s="1372"/>
      <c r="EQ751" s="1372"/>
      <c r="ER751" s="1372"/>
      <c r="ES751" s="1372"/>
      <c r="ET751" s="1372">
        <f t="shared" si="29"/>
        <v>0</v>
      </c>
      <c r="EU751" s="1372"/>
      <c r="EV751" s="1372"/>
      <c r="EW751" s="1372"/>
      <c r="EX751" s="1372"/>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3" customHeight="1">
      <c r="A752"/>
      <c r="B752" s="1359"/>
      <c r="C752" s="1360"/>
      <c r="D752" s="1360"/>
      <c r="E752" s="1360"/>
      <c r="F752" s="1361"/>
      <c r="G752" s="1368"/>
      <c r="H752" s="1369"/>
      <c r="I752" s="1369"/>
      <c r="J752" s="1370"/>
      <c r="K752" s="1605"/>
      <c r="L752" s="1606"/>
      <c r="M752" s="1606"/>
      <c r="N752" s="1607"/>
      <c r="O752" s="1472"/>
      <c r="P752" s="1473"/>
      <c r="Q752" s="1473"/>
      <c r="R752" s="1473"/>
      <c r="S752" s="1474"/>
      <c r="T752" s="1472"/>
      <c r="U752" s="1473"/>
      <c r="V752" s="1473"/>
      <c r="W752" s="1474"/>
      <c r="X752" s="1362">
        <f>O752+T752</f>
        <v>0</v>
      </c>
      <c r="Y752" s="1363"/>
      <c r="Z752" s="1363"/>
      <c r="AA752" s="1363"/>
      <c r="AB752" s="1364"/>
      <c r="AC752" s="1614"/>
      <c r="AD752" s="1615"/>
      <c r="AE752" s="1615"/>
      <c r="AF752" s="1615"/>
      <c r="AG752" s="1616"/>
      <c r="AH752" s="1365" t="str">
        <f t="shared" si="36"/>
        <v/>
      </c>
      <c r="AI752" s="1366"/>
      <c r="AJ752" s="1367"/>
      <c r="AK752" s="1359"/>
      <c r="AL752" s="1360"/>
      <c r="AM752" s="1360"/>
      <c r="AN752" s="1360"/>
      <c r="AO752" s="1361"/>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5">
        <f t="shared" si="37"/>
        <v>0</v>
      </c>
      <c r="CH752" s="1357"/>
      <c r="CI752" s="1339">
        <f t="shared" si="38"/>
        <v>0</v>
      </c>
      <c r="CJ752" s="1341"/>
      <c r="CK752" s="1355">
        <f t="shared" si="16"/>
        <v>0</v>
      </c>
      <c r="CL752" s="1357"/>
      <c r="CM752" s="1339">
        <f t="shared" si="17"/>
        <v>0</v>
      </c>
      <c r="CN752" s="1341"/>
      <c r="CP752" s="1336">
        <f t="shared" si="18"/>
        <v>0</v>
      </c>
      <c r="CQ752" s="1337"/>
      <c r="CR752" s="1337"/>
      <c r="CS752" s="1337"/>
      <c r="CT752" s="1338"/>
      <c r="CU752" s="1358">
        <f t="shared" si="19"/>
        <v>0</v>
      </c>
      <c r="CV752" s="1358"/>
      <c r="CW752" s="1358"/>
      <c r="CX752" s="1358"/>
      <c r="CY752" s="1358"/>
      <c r="CZ752" s="1358">
        <f t="shared" si="20"/>
        <v>0</v>
      </c>
      <c r="DA752" s="1358"/>
      <c r="DB752" s="1358"/>
      <c r="DC752" s="1358"/>
      <c r="DD752" s="1358"/>
      <c r="DE752" s="1358">
        <f t="shared" si="21"/>
        <v>0</v>
      </c>
      <c r="DF752" s="1358"/>
      <c r="DG752" s="1358"/>
      <c r="DH752" s="1358"/>
      <c r="DI752" s="1358"/>
      <c r="DJ752" s="1358">
        <f t="shared" si="22"/>
        <v>0</v>
      </c>
      <c r="DK752" s="1358"/>
      <c r="DL752" s="1358"/>
      <c r="DM752" s="1358"/>
      <c r="DN752" s="1358"/>
      <c r="DO752" s="1358">
        <f t="shared" si="23"/>
        <v>0</v>
      </c>
      <c r="DP752" s="1358"/>
      <c r="DQ752" s="1358"/>
      <c r="DR752" s="1358"/>
      <c r="DS752" s="1358"/>
      <c r="DT752" s="6"/>
      <c r="DU752" s="1372">
        <f t="shared" si="24"/>
        <v>0</v>
      </c>
      <c r="DV752" s="1372"/>
      <c r="DW752" s="1372"/>
      <c r="DX752" s="1372"/>
      <c r="DY752" s="1372"/>
      <c r="DZ752" s="1372">
        <f t="shared" si="25"/>
        <v>0</v>
      </c>
      <c r="EA752" s="1372"/>
      <c r="EB752" s="1372"/>
      <c r="EC752" s="1372"/>
      <c r="ED752" s="1372"/>
      <c r="EE752" s="1372">
        <f t="shared" si="26"/>
        <v>0</v>
      </c>
      <c r="EF752" s="1372"/>
      <c r="EG752" s="1372"/>
      <c r="EH752" s="1372"/>
      <c r="EI752" s="1372"/>
      <c r="EJ752" s="1372">
        <f t="shared" si="27"/>
        <v>0</v>
      </c>
      <c r="EK752" s="1372"/>
      <c r="EL752" s="1372"/>
      <c r="EM752" s="1372"/>
      <c r="EN752" s="1372"/>
      <c r="EO752" s="1372">
        <f t="shared" si="28"/>
        <v>0</v>
      </c>
      <c r="EP752" s="1372"/>
      <c r="EQ752" s="1372"/>
      <c r="ER752" s="1372"/>
      <c r="ES752" s="1372"/>
      <c r="ET752" s="1372">
        <f t="shared" si="29"/>
        <v>0</v>
      </c>
      <c r="EU752" s="1372"/>
      <c r="EV752" s="1372"/>
      <c r="EW752" s="1372"/>
      <c r="EX752" s="1372"/>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3" customHeight="1">
      <c r="A753"/>
      <c r="B753" s="1412" t="s">
        <v>125</v>
      </c>
      <c r="C753" s="1413"/>
      <c r="D753" s="1413"/>
      <c r="E753" s="1413"/>
      <c r="F753" s="1415"/>
      <c r="G753" s="1718">
        <f>SUM(G718:G752)</f>
        <v>238</v>
      </c>
      <c r="H753" s="1719"/>
      <c r="I753" s="1719"/>
      <c r="J753" s="1720"/>
      <c r="K753" s="903" t="s">
        <v>124</v>
      </c>
      <c r="L753" s="5"/>
      <c r="M753" s="5"/>
      <c r="N753" s="46"/>
      <c r="O753" s="1362">
        <f>SUMPRODUCT(G718:G752,O718:O752)</f>
        <v>283589</v>
      </c>
      <c r="P753" s="1363"/>
      <c r="Q753" s="1363"/>
      <c r="R753" s="1363"/>
      <c r="S753" s="1364"/>
      <c r="T753"/>
      <c r="U753"/>
      <c r="V753"/>
      <c r="W753"/>
      <c r="X753" s="905" t="s">
        <v>900</v>
      </c>
      <c r="Y753" s="904"/>
      <c r="Z753" s="904"/>
      <c r="AA753" s="904"/>
      <c r="AB753" s="906"/>
      <c r="AC753" s="1618">
        <f>BH753</f>
        <v>0.42394957983193277</v>
      </c>
      <c r="AD753" s="1619"/>
      <c r="AE753" s="1619"/>
      <c r="AF753" s="1619"/>
      <c r="AG753" s="1620"/>
      <c r="AH753" s="1618">
        <f>IFERROR(BU753,"")</f>
        <v>0.42391913737208176</v>
      </c>
      <c r="AI753" s="1619"/>
      <c r="AJ753" s="1620"/>
      <c r="AK753"/>
      <c r="AL753"/>
      <c r="AM753"/>
      <c r="AN753"/>
      <c r="AO753"/>
      <c r="AP753" s="206"/>
      <c r="AQ753" s="206"/>
      <c r="AR753" s="206"/>
      <c r="AS753" s="206"/>
      <c r="AT753"/>
      <c r="AU753"/>
      <c r="AV753"/>
      <c r="AW753"/>
      <c r="AX753"/>
      <c r="AY753"/>
      <c r="AZ753" s="34"/>
      <c r="BA753" s="34"/>
      <c r="BB753" s="34"/>
      <c r="BC753" s="34"/>
      <c r="BE753" s="291" t="s">
        <v>899</v>
      </c>
      <c r="BF753" s="300">
        <f>SUM(BF718:BF752)</f>
        <v>238</v>
      </c>
      <c r="BG753" s="301">
        <f>SUM(BG718:BG752)</f>
        <v>1</v>
      </c>
      <c r="BH753" s="301">
        <f>SUM(BH718:BH752)</f>
        <v>0.42394957983193277</v>
      </c>
      <c r="BI753"/>
      <c r="BJ753"/>
      <c r="BK753"/>
      <c r="BL753"/>
      <c r="BO753"/>
      <c r="BP753"/>
      <c r="BQ753"/>
      <c r="BR753"/>
      <c r="BS753" s="860">
        <f>SUM(BS718:BS752)</f>
        <v>238</v>
      </c>
      <c r="BT753" s="301">
        <f>SUM(BT718:BT752)</f>
        <v>1</v>
      </c>
      <c r="BU753" s="301">
        <f>SUM(BU718:BU752)</f>
        <v>0.42391913737208176</v>
      </c>
      <c r="CI753" s="1355">
        <f>SUM(CI718:CJ752)</f>
        <v>0</v>
      </c>
      <c r="CJ753" s="1357"/>
      <c r="CM753" s="1355">
        <f>SUM(CM718:CN752)</f>
        <v>120</v>
      </c>
      <c r="CN753" s="1357"/>
      <c r="CP753" s="1355">
        <f>SUM(CP718:CT752)</f>
        <v>59</v>
      </c>
      <c r="CQ753" s="1356"/>
      <c r="CR753" s="1356"/>
      <c r="CS753" s="1356"/>
      <c r="CT753" s="1357"/>
      <c r="CU753" s="1371">
        <f>SUM(CU718:CY752)</f>
        <v>136</v>
      </c>
      <c r="CV753" s="1371"/>
      <c r="CW753" s="1371"/>
      <c r="CX753" s="1371"/>
      <c r="CY753" s="1371"/>
      <c r="CZ753" s="1371">
        <f>SUM(CZ718:DD752)</f>
        <v>32</v>
      </c>
      <c r="DA753" s="1371"/>
      <c r="DB753" s="1371"/>
      <c r="DC753" s="1371"/>
      <c r="DD753" s="1371"/>
      <c r="DE753" s="1371">
        <f>SUM(DE718:DI752)</f>
        <v>11</v>
      </c>
      <c r="DF753" s="1371"/>
      <c r="DG753" s="1371"/>
      <c r="DH753" s="1371"/>
      <c r="DI753" s="1371"/>
      <c r="DJ753" s="1371">
        <f>SUM(DJ718:DN752)</f>
        <v>0</v>
      </c>
      <c r="DK753" s="1371"/>
      <c r="DL753" s="1371"/>
      <c r="DM753" s="1371"/>
      <c r="DN753" s="1371"/>
      <c r="DO753" s="1371">
        <f>SUM(DO718:DS752)</f>
        <v>0</v>
      </c>
      <c r="DP753" s="1371"/>
      <c r="DQ753" s="1371"/>
      <c r="DR753" s="1371"/>
      <c r="DS753" s="1371"/>
      <c r="DT753" s="355"/>
      <c r="DU753" s="1371">
        <f>SUM(DU718:DY752)</f>
        <v>59</v>
      </c>
      <c r="DV753" s="1371"/>
      <c r="DW753" s="1371"/>
      <c r="DX753" s="1371"/>
      <c r="DY753" s="1371"/>
      <c r="DZ753" s="1371">
        <f>SUM(DZ718:ED752)</f>
        <v>47</v>
      </c>
      <c r="EA753" s="1371"/>
      <c r="EB753" s="1371"/>
      <c r="EC753" s="1371"/>
      <c r="ED753" s="1371"/>
      <c r="EE753" s="1371">
        <f>SUM(EE718:EI752)</f>
        <v>10</v>
      </c>
      <c r="EF753" s="1371"/>
      <c r="EG753" s="1371"/>
      <c r="EH753" s="1371"/>
      <c r="EI753" s="1371"/>
      <c r="EJ753" s="1371">
        <f>SUM(EJ718:EN752)</f>
        <v>4</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1486</v>
      </c>
      <c r="FA753" s="1371"/>
      <c r="FB753" s="1371"/>
      <c r="FC753" s="1371"/>
      <c r="FD753" s="1371"/>
      <c r="FE753" s="1371">
        <f>SUM(FE718:FI752)</f>
        <v>3094</v>
      </c>
      <c r="FF753" s="1371"/>
      <c r="FG753" s="1371"/>
      <c r="FH753" s="1371"/>
      <c r="FI753" s="1371"/>
      <c r="FJ753" s="1371">
        <f>SUM(FJ718:FN752)</f>
        <v>2730</v>
      </c>
      <c r="FK753" s="1371"/>
      <c r="FL753" s="1371"/>
      <c r="FM753" s="1371"/>
      <c r="FN753" s="1371"/>
      <c r="FO753" s="1371">
        <f>SUM(FO718:FS752)</f>
        <v>3120</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3" customHeight="1">
      <c r="A754"/>
      <c r="B754" s="1722" t="s">
        <v>1893</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1860</v>
      </c>
      <c r="DO754" s="1355">
        <f>CP753+CU753+CZ753+DE753+DJ753+DO753</f>
        <v>238</v>
      </c>
      <c r="DP754" s="1356"/>
      <c r="DQ754" s="1356"/>
      <c r="DR754" s="1356"/>
      <c r="DS754" s="1357"/>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59</v>
      </c>
      <c r="CU755" s="3"/>
      <c r="CV755" s="3"/>
      <c r="CW755" s="3"/>
      <c r="CX755" s="3"/>
      <c r="CY755" s="862">
        <f>CU753*1</f>
        <v>136</v>
      </c>
      <c r="CZ755" s="3"/>
      <c r="DA755" s="3"/>
      <c r="DB755" s="3"/>
      <c r="DC755" s="3"/>
      <c r="DD755" s="862">
        <f>CZ753*2</f>
        <v>64</v>
      </c>
      <c r="DE755" s="3"/>
      <c r="DF755" s="3"/>
      <c r="DG755" s="3"/>
      <c r="DH755" s="3"/>
      <c r="DI755" s="862">
        <f>DE753*3</f>
        <v>33</v>
      </c>
      <c r="DJ755" s="3"/>
      <c r="DK755" s="3"/>
      <c r="DL755" s="3"/>
      <c r="DM755" s="3"/>
      <c r="DN755" s="862">
        <f>DJ753*4</f>
        <v>0</v>
      </c>
      <c r="DO755" s="3"/>
      <c r="DP755" s="3"/>
      <c r="DQ755" s="3"/>
      <c r="DR755" s="3"/>
      <c r="DS755" s="862">
        <f>DO753*5</f>
        <v>0</v>
      </c>
      <c r="DU755" s="862">
        <f>CT755+CY755+DD755+DI755+DN755+DS755</f>
        <v>292</v>
      </c>
      <c r="DV755" s="57" t="s">
        <v>1862</v>
      </c>
      <c r="DW755" s="3"/>
      <c r="DX755" s="3"/>
      <c r="DY755" s="3"/>
      <c r="DZ755" s="3"/>
      <c r="EA755" s="3"/>
      <c r="EB755" s="3"/>
      <c r="EC755" s="3"/>
      <c r="ED755" s="3"/>
      <c r="EE755" s="3"/>
      <c r="EF755" s="3"/>
      <c r="EG755" s="3"/>
      <c r="EH755" s="3"/>
    </row>
    <row r="756" spans="1:185" ht="13" customHeight="1">
      <c r="A756" s="3"/>
      <c r="B756" s="3"/>
      <c r="C756" s="118" t="s">
        <v>1891</v>
      </c>
      <c r="D756" s="1033"/>
      <c r="E756" s="1033"/>
      <c r="F756" s="1033"/>
      <c r="G756" s="1034"/>
      <c r="H756" s="1034"/>
      <c r="I756" s="1034"/>
      <c r="J756" s="1034"/>
      <c r="K756" s="1033"/>
      <c r="L756" s="1033"/>
      <c r="M756" s="1033"/>
      <c r="N756" s="1033"/>
      <c r="O756" s="1371">
        <f>DU755</f>
        <v>292</v>
      </c>
      <c r="P756" s="1371"/>
      <c r="Q756" s="1371"/>
      <c r="R756" s="1371"/>
      <c r="S756" s="970"/>
      <c r="T756" s="970"/>
      <c r="U756" s="118" t="s">
        <v>1892</v>
      </c>
      <c r="V756" s="1033"/>
      <c r="W756" s="1033"/>
      <c r="X756" s="1033"/>
      <c r="Y756" s="1034"/>
      <c r="Z756" s="1034"/>
      <c r="AA756" s="1034"/>
      <c r="AB756" s="1034"/>
      <c r="AC756" s="1033"/>
      <c r="AD756" s="1033"/>
      <c r="AE756" s="1033"/>
      <c r="AF756" s="1033"/>
      <c r="AG756" s="1714"/>
      <c r="AH756" s="1714"/>
      <c r="AI756" s="1714"/>
      <c r="AJ756" s="1714"/>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1" t="s">
        <v>592</v>
      </c>
      <c r="AE759" s="1721"/>
      <c r="AF759" s="1721"/>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70" t="s">
        <v>2090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70" t="s">
        <v>2091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389</v>
      </c>
      <c r="K769" s="1499"/>
      <c r="L769" s="1499"/>
      <c r="M769" s="1499"/>
      <c r="N769" s="1500"/>
      <c r="O769" s="1603" t="s">
        <v>285</v>
      </c>
      <c r="P769" s="1603"/>
      <c r="Q769" s="1603"/>
      <c r="R769" s="1603"/>
      <c r="S769" s="1603"/>
      <c r="T769" s="1515" t="s">
        <v>1678</v>
      </c>
      <c r="U769" s="1516"/>
      <c r="V769" s="1516"/>
      <c r="W769" s="1517"/>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03"/>
      <c r="P770" s="1603"/>
      <c r="Q770" s="1603"/>
      <c r="R770" s="1603"/>
      <c r="S770" s="1603"/>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03"/>
      <c r="P771" s="1603"/>
      <c r="Q771" s="1603"/>
      <c r="R771" s="1603"/>
      <c r="S771" s="1603"/>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03"/>
      <c r="P772" s="1603"/>
      <c r="Q772" s="1603"/>
      <c r="R772" s="1603"/>
      <c r="S772" s="1603"/>
      <c r="T772" s="1611"/>
      <c r="U772" s="1612"/>
      <c r="V772" s="1612"/>
      <c r="W772" s="1613"/>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9" t="s">
        <v>163</v>
      </c>
      <c r="K773" s="1360"/>
      <c r="L773" s="1360"/>
      <c r="M773" s="1360"/>
      <c r="N773" s="1361"/>
      <c r="O773" s="1468">
        <v>2</v>
      </c>
      <c r="P773" s="1468"/>
      <c r="Q773" s="1468"/>
      <c r="R773" s="1468"/>
      <c r="S773" s="1468"/>
      <c r="T773" s="1605">
        <v>864</v>
      </c>
      <c r="U773" s="1606"/>
      <c r="V773" s="1606"/>
      <c r="W773" s="1607"/>
      <c r="X773" s="1472"/>
      <c r="Y773" s="1473"/>
      <c r="Z773" s="1473"/>
      <c r="AA773" s="1473"/>
      <c r="AB773" s="1474"/>
      <c r="AC773" s="1362">
        <f>X773*O773</f>
        <v>0</v>
      </c>
      <c r="AD773" s="1363"/>
      <c r="AE773" s="1363"/>
      <c r="AF773" s="1363"/>
      <c r="AG773" s="136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58">
        <f>IF(J773="1 Bedroom",O773,0)</f>
        <v>0</v>
      </c>
      <c r="CV773" s="1358"/>
      <c r="CW773" s="1358"/>
      <c r="CX773" s="1358"/>
      <c r="CY773" s="1358"/>
      <c r="CZ773" s="1358">
        <f>IF(J773="2 Bedrooms",O773,0)</f>
        <v>2</v>
      </c>
      <c r="DA773" s="1358"/>
      <c r="DB773" s="1358"/>
      <c r="DC773" s="1358"/>
      <c r="DD773" s="1358"/>
      <c r="DE773" s="1358">
        <f>IF(J773="3 Bedrooms",O773,0)</f>
        <v>0</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3" customHeight="1">
      <c r="J774" s="1359"/>
      <c r="K774" s="1360"/>
      <c r="L774" s="1360"/>
      <c r="M774" s="1360"/>
      <c r="N774" s="1361"/>
      <c r="O774" s="1468"/>
      <c r="P774" s="1468"/>
      <c r="Q774" s="1468"/>
      <c r="R774" s="1468"/>
      <c r="S774" s="1468"/>
      <c r="T774" s="1605"/>
      <c r="U774" s="1606"/>
      <c r="V774" s="1606"/>
      <c r="W774" s="1607"/>
      <c r="X774" s="1472"/>
      <c r="Y774" s="1473"/>
      <c r="Z774" s="1473"/>
      <c r="AA774" s="1473"/>
      <c r="AB774" s="1474"/>
      <c r="AC774" s="1362">
        <f>X774*O774</f>
        <v>0</v>
      </c>
      <c r="AD774" s="1363"/>
      <c r="AE774" s="1363"/>
      <c r="AF774" s="1363"/>
      <c r="AG774" s="136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3" customHeight="1">
      <c r="J775" s="1359"/>
      <c r="K775" s="1360"/>
      <c r="L775" s="1360"/>
      <c r="M775" s="1360"/>
      <c r="N775" s="1361"/>
      <c r="O775" s="1468"/>
      <c r="P775" s="1468"/>
      <c r="Q775" s="1468"/>
      <c r="R775" s="1468"/>
      <c r="S775" s="1468"/>
      <c r="T775" s="1605"/>
      <c r="U775" s="1606"/>
      <c r="V775" s="1606"/>
      <c r="W775" s="1607"/>
      <c r="X775" s="1472"/>
      <c r="Y775" s="1473"/>
      <c r="Z775" s="1473"/>
      <c r="AA775" s="1473"/>
      <c r="AB775" s="1474"/>
      <c r="AC775" s="1362">
        <f>X775*O775</f>
        <v>0</v>
      </c>
      <c r="AD775" s="1363"/>
      <c r="AE775" s="1363"/>
      <c r="AF775" s="1363"/>
      <c r="AG775" s="136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3"/>
    </row>
    <row r="776" spans="1:126" ht="13" customHeight="1">
      <c r="J776" s="1359"/>
      <c r="K776" s="1360"/>
      <c r="L776" s="1360"/>
      <c r="M776" s="1360"/>
      <c r="N776" s="1361"/>
      <c r="O776" s="1468"/>
      <c r="P776" s="1468"/>
      <c r="Q776" s="1468"/>
      <c r="R776" s="1468"/>
      <c r="S776" s="1468"/>
      <c r="T776" s="1605"/>
      <c r="U776" s="1606"/>
      <c r="V776" s="1606"/>
      <c r="W776" s="1607"/>
      <c r="X776" s="1472"/>
      <c r="Y776" s="1473"/>
      <c r="Z776" s="1473"/>
      <c r="AA776" s="1473"/>
      <c r="AB776" s="1474"/>
      <c r="AC776" s="1362">
        <f>X776*O776</f>
        <v>0</v>
      </c>
      <c r="AD776" s="1363"/>
      <c r="AE776" s="1363"/>
      <c r="AF776" s="1363"/>
      <c r="AG776" s="136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3" customHeight="1">
      <c r="J777" s="1412" t="s">
        <v>125</v>
      </c>
      <c r="K777" s="1413"/>
      <c r="L777" s="1413"/>
      <c r="M777" s="1413"/>
      <c r="N777" s="1415"/>
      <c r="O777" s="1339">
        <f>SUM(O773:S776)</f>
        <v>2</v>
      </c>
      <c r="P777" s="1340"/>
      <c r="Q777" s="1340"/>
      <c r="R777" s="1340"/>
      <c r="S777" s="1341"/>
      <c r="X777" s="1412" t="s">
        <v>124</v>
      </c>
      <c r="Y777" s="1413"/>
      <c r="Z777" s="1413"/>
      <c r="AA777" s="1413"/>
      <c r="AB777" s="1415"/>
      <c r="AC777" s="1362">
        <f>SUM(AC773:AG776)</f>
        <v>0</v>
      </c>
      <c r="AD777" s="1363"/>
      <c r="AE777" s="1363"/>
      <c r="AF777" s="1363"/>
      <c r="AG777" s="136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52">
        <f>SUM(CU773:CY776)</f>
        <v>0</v>
      </c>
      <c r="CV777" s="1353"/>
      <c r="CW777" s="1353"/>
      <c r="CX777" s="1353"/>
      <c r="CY777" s="1354"/>
      <c r="CZ777" s="1352">
        <f>SUM(CZ773:DD776)</f>
        <v>2</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2">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1861</v>
      </c>
    </row>
    <row r="779" spans="1:126" ht="13" customHeight="1">
      <c r="B779" s="56"/>
      <c r="C779" s="56"/>
      <c r="D779" s="56"/>
      <c r="E779" s="56"/>
      <c r="F779" s="56"/>
      <c r="G779" s="6"/>
      <c r="H779" s="6"/>
      <c r="I779" s="6"/>
      <c r="J779" s="1394" t="s">
        <v>669</v>
      </c>
      <c r="K779" s="139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389</v>
      </c>
      <c r="K783" s="1499"/>
      <c r="L783" s="1499"/>
      <c r="M783" s="1499"/>
      <c r="N783" s="1500"/>
      <c r="O783" s="1603" t="s">
        <v>285</v>
      </c>
      <c r="P783" s="1603"/>
      <c r="Q783" s="1603"/>
      <c r="R783" s="1603"/>
      <c r="S783" s="1603"/>
      <c r="T783" s="1515" t="s">
        <v>1678</v>
      </c>
      <c r="U783" s="1516"/>
      <c r="V783" s="1516"/>
      <c r="W783" s="1517"/>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03"/>
      <c r="P784" s="1603"/>
      <c r="Q784" s="1603"/>
      <c r="R784" s="1603"/>
      <c r="S784" s="1603"/>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03"/>
      <c r="P785" s="1603"/>
      <c r="Q785" s="1603"/>
      <c r="R785" s="1603"/>
      <c r="S785" s="1603"/>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03"/>
      <c r="P786" s="1603"/>
      <c r="Q786" s="1603"/>
      <c r="R786" s="1603"/>
      <c r="S786" s="1603"/>
      <c r="T786" s="1611"/>
      <c r="U786" s="1612"/>
      <c r="V786" s="1612"/>
      <c r="W786" s="1613"/>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9"/>
      <c r="K787" s="1360"/>
      <c r="L787" s="1360"/>
      <c r="M787" s="1360"/>
      <c r="N787" s="1361"/>
      <c r="O787" s="1468"/>
      <c r="P787" s="1468"/>
      <c r="Q787" s="1468"/>
      <c r="R787" s="1468"/>
      <c r="S787" s="1468"/>
      <c r="T787" s="1605"/>
      <c r="U787" s="1606"/>
      <c r="V787" s="1606"/>
      <c r="W787" s="1607"/>
      <c r="X787" s="1472"/>
      <c r="Y787" s="1473"/>
      <c r="Z787" s="1473"/>
      <c r="AA787" s="1473"/>
      <c r="AB787" s="1474"/>
      <c r="AC787" s="1362">
        <f t="shared" ref="AC787:AC796" si="40">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1">IF(J787="SRO/Studio",O787,0)</f>
        <v>0</v>
      </c>
      <c r="CQ787" s="1337"/>
      <c r="CR787" s="1337"/>
      <c r="CS787" s="1337"/>
      <c r="CT787" s="1338"/>
      <c r="CU787" s="1336">
        <f t="shared" ref="CU787:CU796" si="42">IF(J787="1 Bedroom",O787,0)</f>
        <v>0</v>
      </c>
      <c r="CV787" s="1337"/>
      <c r="CW787" s="1337"/>
      <c r="CX787" s="1337"/>
      <c r="CY787" s="1338"/>
      <c r="CZ787" s="1336">
        <f t="shared" ref="CZ787:CZ796" si="43">IF(J787="2 Bedrooms",O787,0)</f>
        <v>0</v>
      </c>
      <c r="DA787" s="1337"/>
      <c r="DB787" s="1337"/>
      <c r="DC787" s="1337"/>
      <c r="DD787" s="1338"/>
      <c r="DE787" s="1336">
        <f t="shared" ref="DE787:DE796" si="44">IF(J787="3 Bedrooms",O787,0)</f>
        <v>0</v>
      </c>
      <c r="DF787" s="1337"/>
      <c r="DG787" s="1337"/>
      <c r="DH787" s="1337"/>
      <c r="DI787" s="1338"/>
      <c r="DJ787" s="1336">
        <f t="shared" ref="DJ787:DJ796" si="45">IF(J787="4 Bedrooms",O787,0)</f>
        <v>0</v>
      </c>
      <c r="DK787" s="1337"/>
      <c r="DL787" s="1337"/>
      <c r="DM787" s="1337"/>
      <c r="DN787" s="1338"/>
      <c r="DO787" s="1336">
        <f t="shared" ref="DO787:DO796" si="46">IF(J787="5 Bedrooms",O787,0)</f>
        <v>0</v>
      </c>
      <c r="DP787" s="1337"/>
      <c r="DQ787" s="1337"/>
      <c r="DR787" s="1337"/>
      <c r="DS787" s="1338"/>
      <c r="DT787" s="6"/>
      <c r="DU787" s="1336">
        <f t="shared" ref="DU787:DU796" si="47">IF(AND(CP787&gt;=1,AH787&gt;=0.1,AH787&lt;=1),O787,0)</f>
        <v>0</v>
      </c>
      <c r="DV787" s="1337"/>
      <c r="DW787" s="1337"/>
      <c r="DX787" s="1337"/>
      <c r="DY787" s="1338"/>
      <c r="DZ787" s="1336">
        <f t="shared" ref="DZ787:DZ796" si="48">IF(AND(CU787&gt;=1,AH787&gt;=0.1,AH787&lt;=1),O787,0)</f>
        <v>0</v>
      </c>
      <c r="EA787" s="1337"/>
      <c r="EB787" s="1337"/>
      <c r="EC787" s="1337"/>
      <c r="ED787" s="1338"/>
      <c r="EE787" s="1336">
        <f t="shared" ref="EE787:EE796" si="49">IF(AND(CZ787&gt;=1,AH787&gt;=0.1,AH787&lt;=1),O787,0)</f>
        <v>0</v>
      </c>
      <c r="EF787" s="1337"/>
      <c r="EG787" s="1337"/>
      <c r="EH787" s="1337"/>
      <c r="EI787" s="1338"/>
      <c r="EJ787" s="1336">
        <f t="shared" ref="EJ787:EJ796" si="50">IF(AND(DE787&gt;=1,AH787&gt;=0.1,AH787&lt;=1),O787,0)</f>
        <v>0</v>
      </c>
      <c r="EK787" s="1337"/>
      <c r="EL787" s="1337"/>
      <c r="EM787" s="1337"/>
      <c r="EN787" s="1338"/>
      <c r="EO787" s="1336">
        <f t="shared" ref="EO787:EO796" si="51">IF(AND(DJ787&gt;=1,AH787&gt;=0.1,AH787&lt;=1),O787,0)</f>
        <v>0</v>
      </c>
      <c r="EP787" s="1337"/>
      <c r="EQ787" s="1337"/>
      <c r="ER787" s="1337"/>
      <c r="ES787" s="1338"/>
      <c r="ET787" s="1336">
        <f t="shared" ref="ET787:ET796" si="52">IF(AND(DO787&gt;=1,AH787&gt;=0.1,AH787&lt;=1),O787,0)</f>
        <v>0</v>
      </c>
      <c r="EU787" s="1337"/>
      <c r="EV787" s="1337"/>
      <c r="EW787" s="1337"/>
      <c r="EX787" s="1338"/>
    </row>
    <row r="788" spans="1:154" s="14" customFormat="1" ht="13" customHeight="1">
      <c r="A788"/>
      <c r="B788"/>
      <c r="C788"/>
      <c r="D788"/>
      <c r="E788"/>
      <c r="F788"/>
      <c r="G788"/>
      <c r="H788"/>
      <c r="I788"/>
      <c r="J788" s="1359"/>
      <c r="K788" s="1360"/>
      <c r="L788" s="1360"/>
      <c r="M788" s="1360"/>
      <c r="N788" s="1361"/>
      <c r="O788" s="1468"/>
      <c r="P788" s="1468"/>
      <c r="Q788" s="1468"/>
      <c r="R788" s="1468"/>
      <c r="S788" s="1468"/>
      <c r="T788" s="1605"/>
      <c r="U788" s="1606"/>
      <c r="V788" s="1606"/>
      <c r="W788" s="1607"/>
      <c r="X788" s="1472"/>
      <c r="Y788" s="1473"/>
      <c r="Z788" s="1473"/>
      <c r="AA788" s="1473"/>
      <c r="AB788" s="1474"/>
      <c r="AC788" s="1362">
        <f t="shared" si="40"/>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1"/>
        <v>0</v>
      </c>
      <c r="CQ788" s="1337"/>
      <c r="CR788" s="1337"/>
      <c r="CS788" s="1337"/>
      <c r="CT788" s="1338"/>
      <c r="CU788" s="1336">
        <f t="shared" si="42"/>
        <v>0</v>
      </c>
      <c r="CV788" s="1337"/>
      <c r="CW788" s="1337"/>
      <c r="CX788" s="1337"/>
      <c r="CY788" s="1338"/>
      <c r="CZ788" s="1336">
        <f t="shared" si="43"/>
        <v>0</v>
      </c>
      <c r="DA788" s="1337"/>
      <c r="DB788" s="1337"/>
      <c r="DC788" s="1337"/>
      <c r="DD788" s="1338"/>
      <c r="DE788" s="1336">
        <f t="shared" si="44"/>
        <v>0</v>
      </c>
      <c r="DF788" s="1337"/>
      <c r="DG788" s="1337"/>
      <c r="DH788" s="1337"/>
      <c r="DI788" s="1338"/>
      <c r="DJ788" s="1336">
        <f t="shared" si="45"/>
        <v>0</v>
      </c>
      <c r="DK788" s="1337"/>
      <c r="DL788" s="1337"/>
      <c r="DM788" s="1337"/>
      <c r="DN788" s="1338"/>
      <c r="DO788" s="1336">
        <f t="shared" si="46"/>
        <v>0</v>
      </c>
      <c r="DP788" s="1337"/>
      <c r="DQ788" s="1337"/>
      <c r="DR788" s="1337"/>
      <c r="DS788" s="1338"/>
      <c r="DT788" s="6"/>
      <c r="DU788" s="1336">
        <f t="shared" si="47"/>
        <v>0</v>
      </c>
      <c r="DV788" s="1337"/>
      <c r="DW788" s="1337"/>
      <c r="DX788" s="1337"/>
      <c r="DY788" s="1338"/>
      <c r="DZ788" s="1336">
        <f t="shared" si="48"/>
        <v>0</v>
      </c>
      <c r="EA788" s="1337"/>
      <c r="EB788" s="1337"/>
      <c r="EC788" s="1337"/>
      <c r="ED788" s="1338"/>
      <c r="EE788" s="1336">
        <f t="shared" si="49"/>
        <v>0</v>
      </c>
      <c r="EF788" s="1337"/>
      <c r="EG788" s="1337"/>
      <c r="EH788" s="1337"/>
      <c r="EI788" s="1338"/>
      <c r="EJ788" s="1336">
        <f t="shared" si="50"/>
        <v>0</v>
      </c>
      <c r="EK788" s="1337"/>
      <c r="EL788" s="1337"/>
      <c r="EM788" s="1337"/>
      <c r="EN788" s="1338"/>
      <c r="EO788" s="1336">
        <f t="shared" si="51"/>
        <v>0</v>
      </c>
      <c r="EP788" s="1337"/>
      <c r="EQ788" s="1337"/>
      <c r="ER788" s="1337"/>
      <c r="ES788" s="1338"/>
      <c r="ET788" s="1336">
        <f t="shared" si="52"/>
        <v>0</v>
      </c>
      <c r="EU788" s="1337"/>
      <c r="EV788" s="1337"/>
      <c r="EW788" s="1337"/>
      <c r="EX788" s="1338"/>
    </row>
    <row r="789" spans="1:154" s="14" customFormat="1" ht="13" customHeight="1">
      <c r="A789"/>
      <c r="B789"/>
      <c r="C789"/>
      <c r="D789"/>
      <c r="E789"/>
      <c r="F789"/>
      <c r="G789"/>
      <c r="H789"/>
      <c r="I789"/>
      <c r="J789" s="1359"/>
      <c r="K789" s="1360"/>
      <c r="L789" s="1360"/>
      <c r="M789" s="1360"/>
      <c r="N789" s="1361"/>
      <c r="O789" s="1468"/>
      <c r="P789" s="1468"/>
      <c r="Q789" s="1468"/>
      <c r="R789" s="1468"/>
      <c r="S789" s="1468"/>
      <c r="T789" s="1605"/>
      <c r="U789" s="1606"/>
      <c r="V789" s="1606"/>
      <c r="W789" s="1607"/>
      <c r="X789" s="1472"/>
      <c r="Y789" s="1473"/>
      <c r="Z789" s="1473"/>
      <c r="AA789" s="1473"/>
      <c r="AB789" s="1474"/>
      <c r="AC789" s="1362">
        <f t="shared" si="40"/>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1"/>
        <v>0</v>
      </c>
      <c r="CQ789" s="1337"/>
      <c r="CR789" s="1337"/>
      <c r="CS789" s="1337"/>
      <c r="CT789" s="1338"/>
      <c r="CU789" s="1336">
        <f t="shared" si="42"/>
        <v>0</v>
      </c>
      <c r="CV789" s="1337"/>
      <c r="CW789" s="1337"/>
      <c r="CX789" s="1337"/>
      <c r="CY789" s="1338"/>
      <c r="CZ789" s="1336">
        <f t="shared" si="43"/>
        <v>0</v>
      </c>
      <c r="DA789" s="1337"/>
      <c r="DB789" s="1337"/>
      <c r="DC789" s="1337"/>
      <c r="DD789" s="1338"/>
      <c r="DE789" s="1336">
        <f t="shared" si="44"/>
        <v>0</v>
      </c>
      <c r="DF789" s="1337"/>
      <c r="DG789" s="1337"/>
      <c r="DH789" s="1337"/>
      <c r="DI789" s="1338"/>
      <c r="DJ789" s="1336">
        <f t="shared" si="45"/>
        <v>0</v>
      </c>
      <c r="DK789" s="1337"/>
      <c r="DL789" s="1337"/>
      <c r="DM789" s="1337"/>
      <c r="DN789" s="1338"/>
      <c r="DO789" s="1336">
        <f t="shared" si="46"/>
        <v>0</v>
      </c>
      <c r="DP789" s="1337"/>
      <c r="DQ789" s="1337"/>
      <c r="DR789" s="1337"/>
      <c r="DS789" s="1338"/>
      <c r="DT789" s="6"/>
      <c r="DU789" s="1336">
        <f t="shared" si="47"/>
        <v>0</v>
      </c>
      <c r="DV789" s="1337"/>
      <c r="DW789" s="1337"/>
      <c r="DX789" s="1337"/>
      <c r="DY789" s="1338"/>
      <c r="DZ789" s="1336">
        <f t="shared" si="48"/>
        <v>0</v>
      </c>
      <c r="EA789" s="1337"/>
      <c r="EB789" s="1337"/>
      <c r="EC789" s="1337"/>
      <c r="ED789" s="1338"/>
      <c r="EE789" s="1336">
        <f t="shared" si="49"/>
        <v>0</v>
      </c>
      <c r="EF789" s="1337"/>
      <c r="EG789" s="1337"/>
      <c r="EH789" s="1337"/>
      <c r="EI789" s="1338"/>
      <c r="EJ789" s="1336">
        <f t="shared" si="50"/>
        <v>0</v>
      </c>
      <c r="EK789" s="1337"/>
      <c r="EL789" s="1337"/>
      <c r="EM789" s="1337"/>
      <c r="EN789" s="1338"/>
      <c r="EO789" s="1336">
        <f t="shared" si="51"/>
        <v>0</v>
      </c>
      <c r="EP789" s="1337"/>
      <c r="EQ789" s="1337"/>
      <c r="ER789" s="1337"/>
      <c r="ES789" s="1338"/>
      <c r="ET789" s="1336">
        <f t="shared" si="52"/>
        <v>0</v>
      </c>
      <c r="EU789" s="1337"/>
      <c r="EV789" s="1337"/>
      <c r="EW789" s="1337"/>
      <c r="EX789" s="1338"/>
    </row>
    <row r="790" spans="1:154" s="14" customFormat="1" ht="13" customHeight="1">
      <c r="A790"/>
      <c r="B790"/>
      <c r="C790"/>
      <c r="D790"/>
      <c r="E790"/>
      <c r="F790"/>
      <c r="G790"/>
      <c r="H790"/>
      <c r="I790"/>
      <c r="J790" s="1359"/>
      <c r="K790" s="1360"/>
      <c r="L790" s="1360"/>
      <c r="M790" s="1360"/>
      <c r="N790" s="1361"/>
      <c r="O790" s="1468"/>
      <c r="P790" s="1468"/>
      <c r="Q790" s="1468"/>
      <c r="R790" s="1468"/>
      <c r="S790" s="1468"/>
      <c r="T790" s="1605"/>
      <c r="U790" s="1606"/>
      <c r="V790" s="1606"/>
      <c r="W790" s="1607"/>
      <c r="X790" s="1472"/>
      <c r="Y790" s="1473"/>
      <c r="Z790" s="1473"/>
      <c r="AA790" s="1473"/>
      <c r="AB790" s="1474"/>
      <c r="AC790" s="1362">
        <f t="shared" si="40"/>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1"/>
        <v>0</v>
      </c>
      <c r="CQ790" s="1337"/>
      <c r="CR790" s="1337"/>
      <c r="CS790" s="1337"/>
      <c r="CT790" s="1338"/>
      <c r="CU790" s="1336">
        <f t="shared" si="42"/>
        <v>0</v>
      </c>
      <c r="CV790" s="1337"/>
      <c r="CW790" s="1337"/>
      <c r="CX790" s="1337"/>
      <c r="CY790" s="1338"/>
      <c r="CZ790" s="1336">
        <f t="shared" si="43"/>
        <v>0</v>
      </c>
      <c r="DA790" s="1337"/>
      <c r="DB790" s="1337"/>
      <c r="DC790" s="1337"/>
      <c r="DD790" s="1338"/>
      <c r="DE790" s="1336">
        <f t="shared" si="44"/>
        <v>0</v>
      </c>
      <c r="DF790" s="1337"/>
      <c r="DG790" s="1337"/>
      <c r="DH790" s="1337"/>
      <c r="DI790" s="1338"/>
      <c r="DJ790" s="1336">
        <f t="shared" si="45"/>
        <v>0</v>
      </c>
      <c r="DK790" s="1337"/>
      <c r="DL790" s="1337"/>
      <c r="DM790" s="1337"/>
      <c r="DN790" s="1338"/>
      <c r="DO790" s="1336">
        <f t="shared" si="46"/>
        <v>0</v>
      </c>
      <c r="DP790" s="1337"/>
      <c r="DQ790" s="1337"/>
      <c r="DR790" s="1337"/>
      <c r="DS790" s="1338"/>
      <c r="DT790" s="6"/>
      <c r="DU790" s="1336">
        <f t="shared" si="47"/>
        <v>0</v>
      </c>
      <c r="DV790" s="1337"/>
      <c r="DW790" s="1337"/>
      <c r="DX790" s="1337"/>
      <c r="DY790" s="1338"/>
      <c r="DZ790" s="1336">
        <f t="shared" si="48"/>
        <v>0</v>
      </c>
      <c r="EA790" s="1337"/>
      <c r="EB790" s="1337"/>
      <c r="EC790" s="1337"/>
      <c r="ED790" s="1338"/>
      <c r="EE790" s="1336">
        <f t="shared" si="49"/>
        <v>0</v>
      </c>
      <c r="EF790" s="1337"/>
      <c r="EG790" s="1337"/>
      <c r="EH790" s="1337"/>
      <c r="EI790" s="1338"/>
      <c r="EJ790" s="1336">
        <f t="shared" si="50"/>
        <v>0</v>
      </c>
      <c r="EK790" s="1337"/>
      <c r="EL790" s="1337"/>
      <c r="EM790" s="1337"/>
      <c r="EN790" s="1338"/>
      <c r="EO790" s="1336">
        <f t="shared" si="51"/>
        <v>0</v>
      </c>
      <c r="EP790" s="1337"/>
      <c r="EQ790" s="1337"/>
      <c r="ER790" s="1337"/>
      <c r="ES790" s="1338"/>
      <c r="ET790" s="1336">
        <f t="shared" si="52"/>
        <v>0</v>
      </c>
      <c r="EU790" s="1337"/>
      <c r="EV790" s="1337"/>
      <c r="EW790" s="1337"/>
      <c r="EX790" s="1338"/>
    </row>
    <row r="791" spans="1:154" s="14" customFormat="1" ht="13" customHeight="1">
      <c r="A791"/>
      <c r="B791"/>
      <c r="C791"/>
      <c r="D791"/>
      <c r="E791"/>
      <c r="F791"/>
      <c r="G791"/>
      <c r="H791"/>
      <c r="I791"/>
      <c r="J791" s="1359"/>
      <c r="K791" s="1360"/>
      <c r="L791" s="1360"/>
      <c r="M791" s="1360"/>
      <c r="N791" s="1361"/>
      <c r="O791" s="1468"/>
      <c r="P791" s="1468"/>
      <c r="Q791" s="1468"/>
      <c r="R791" s="1468"/>
      <c r="S791" s="1468"/>
      <c r="T791" s="1605"/>
      <c r="U791" s="1606"/>
      <c r="V791" s="1606"/>
      <c r="W791" s="1607"/>
      <c r="X791" s="1472"/>
      <c r="Y791" s="1473"/>
      <c r="Z791" s="1473"/>
      <c r="AA791" s="1473"/>
      <c r="AB791" s="1474"/>
      <c r="AC791" s="1362">
        <f t="shared" si="40"/>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1"/>
        <v>0</v>
      </c>
      <c r="CQ791" s="1337"/>
      <c r="CR791" s="1337"/>
      <c r="CS791" s="1337"/>
      <c r="CT791" s="1338"/>
      <c r="CU791" s="1336">
        <f t="shared" si="42"/>
        <v>0</v>
      </c>
      <c r="CV791" s="1337"/>
      <c r="CW791" s="1337"/>
      <c r="CX791" s="1337"/>
      <c r="CY791" s="1338"/>
      <c r="CZ791" s="1336">
        <f t="shared" si="43"/>
        <v>0</v>
      </c>
      <c r="DA791" s="1337"/>
      <c r="DB791" s="1337"/>
      <c r="DC791" s="1337"/>
      <c r="DD791" s="1338"/>
      <c r="DE791" s="1336">
        <f t="shared" si="44"/>
        <v>0</v>
      </c>
      <c r="DF791" s="1337"/>
      <c r="DG791" s="1337"/>
      <c r="DH791" s="1337"/>
      <c r="DI791" s="1338"/>
      <c r="DJ791" s="1336">
        <f t="shared" si="45"/>
        <v>0</v>
      </c>
      <c r="DK791" s="1337"/>
      <c r="DL791" s="1337"/>
      <c r="DM791" s="1337"/>
      <c r="DN791" s="1338"/>
      <c r="DO791" s="1336">
        <f t="shared" si="46"/>
        <v>0</v>
      </c>
      <c r="DP791" s="1337"/>
      <c r="DQ791" s="1337"/>
      <c r="DR791" s="1337"/>
      <c r="DS791" s="1338"/>
      <c r="DT791" s="6"/>
      <c r="DU791" s="1336">
        <f t="shared" si="47"/>
        <v>0</v>
      </c>
      <c r="DV791" s="1337"/>
      <c r="DW791" s="1337"/>
      <c r="DX791" s="1337"/>
      <c r="DY791" s="1338"/>
      <c r="DZ791" s="1336">
        <f t="shared" si="48"/>
        <v>0</v>
      </c>
      <c r="EA791" s="1337"/>
      <c r="EB791" s="1337"/>
      <c r="EC791" s="1337"/>
      <c r="ED791" s="1338"/>
      <c r="EE791" s="1336">
        <f t="shared" si="49"/>
        <v>0</v>
      </c>
      <c r="EF791" s="1337"/>
      <c r="EG791" s="1337"/>
      <c r="EH791" s="1337"/>
      <c r="EI791" s="1338"/>
      <c r="EJ791" s="1336">
        <f t="shared" si="50"/>
        <v>0</v>
      </c>
      <c r="EK791" s="1337"/>
      <c r="EL791" s="1337"/>
      <c r="EM791" s="1337"/>
      <c r="EN791" s="1338"/>
      <c r="EO791" s="1336">
        <f t="shared" si="51"/>
        <v>0</v>
      </c>
      <c r="EP791" s="1337"/>
      <c r="EQ791" s="1337"/>
      <c r="ER791" s="1337"/>
      <c r="ES791" s="1338"/>
      <c r="ET791" s="1336">
        <f t="shared" si="52"/>
        <v>0</v>
      </c>
      <c r="EU791" s="1337"/>
      <c r="EV791" s="1337"/>
      <c r="EW791" s="1337"/>
      <c r="EX791" s="1338"/>
    </row>
    <row r="792" spans="1:154" s="14" customFormat="1" ht="13" customHeight="1">
      <c r="A792"/>
      <c r="B792"/>
      <c r="C792"/>
      <c r="D792"/>
      <c r="E792"/>
      <c r="F792"/>
      <c r="G792"/>
      <c r="H792"/>
      <c r="I792"/>
      <c r="J792" s="1359"/>
      <c r="K792" s="1360"/>
      <c r="L792" s="1360"/>
      <c r="M792" s="1360"/>
      <c r="N792" s="1361"/>
      <c r="O792" s="1468"/>
      <c r="P792" s="1468"/>
      <c r="Q792" s="1468"/>
      <c r="R792" s="1468"/>
      <c r="S792" s="1468"/>
      <c r="T792" s="1605"/>
      <c r="U792" s="1606"/>
      <c r="V792" s="1606"/>
      <c r="W792" s="1607"/>
      <c r="X792" s="1472"/>
      <c r="Y792" s="1473"/>
      <c r="Z792" s="1473"/>
      <c r="AA792" s="1473"/>
      <c r="AB792" s="1474"/>
      <c r="AC792" s="1362">
        <f t="shared" si="40"/>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1"/>
        <v>0</v>
      </c>
      <c r="CQ792" s="1337"/>
      <c r="CR792" s="1337"/>
      <c r="CS792" s="1337"/>
      <c r="CT792" s="1338"/>
      <c r="CU792" s="1336">
        <f t="shared" si="42"/>
        <v>0</v>
      </c>
      <c r="CV792" s="1337"/>
      <c r="CW792" s="1337"/>
      <c r="CX792" s="1337"/>
      <c r="CY792" s="1338"/>
      <c r="CZ792" s="1336">
        <f t="shared" si="43"/>
        <v>0</v>
      </c>
      <c r="DA792" s="1337"/>
      <c r="DB792" s="1337"/>
      <c r="DC792" s="1337"/>
      <c r="DD792" s="1338"/>
      <c r="DE792" s="1336">
        <f t="shared" si="44"/>
        <v>0</v>
      </c>
      <c r="DF792" s="1337"/>
      <c r="DG792" s="1337"/>
      <c r="DH792" s="1337"/>
      <c r="DI792" s="1338"/>
      <c r="DJ792" s="1336">
        <f t="shared" si="45"/>
        <v>0</v>
      </c>
      <c r="DK792" s="1337"/>
      <c r="DL792" s="1337"/>
      <c r="DM792" s="1337"/>
      <c r="DN792" s="1338"/>
      <c r="DO792" s="1336">
        <f t="shared" si="46"/>
        <v>0</v>
      </c>
      <c r="DP792" s="1337"/>
      <c r="DQ792" s="1337"/>
      <c r="DR792" s="1337"/>
      <c r="DS792" s="1338"/>
      <c r="DT792" s="6"/>
      <c r="DU792" s="1336">
        <f t="shared" si="47"/>
        <v>0</v>
      </c>
      <c r="DV792" s="1337"/>
      <c r="DW792" s="1337"/>
      <c r="DX792" s="1337"/>
      <c r="DY792" s="1338"/>
      <c r="DZ792" s="1336">
        <f t="shared" si="48"/>
        <v>0</v>
      </c>
      <c r="EA792" s="1337"/>
      <c r="EB792" s="1337"/>
      <c r="EC792" s="1337"/>
      <c r="ED792" s="1338"/>
      <c r="EE792" s="1336">
        <f t="shared" si="49"/>
        <v>0</v>
      </c>
      <c r="EF792" s="1337"/>
      <c r="EG792" s="1337"/>
      <c r="EH792" s="1337"/>
      <c r="EI792" s="1338"/>
      <c r="EJ792" s="1336">
        <f t="shared" si="50"/>
        <v>0</v>
      </c>
      <c r="EK792" s="1337"/>
      <c r="EL792" s="1337"/>
      <c r="EM792" s="1337"/>
      <c r="EN792" s="1338"/>
      <c r="EO792" s="1336">
        <f t="shared" si="51"/>
        <v>0</v>
      </c>
      <c r="EP792" s="1337"/>
      <c r="EQ792" s="1337"/>
      <c r="ER792" s="1337"/>
      <c r="ES792" s="1338"/>
      <c r="ET792" s="1336">
        <f t="shared" si="52"/>
        <v>0</v>
      </c>
      <c r="EU792" s="1337"/>
      <c r="EV792" s="1337"/>
      <c r="EW792" s="1337"/>
      <c r="EX792" s="1338"/>
    </row>
    <row r="793" spans="1:154" s="14" customFormat="1" ht="13" customHeight="1">
      <c r="A793"/>
      <c r="B793"/>
      <c r="C793"/>
      <c r="D793"/>
      <c r="E793"/>
      <c r="F793"/>
      <c r="G793"/>
      <c r="H793"/>
      <c r="I793"/>
      <c r="J793" s="1359"/>
      <c r="K793" s="1360"/>
      <c r="L793" s="1360"/>
      <c r="M793" s="1360"/>
      <c r="N793" s="1361"/>
      <c r="O793" s="1468"/>
      <c r="P793" s="1468"/>
      <c r="Q793" s="1468"/>
      <c r="R793" s="1468"/>
      <c r="S793" s="1468"/>
      <c r="T793" s="1605"/>
      <c r="U793" s="1606"/>
      <c r="V793" s="1606"/>
      <c r="W793" s="1607"/>
      <c r="X793" s="1472"/>
      <c r="Y793" s="1473"/>
      <c r="Z793" s="1473"/>
      <c r="AA793" s="1473"/>
      <c r="AB793" s="1474"/>
      <c r="AC793" s="1362">
        <f t="shared" si="40"/>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1"/>
        <v>0</v>
      </c>
      <c r="CQ793" s="1337"/>
      <c r="CR793" s="1337"/>
      <c r="CS793" s="1337"/>
      <c r="CT793" s="1338"/>
      <c r="CU793" s="1336">
        <f t="shared" si="42"/>
        <v>0</v>
      </c>
      <c r="CV793" s="1337"/>
      <c r="CW793" s="1337"/>
      <c r="CX793" s="1337"/>
      <c r="CY793" s="1338"/>
      <c r="CZ793" s="1336">
        <f t="shared" si="43"/>
        <v>0</v>
      </c>
      <c r="DA793" s="1337"/>
      <c r="DB793" s="1337"/>
      <c r="DC793" s="1337"/>
      <c r="DD793" s="1338"/>
      <c r="DE793" s="1336">
        <f t="shared" si="44"/>
        <v>0</v>
      </c>
      <c r="DF793" s="1337"/>
      <c r="DG793" s="1337"/>
      <c r="DH793" s="1337"/>
      <c r="DI793" s="1338"/>
      <c r="DJ793" s="1336">
        <f t="shared" si="45"/>
        <v>0</v>
      </c>
      <c r="DK793" s="1337"/>
      <c r="DL793" s="1337"/>
      <c r="DM793" s="1337"/>
      <c r="DN793" s="1338"/>
      <c r="DO793" s="1336">
        <f t="shared" si="46"/>
        <v>0</v>
      </c>
      <c r="DP793" s="1337"/>
      <c r="DQ793" s="1337"/>
      <c r="DR793" s="1337"/>
      <c r="DS793" s="1338"/>
      <c r="DT793" s="6"/>
      <c r="DU793" s="1336">
        <f t="shared" si="47"/>
        <v>0</v>
      </c>
      <c r="DV793" s="1337"/>
      <c r="DW793" s="1337"/>
      <c r="DX793" s="1337"/>
      <c r="DY793" s="1338"/>
      <c r="DZ793" s="1336">
        <f t="shared" si="48"/>
        <v>0</v>
      </c>
      <c r="EA793" s="1337"/>
      <c r="EB793" s="1337"/>
      <c r="EC793" s="1337"/>
      <c r="ED793" s="1338"/>
      <c r="EE793" s="1336">
        <f t="shared" si="49"/>
        <v>0</v>
      </c>
      <c r="EF793" s="1337"/>
      <c r="EG793" s="1337"/>
      <c r="EH793" s="1337"/>
      <c r="EI793" s="1338"/>
      <c r="EJ793" s="1336">
        <f t="shared" si="50"/>
        <v>0</v>
      </c>
      <c r="EK793" s="1337"/>
      <c r="EL793" s="1337"/>
      <c r="EM793" s="1337"/>
      <c r="EN793" s="1338"/>
      <c r="EO793" s="1336">
        <f t="shared" si="51"/>
        <v>0</v>
      </c>
      <c r="EP793" s="1337"/>
      <c r="EQ793" s="1337"/>
      <c r="ER793" s="1337"/>
      <c r="ES793" s="1338"/>
      <c r="ET793" s="1336">
        <f t="shared" si="52"/>
        <v>0</v>
      </c>
      <c r="EU793" s="1337"/>
      <c r="EV793" s="1337"/>
      <c r="EW793" s="1337"/>
      <c r="EX793" s="1338"/>
    </row>
    <row r="794" spans="1:154" s="14" customFormat="1" ht="13" customHeight="1">
      <c r="A794"/>
      <c r="B794"/>
      <c r="C794"/>
      <c r="D794"/>
      <c r="E794"/>
      <c r="F794"/>
      <c r="G794"/>
      <c r="H794"/>
      <c r="I794"/>
      <c r="J794" s="1359"/>
      <c r="K794" s="1360"/>
      <c r="L794" s="1360"/>
      <c r="M794" s="1360"/>
      <c r="N794" s="1361"/>
      <c r="O794" s="1468"/>
      <c r="P794" s="1468"/>
      <c r="Q794" s="1468"/>
      <c r="R794" s="1468"/>
      <c r="S794" s="1468"/>
      <c r="T794" s="1605"/>
      <c r="U794" s="1606"/>
      <c r="V794" s="1606"/>
      <c r="W794" s="1607"/>
      <c r="X794" s="1472"/>
      <c r="Y794" s="1473"/>
      <c r="Z794" s="1473"/>
      <c r="AA794" s="1473"/>
      <c r="AB794" s="1474"/>
      <c r="AC794" s="1362">
        <f t="shared" si="40"/>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1"/>
        <v>0</v>
      </c>
      <c r="CQ794" s="1337"/>
      <c r="CR794" s="1337"/>
      <c r="CS794" s="1337"/>
      <c r="CT794" s="1338"/>
      <c r="CU794" s="1336">
        <f t="shared" si="42"/>
        <v>0</v>
      </c>
      <c r="CV794" s="1337"/>
      <c r="CW794" s="1337"/>
      <c r="CX794" s="1337"/>
      <c r="CY794" s="1338"/>
      <c r="CZ794" s="1336">
        <f t="shared" si="43"/>
        <v>0</v>
      </c>
      <c r="DA794" s="1337"/>
      <c r="DB794" s="1337"/>
      <c r="DC794" s="1337"/>
      <c r="DD794" s="1338"/>
      <c r="DE794" s="1336">
        <f t="shared" si="44"/>
        <v>0</v>
      </c>
      <c r="DF794" s="1337"/>
      <c r="DG794" s="1337"/>
      <c r="DH794" s="1337"/>
      <c r="DI794" s="1338"/>
      <c r="DJ794" s="1336">
        <f t="shared" si="45"/>
        <v>0</v>
      </c>
      <c r="DK794" s="1337"/>
      <c r="DL794" s="1337"/>
      <c r="DM794" s="1337"/>
      <c r="DN794" s="1338"/>
      <c r="DO794" s="1336">
        <f t="shared" si="46"/>
        <v>0</v>
      </c>
      <c r="DP794" s="1337"/>
      <c r="DQ794" s="1337"/>
      <c r="DR794" s="1337"/>
      <c r="DS794" s="1338"/>
      <c r="DT794" s="6"/>
      <c r="DU794" s="1336">
        <f t="shared" si="47"/>
        <v>0</v>
      </c>
      <c r="DV794" s="1337"/>
      <c r="DW794" s="1337"/>
      <c r="DX794" s="1337"/>
      <c r="DY794" s="1338"/>
      <c r="DZ794" s="1336">
        <f t="shared" si="48"/>
        <v>0</v>
      </c>
      <c r="EA794" s="1337"/>
      <c r="EB794" s="1337"/>
      <c r="EC794" s="1337"/>
      <c r="ED794" s="1338"/>
      <c r="EE794" s="1336">
        <f t="shared" si="49"/>
        <v>0</v>
      </c>
      <c r="EF794" s="1337"/>
      <c r="EG794" s="1337"/>
      <c r="EH794" s="1337"/>
      <c r="EI794" s="1338"/>
      <c r="EJ794" s="1336">
        <f t="shared" si="50"/>
        <v>0</v>
      </c>
      <c r="EK794" s="1337"/>
      <c r="EL794" s="1337"/>
      <c r="EM794" s="1337"/>
      <c r="EN794" s="1338"/>
      <c r="EO794" s="1336">
        <f t="shared" si="51"/>
        <v>0</v>
      </c>
      <c r="EP794" s="1337"/>
      <c r="EQ794" s="1337"/>
      <c r="ER794" s="1337"/>
      <c r="ES794" s="1338"/>
      <c r="ET794" s="1336">
        <f t="shared" si="52"/>
        <v>0</v>
      </c>
      <c r="EU794" s="1337"/>
      <c r="EV794" s="1337"/>
      <c r="EW794" s="1337"/>
      <c r="EX794" s="1338"/>
    </row>
    <row r="795" spans="1:154" s="14" customFormat="1" ht="13" customHeight="1">
      <c r="A795"/>
      <c r="B795"/>
      <c r="C795"/>
      <c r="D795"/>
      <c r="E795"/>
      <c r="F795"/>
      <c r="G795"/>
      <c r="H795"/>
      <c r="I795"/>
      <c r="J795" s="1359"/>
      <c r="K795" s="1360"/>
      <c r="L795" s="1360"/>
      <c r="M795" s="1360"/>
      <c r="N795" s="1361"/>
      <c r="O795" s="1468"/>
      <c r="P795" s="1468"/>
      <c r="Q795" s="1468"/>
      <c r="R795" s="1468"/>
      <c r="S795" s="1468"/>
      <c r="T795" s="1605"/>
      <c r="U795" s="1606"/>
      <c r="V795" s="1606"/>
      <c r="W795" s="1607"/>
      <c r="X795" s="1472"/>
      <c r="Y795" s="1473"/>
      <c r="Z795" s="1473"/>
      <c r="AA795" s="1473"/>
      <c r="AB795" s="1474"/>
      <c r="AC795" s="1362">
        <f t="shared" si="40"/>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1"/>
        <v>0</v>
      </c>
      <c r="CQ795" s="1337"/>
      <c r="CR795" s="1337"/>
      <c r="CS795" s="1337"/>
      <c r="CT795" s="1338"/>
      <c r="CU795" s="1336">
        <f t="shared" si="42"/>
        <v>0</v>
      </c>
      <c r="CV795" s="1337"/>
      <c r="CW795" s="1337"/>
      <c r="CX795" s="1337"/>
      <c r="CY795" s="1338"/>
      <c r="CZ795" s="1336">
        <f t="shared" si="43"/>
        <v>0</v>
      </c>
      <c r="DA795" s="1337"/>
      <c r="DB795" s="1337"/>
      <c r="DC795" s="1337"/>
      <c r="DD795" s="1338"/>
      <c r="DE795" s="1336">
        <f t="shared" si="44"/>
        <v>0</v>
      </c>
      <c r="DF795" s="1337"/>
      <c r="DG795" s="1337"/>
      <c r="DH795" s="1337"/>
      <c r="DI795" s="1338"/>
      <c r="DJ795" s="1336">
        <f t="shared" si="45"/>
        <v>0</v>
      </c>
      <c r="DK795" s="1337"/>
      <c r="DL795" s="1337"/>
      <c r="DM795" s="1337"/>
      <c r="DN795" s="1338"/>
      <c r="DO795" s="1336">
        <f t="shared" si="46"/>
        <v>0</v>
      </c>
      <c r="DP795" s="1337"/>
      <c r="DQ795" s="1337"/>
      <c r="DR795" s="1337"/>
      <c r="DS795" s="1338"/>
      <c r="DT795" s="6"/>
      <c r="DU795" s="1336">
        <f t="shared" si="47"/>
        <v>0</v>
      </c>
      <c r="DV795" s="1337"/>
      <c r="DW795" s="1337"/>
      <c r="DX795" s="1337"/>
      <c r="DY795" s="1338"/>
      <c r="DZ795" s="1336">
        <f t="shared" si="48"/>
        <v>0</v>
      </c>
      <c r="EA795" s="1337"/>
      <c r="EB795" s="1337"/>
      <c r="EC795" s="1337"/>
      <c r="ED795" s="1338"/>
      <c r="EE795" s="1336">
        <f t="shared" si="49"/>
        <v>0</v>
      </c>
      <c r="EF795" s="1337"/>
      <c r="EG795" s="1337"/>
      <c r="EH795" s="1337"/>
      <c r="EI795" s="1338"/>
      <c r="EJ795" s="1336">
        <f t="shared" si="50"/>
        <v>0</v>
      </c>
      <c r="EK795" s="1337"/>
      <c r="EL795" s="1337"/>
      <c r="EM795" s="1337"/>
      <c r="EN795" s="1338"/>
      <c r="EO795" s="1336">
        <f t="shared" si="51"/>
        <v>0</v>
      </c>
      <c r="EP795" s="1337"/>
      <c r="EQ795" s="1337"/>
      <c r="ER795" s="1337"/>
      <c r="ES795" s="1338"/>
      <c r="ET795" s="1336">
        <f t="shared" si="52"/>
        <v>0</v>
      </c>
      <c r="EU795" s="1337"/>
      <c r="EV795" s="1337"/>
      <c r="EW795" s="1337"/>
      <c r="EX795" s="1338"/>
    </row>
    <row r="796" spans="1:154" s="4" customFormat="1" ht="13" customHeight="1">
      <c r="A796"/>
      <c r="B796"/>
      <c r="C796"/>
      <c r="D796"/>
      <c r="E796"/>
      <c r="F796"/>
      <c r="G796"/>
      <c r="H796"/>
      <c r="I796"/>
      <c r="J796" s="1359"/>
      <c r="K796" s="1360"/>
      <c r="L796" s="1360"/>
      <c r="M796" s="1360"/>
      <c r="N796" s="1361"/>
      <c r="O796" s="1468"/>
      <c r="P796" s="1468"/>
      <c r="Q796" s="1468"/>
      <c r="R796" s="1468"/>
      <c r="S796" s="1468"/>
      <c r="T796" s="1605"/>
      <c r="U796" s="1606"/>
      <c r="V796" s="1606"/>
      <c r="W796" s="1607"/>
      <c r="X796" s="1472"/>
      <c r="Y796" s="1473"/>
      <c r="Z796" s="1473"/>
      <c r="AA796" s="1473"/>
      <c r="AB796" s="1474"/>
      <c r="AC796" s="1362">
        <f t="shared" si="40"/>
        <v>0</v>
      </c>
      <c r="AD796" s="1363"/>
      <c r="AE796" s="1363"/>
      <c r="AF796" s="1363"/>
      <c r="AG796" s="1364"/>
      <c r="AH796"/>
      <c r="AI796"/>
      <c r="AJ796"/>
      <c r="AK796"/>
      <c r="AL796"/>
      <c r="AM796"/>
      <c r="AN796"/>
      <c r="AO796"/>
      <c r="AP796"/>
      <c r="AQ796"/>
      <c r="AR796"/>
      <c r="AS796"/>
      <c r="AT796"/>
      <c r="AU796"/>
      <c r="AV796"/>
      <c r="AW796"/>
      <c r="AX796"/>
      <c r="AY796"/>
      <c r="AZ796" s="3"/>
      <c r="CP796" s="1336">
        <f t="shared" si="41"/>
        <v>0</v>
      </c>
      <c r="CQ796" s="1337"/>
      <c r="CR796" s="1337"/>
      <c r="CS796" s="1337"/>
      <c r="CT796" s="1338"/>
      <c r="CU796" s="1336">
        <f t="shared" si="42"/>
        <v>0</v>
      </c>
      <c r="CV796" s="1337"/>
      <c r="CW796" s="1337"/>
      <c r="CX796" s="1337"/>
      <c r="CY796" s="1338"/>
      <c r="CZ796" s="1336">
        <f t="shared" si="43"/>
        <v>0</v>
      </c>
      <c r="DA796" s="1337"/>
      <c r="DB796" s="1337"/>
      <c r="DC796" s="1337"/>
      <c r="DD796" s="1338"/>
      <c r="DE796" s="1336">
        <f t="shared" si="44"/>
        <v>0</v>
      </c>
      <c r="DF796" s="1337"/>
      <c r="DG796" s="1337"/>
      <c r="DH796" s="1337"/>
      <c r="DI796" s="1338"/>
      <c r="DJ796" s="1336">
        <f t="shared" si="45"/>
        <v>0</v>
      </c>
      <c r="DK796" s="1337"/>
      <c r="DL796" s="1337"/>
      <c r="DM796" s="1337"/>
      <c r="DN796" s="1338"/>
      <c r="DO796" s="1336">
        <f t="shared" si="46"/>
        <v>0</v>
      </c>
      <c r="DP796" s="1337"/>
      <c r="DQ796" s="1337"/>
      <c r="DR796" s="1337"/>
      <c r="DS796" s="1338"/>
      <c r="DT796" s="6"/>
      <c r="DU796" s="1336">
        <f t="shared" si="47"/>
        <v>0</v>
      </c>
      <c r="DV796" s="1337"/>
      <c r="DW796" s="1337"/>
      <c r="DX796" s="1337"/>
      <c r="DY796" s="1338"/>
      <c r="DZ796" s="1336">
        <f t="shared" si="48"/>
        <v>0</v>
      </c>
      <c r="EA796" s="1337"/>
      <c r="EB796" s="1337"/>
      <c r="EC796" s="1337"/>
      <c r="ED796" s="1338"/>
      <c r="EE796" s="1336">
        <f t="shared" si="49"/>
        <v>0</v>
      </c>
      <c r="EF796" s="1337"/>
      <c r="EG796" s="1337"/>
      <c r="EH796" s="1337"/>
      <c r="EI796" s="1338"/>
      <c r="EJ796" s="1336">
        <f t="shared" si="50"/>
        <v>0</v>
      </c>
      <c r="EK796" s="1337"/>
      <c r="EL796" s="1337"/>
      <c r="EM796" s="1337"/>
      <c r="EN796" s="1338"/>
      <c r="EO796" s="1336">
        <f t="shared" si="51"/>
        <v>0</v>
      </c>
      <c r="EP796" s="1337"/>
      <c r="EQ796" s="1337"/>
      <c r="ER796" s="1337"/>
      <c r="ES796" s="1338"/>
      <c r="ET796" s="1336">
        <f t="shared" si="52"/>
        <v>0</v>
      </c>
      <c r="EU796" s="1337"/>
      <c r="EV796" s="1337"/>
      <c r="EW796" s="1337"/>
      <c r="EX796" s="1338"/>
    </row>
    <row r="797" spans="1:154" s="4" customFormat="1" ht="13" customHeight="1">
      <c r="A797"/>
      <c r="B797"/>
      <c r="C797"/>
      <c r="D797"/>
      <c r="E797"/>
      <c r="F797"/>
      <c r="G797"/>
      <c r="H797"/>
      <c r="I797"/>
      <c r="J797" s="1412" t="s">
        <v>125</v>
      </c>
      <c r="K797" s="1413"/>
      <c r="L797" s="1413"/>
      <c r="M797" s="1413"/>
      <c r="N797" s="1415"/>
      <c r="O797" s="1625">
        <f>SUM(O787:S796)</f>
        <v>0</v>
      </c>
      <c r="P797" s="1625"/>
      <c r="Q797" s="1625"/>
      <c r="R797" s="1625"/>
      <c r="S797" s="1625"/>
      <c r="T797"/>
      <c r="U797"/>
      <c r="V797"/>
      <c r="W797"/>
      <c r="X797" s="903" t="s">
        <v>124</v>
      </c>
      <c r="Y797" s="11"/>
      <c r="Z797" s="11"/>
      <c r="AA797" s="11"/>
      <c r="AB797" s="910"/>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3"/>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3" customHeight="1">
      <c r="A798"/>
      <c r="B798"/>
      <c r="C798" s="1378" t="str">
        <f>IF(O797&lt;&gt;AG438,"! Total market rate units in the Unit Mix Table above does not match the number of  market rate units on row #"&amp;TEXT(ROW(D438),"#"),"")</f>
        <v/>
      </c>
      <c r="D798" s="1378"/>
      <c r="E798" s="1378"/>
      <c r="F798" s="1378"/>
      <c r="G798" s="1378"/>
      <c r="H798" s="1378"/>
      <c r="I798" s="1378"/>
      <c r="J798" s="1378"/>
      <c r="K798" s="1378"/>
      <c r="L798" s="1378"/>
      <c r="M798" s="1378"/>
      <c r="N798" s="1378"/>
      <c r="O798" s="1378"/>
      <c r="P798" s="1378"/>
      <c r="Q798" s="1378"/>
      <c r="R798" s="1378"/>
      <c r="S798" s="1378"/>
      <c r="T798" s="1378"/>
      <c r="U798" s="1378"/>
      <c r="V798" s="1378"/>
      <c r="W798" s="1378"/>
      <c r="X798" s="1378"/>
      <c r="Y798" s="1378"/>
      <c r="Z798" s="1378"/>
      <c r="AA798" s="1378"/>
      <c r="AB798" s="1378"/>
      <c r="AC798" s="1378"/>
      <c r="AD798" s="1378"/>
      <c r="AE798" s="1378"/>
      <c r="AF798" s="1378"/>
      <c r="AG798" s="1378"/>
      <c r="AH798" s="1378"/>
      <c r="AI798" s="1378"/>
      <c r="AJ798" s="1378"/>
      <c r="AK798" s="1378"/>
      <c r="AL798" s="1378"/>
      <c r="AM798" s="1378"/>
      <c r="AN798" s="1378"/>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8"/>
      <c r="D799" s="1378"/>
      <c r="E799" s="1378"/>
      <c r="F799" s="1378"/>
      <c r="G799" s="1378"/>
      <c r="H799" s="1378"/>
      <c r="I799" s="1378"/>
      <c r="J799" s="1378"/>
      <c r="K799" s="1378"/>
      <c r="L799" s="1378"/>
      <c r="M799" s="1378"/>
      <c r="N799" s="1378"/>
      <c r="O799" s="1378"/>
      <c r="P799" s="1378"/>
      <c r="Q799" s="1378"/>
      <c r="R799" s="1378"/>
      <c r="S799" s="1378"/>
      <c r="T799" s="1378"/>
      <c r="U799" s="1378"/>
      <c r="V799" s="1378"/>
      <c r="W799" s="1378"/>
      <c r="X799" s="1378"/>
      <c r="Y799" s="1378"/>
      <c r="Z799" s="1378"/>
      <c r="AA799" s="1378"/>
      <c r="AB799" s="1378"/>
      <c r="AC799" s="1378"/>
      <c r="AD799" s="1378"/>
      <c r="AE799" s="1378"/>
      <c r="AF799" s="1378"/>
      <c r="AG799" s="1378"/>
      <c r="AH799" s="1378"/>
      <c r="AI799" s="1378"/>
      <c r="AJ799" s="1378"/>
      <c r="AK799" s="1378"/>
      <c r="AL799" s="1378"/>
      <c r="AM799" s="1378"/>
      <c r="AN799" s="137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9">
        <f>SUM(DU797:EX797)</f>
        <v>0</v>
      </c>
      <c r="EU799" s="1350"/>
      <c r="EV799" s="1350"/>
      <c r="EW799" s="1350"/>
      <c r="EX799" s="135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283589</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3403068</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59</v>
      </c>
      <c r="CQ802" s="1353"/>
      <c r="CR802" s="1353"/>
      <c r="CS802" s="1353"/>
      <c r="CT802" s="1354"/>
      <c r="CU802" s="1352">
        <f>CU753+CU777+CU797</f>
        <v>136</v>
      </c>
      <c r="CV802" s="1353"/>
      <c r="CW802" s="1353"/>
      <c r="CX802" s="1353"/>
      <c r="CY802" s="1354"/>
      <c r="CZ802" s="1352">
        <f>CZ753+CZ777+CZ797</f>
        <v>34</v>
      </c>
      <c r="DA802" s="1353"/>
      <c r="DB802" s="1353"/>
      <c r="DC802" s="1353"/>
      <c r="DD802" s="1354"/>
      <c r="DE802" s="1352">
        <f>DE753+DE777+DE797</f>
        <v>11</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2">
        <f>DU755+DU800</f>
        <v>292</v>
      </c>
      <c r="DV802" s="57" t="s">
        <v>1863</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60</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53997</v>
      </c>
      <c r="AA808" s="1524"/>
      <c r="AB808" s="1524"/>
      <c r="AC808" s="1524"/>
      <c r="AD808" s="1524"/>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1081068</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c r="AA813" s="1342"/>
      <c r="AB813" s="1342"/>
      <c r="AC813" s="1342"/>
      <c r="AD813" s="1342"/>
      <c r="AE813" s="134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42"/>
      <c r="AB814" s="1342"/>
      <c r="AC814" s="1342"/>
      <c r="AD814" s="1342"/>
      <c r="AE814" s="134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v>48000</v>
      </c>
      <c r="AA815" s="1342"/>
      <c r="AB815" s="1342"/>
      <c r="AC815" s="1342"/>
      <c r="AD815" s="1342"/>
      <c r="AE815" s="134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2741</v>
      </c>
      <c r="Q816" s="1644"/>
      <c r="R816" s="1644"/>
      <c r="S816" s="1644"/>
      <c r="T816" s="1644"/>
      <c r="U816" s="1644"/>
      <c r="V816" s="1644"/>
      <c r="W816" s="1644"/>
      <c r="X816" s="1644"/>
      <c r="Y816" s="1645"/>
      <c r="Z816" s="1479">
        <v>390000</v>
      </c>
      <c r="AA816" s="1342"/>
      <c r="AB816" s="1342"/>
      <c r="AC816" s="1342"/>
      <c r="AD816" s="1342"/>
      <c r="AE816" s="134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438000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6">
        <f>Z817+Y801+Z809</f>
        <v>4922136</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7"/>
      <c r="E825" s="1487"/>
      <c r="F825" s="1487"/>
      <c r="G825" s="1487"/>
      <c r="H825" s="1487"/>
      <c r="I825" s="48"/>
      <c r="J825" s="48"/>
      <c r="K825" s="48"/>
      <c r="L825" s="49"/>
      <c r="M825" s="1601">
        <v>34</v>
      </c>
      <c r="N825" s="1601"/>
      <c r="O825" s="1601"/>
      <c r="P825" s="1601"/>
      <c r="Q825" s="1601">
        <v>40</v>
      </c>
      <c r="R825" s="1601"/>
      <c r="S825" s="1601"/>
      <c r="T825" s="1601"/>
      <c r="U825" s="1601">
        <v>49</v>
      </c>
      <c r="V825" s="1601"/>
      <c r="W825" s="1601"/>
      <c r="X825" s="1601"/>
      <c r="Y825" s="1601">
        <v>58</v>
      </c>
      <c r="Z825" s="1601"/>
      <c r="AA825" s="1601"/>
      <c r="AB825" s="1601"/>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8" t="s">
        <v>41</v>
      </c>
      <c r="D826" s="1445"/>
      <c r="E826" s="1445"/>
      <c r="F826" s="1445"/>
      <c r="G826" s="1445"/>
      <c r="H826" s="1445"/>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8" t="s">
        <v>42</v>
      </c>
      <c r="D827" s="1445"/>
      <c r="E827" s="1445"/>
      <c r="F827" s="1445"/>
      <c r="G827" s="1445"/>
      <c r="H827" s="1445"/>
      <c r="I827" s="60"/>
      <c r="J827" s="60"/>
      <c r="K827" s="60"/>
      <c r="L827" s="61"/>
      <c r="M827" s="1601">
        <v>8</v>
      </c>
      <c r="N827" s="1601"/>
      <c r="O827" s="1601"/>
      <c r="P827" s="1601"/>
      <c r="Q827" s="1601">
        <v>10</v>
      </c>
      <c r="R827" s="1601"/>
      <c r="S827" s="1601"/>
      <c r="T827" s="1601"/>
      <c r="U827" s="1601">
        <v>18</v>
      </c>
      <c r="V827" s="1601"/>
      <c r="W827" s="1601"/>
      <c r="X827" s="1601"/>
      <c r="Y827" s="1601">
        <v>23</v>
      </c>
      <c r="Z827" s="1601"/>
      <c r="AA827" s="1601"/>
      <c r="AB827" s="1601"/>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8" t="s">
        <v>762</v>
      </c>
      <c r="D828" s="1445"/>
      <c r="E828" s="1445"/>
      <c r="F828" s="1445"/>
      <c r="G828" s="1445"/>
      <c r="H828" s="1445"/>
      <c r="I828" s="60"/>
      <c r="J828" s="60"/>
      <c r="K828" s="60"/>
      <c r="L828" s="61"/>
      <c r="M828" s="1601">
        <v>32</v>
      </c>
      <c r="N828" s="1601"/>
      <c r="O828" s="1601"/>
      <c r="P828" s="1601"/>
      <c r="Q828" s="1601">
        <v>38</v>
      </c>
      <c r="R828" s="1601"/>
      <c r="S828" s="1601"/>
      <c r="T828" s="1601"/>
      <c r="U828" s="1601">
        <v>57</v>
      </c>
      <c r="V828" s="1601"/>
      <c r="W828" s="1601"/>
      <c r="X828" s="1601"/>
      <c r="Y828" s="1601">
        <v>79</v>
      </c>
      <c r="Z828" s="1601"/>
      <c r="AA828" s="1601"/>
      <c r="AB828" s="1601"/>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8" t="s">
        <v>460</v>
      </c>
      <c r="D829" s="1445"/>
      <c r="E829" s="1445"/>
      <c r="F829" s="1445"/>
      <c r="G829" s="1445"/>
      <c r="H829" s="1445"/>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783</v>
      </c>
      <c r="D830" s="1445"/>
      <c r="E830" s="1445"/>
      <c r="F830" s="1445"/>
      <c r="G830" s="1445"/>
      <c r="H830" s="1445"/>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3" t="s">
        <v>334</v>
      </c>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2" t="s">
        <v>124</v>
      </c>
      <c r="D832" s="1413"/>
      <c r="E832" s="1413"/>
      <c r="F832" s="1413"/>
      <c r="G832" s="1413"/>
      <c r="H832" s="1413"/>
      <c r="I832" s="1413"/>
      <c r="J832" s="1413"/>
      <c r="K832" s="1413"/>
      <c r="L832" s="1415"/>
      <c r="M832" s="1650">
        <f>SUM(M825:P831)</f>
        <v>74</v>
      </c>
      <c r="N832" s="1650"/>
      <c r="O832" s="1650"/>
      <c r="P832" s="1650"/>
      <c r="Q832" s="1650">
        <f>SUM(Q825:T831)</f>
        <v>88</v>
      </c>
      <c r="R832" s="1650"/>
      <c r="S832" s="1650"/>
      <c r="T832" s="1650"/>
      <c r="U832" s="1650">
        <f>SUM(U825:X831)</f>
        <v>124</v>
      </c>
      <c r="V832" s="1650"/>
      <c r="W832" s="1650"/>
      <c r="X832" s="1650"/>
      <c r="Y832" s="1650">
        <f>SUM(Y825:AB831)</f>
        <v>160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2742</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9">
        <v>5500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9">
        <v>5500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9"/>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170</v>
      </c>
      <c r="K846" s="5"/>
      <c r="L846" s="5"/>
      <c r="M846" s="1643" t="s">
        <v>2751</v>
      </c>
      <c r="N846" s="1644"/>
      <c r="O846" s="1644"/>
      <c r="P846" s="1644"/>
      <c r="Q846" s="1644"/>
      <c r="R846" s="1644"/>
      <c r="S846" s="1644"/>
      <c r="T846" s="1644"/>
      <c r="U846" s="1644"/>
      <c r="V846" s="1645"/>
      <c r="W846" s="1639">
        <f>34230+800+350</f>
        <v>35380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6">
        <f>SUM(W842:AC846)</f>
        <v>48380</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344</v>
      </c>
      <c r="J849" s="1412" t="s">
        <v>345</v>
      </c>
      <c r="K849" s="1413"/>
      <c r="L849" s="1413"/>
      <c r="M849" s="1413"/>
      <c r="N849" s="1413"/>
      <c r="O849" s="1413"/>
      <c r="P849" s="1413"/>
      <c r="Q849" s="1413"/>
      <c r="R849" s="1413"/>
      <c r="S849" s="1413"/>
      <c r="T849" s="1413"/>
      <c r="U849" s="1413"/>
      <c r="V849" s="1415"/>
      <c r="W849" s="1479">
        <v>157800</v>
      </c>
      <c r="X849" s="1342"/>
      <c r="Y849" s="1342"/>
      <c r="Z849" s="1342"/>
      <c r="AA849" s="1342"/>
      <c r="AB849" s="1342"/>
      <c r="AC849" s="1343"/>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v>200</v>
      </c>
      <c r="X851" s="1654"/>
      <c r="Y851" s="1654"/>
      <c r="Z851" s="1654"/>
      <c r="AA851" s="1654"/>
      <c r="AB851" s="1654"/>
      <c r="AC851" s="1654"/>
      <c r="AZ851" s="1621"/>
      <c r="BA851" s="1621"/>
      <c r="BB851" s="14"/>
      <c r="BC851" s="14"/>
    </row>
    <row r="852" spans="3:55" ht="13" customHeight="1">
      <c r="J852" s="45" t="s">
        <v>351</v>
      </c>
      <c r="K852" s="5"/>
      <c r="L852" s="5"/>
      <c r="M852" s="5"/>
      <c r="N852" s="5"/>
      <c r="O852" s="5"/>
      <c r="P852" s="5"/>
      <c r="Q852" s="5"/>
      <c r="R852" s="5"/>
      <c r="S852" s="5"/>
      <c r="T852" s="5"/>
      <c r="U852" s="5"/>
      <c r="V852" s="46"/>
      <c r="W852" s="1654">
        <v>0</v>
      </c>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v>178100</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v>265400</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655">
        <f>SUM(W851:AC854)</f>
        <v>443700</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1">
        <v>115200</v>
      </c>
      <c r="X857" s="1652"/>
      <c r="Y857" s="1652"/>
      <c r="Z857" s="1652"/>
      <c r="AA857" s="1652"/>
      <c r="AB857" s="1652"/>
      <c r="AC857" s="1653"/>
      <c r="AD857" s="529"/>
      <c r="AZ857" s="34"/>
      <c r="BA857" s="34"/>
      <c r="BB857" s="34"/>
      <c r="BC857" s="34"/>
    </row>
    <row r="858" spans="3:55" ht="13" customHeight="1">
      <c r="C858" s="2" t="s">
        <v>347</v>
      </c>
      <c r="J858" s="121" t="s">
        <v>1654</v>
      </c>
      <c r="K858" s="5"/>
      <c r="L858" s="5"/>
      <c r="M858" s="5"/>
      <c r="N858" s="5"/>
      <c r="O858" s="5"/>
      <c r="P858" s="5"/>
      <c r="Q858" s="5"/>
      <c r="R858" s="5"/>
      <c r="S858" s="5"/>
      <c r="T858" s="1637"/>
      <c r="U858" s="1600"/>
      <c r="V858" s="1638"/>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51">
        <v>320900</v>
      </c>
      <c r="X859" s="1652"/>
      <c r="Y859" s="1652"/>
      <c r="Z859" s="1652"/>
      <c r="AA859" s="1652"/>
      <c r="AB859" s="1652"/>
      <c r="AC859" s="1653"/>
      <c r="AD859" s="534"/>
      <c r="AZ859" s="34"/>
      <c r="BA859" s="34"/>
      <c r="BB859" s="34"/>
      <c r="BC859" s="34"/>
    </row>
    <row r="860" spans="3:55" ht="13" customHeight="1">
      <c r="C860" s="2"/>
      <c r="J860" s="121" t="s">
        <v>1655</v>
      </c>
      <c r="K860" s="5"/>
      <c r="L860" s="5"/>
      <c r="M860" s="5"/>
      <c r="N860" s="5"/>
      <c r="O860" s="5"/>
      <c r="P860" s="5"/>
      <c r="Q860" s="5"/>
      <c r="R860" s="5"/>
      <c r="S860" s="5"/>
      <c r="T860" s="1637"/>
      <c r="U860" s="1600"/>
      <c r="V860" s="1638"/>
      <c r="W860" s="875"/>
      <c r="X860" s="876"/>
      <c r="Y860" s="876"/>
      <c r="Z860" s="876"/>
      <c r="AA860" s="876"/>
      <c r="AB860" s="876"/>
      <c r="AC860" s="877"/>
      <c r="AD860" s="534"/>
      <c r="AZ860" s="34"/>
      <c r="BA860" s="34"/>
      <c r="BB860" s="34"/>
      <c r="BC860" s="34"/>
    </row>
    <row r="861" spans="3:55" ht="13" customHeight="1">
      <c r="J861" s="45" t="s">
        <v>170</v>
      </c>
      <c r="K861" s="5"/>
      <c r="L861" s="5"/>
      <c r="M861" s="1643" t="s">
        <v>2752</v>
      </c>
      <c r="N861" s="1644"/>
      <c r="O861" s="1644"/>
      <c r="P861" s="1644"/>
      <c r="Q861" s="1644"/>
      <c r="R861" s="1644"/>
      <c r="S861" s="1644"/>
      <c r="T861" s="1644"/>
      <c r="U861" s="1644"/>
      <c r="V861" s="1645"/>
      <c r="W861" s="1651">
        <v>102300</v>
      </c>
      <c r="X861" s="1652"/>
      <c r="Y861" s="1652"/>
      <c r="Z861" s="1652"/>
      <c r="AA861" s="1652"/>
      <c r="AB861" s="1652"/>
      <c r="AC861" s="165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40">
        <f>SUM(W857:AC861)</f>
        <v>538400</v>
      </c>
      <c r="X862" s="1641"/>
      <c r="Y862" s="1641"/>
      <c r="Z862" s="1641"/>
      <c r="AA862" s="1641"/>
      <c r="AB862" s="1641"/>
      <c r="AC862" s="1642"/>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51">
        <v>156000</v>
      </c>
      <c r="X863" s="1652"/>
      <c r="Y863" s="1652"/>
      <c r="Z863" s="1652"/>
      <c r="AA863" s="1652"/>
      <c r="AB863" s="1652"/>
      <c r="AC863" s="1653"/>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9">
        <v>12000</v>
      </c>
      <c r="X865" s="1639"/>
      <c r="Y865" s="1639"/>
      <c r="Z865" s="1639"/>
      <c r="AA865" s="1639"/>
      <c r="AB865" s="1639"/>
      <c r="AC865" s="1639"/>
      <c r="AU865" s="14"/>
      <c r="AZ865" s="34"/>
      <c r="BA865" s="34"/>
      <c r="BB865" s="34"/>
      <c r="BC865" s="34"/>
    </row>
    <row r="866" spans="3:55" ht="13" customHeight="1">
      <c r="J866" s="45" t="s">
        <v>523</v>
      </c>
      <c r="K866" s="5"/>
      <c r="L866" s="5"/>
      <c r="M866" s="5"/>
      <c r="N866" s="5"/>
      <c r="O866" s="5"/>
      <c r="P866" s="5"/>
      <c r="Q866" s="5"/>
      <c r="R866" s="5"/>
      <c r="S866" s="5"/>
      <c r="T866" s="5"/>
      <c r="U866" s="5"/>
      <c r="V866" s="46"/>
      <c r="W866" s="1639">
        <v>205800</v>
      </c>
      <c r="X866" s="1639"/>
      <c r="Y866" s="1639"/>
      <c r="Z866" s="1639"/>
      <c r="AA866" s="1639"/>
      <c r="AB866" s="1639"/>
      <c r="AC866" s="1639"/>
      <c r="AU866" s="4"/>
      <c r="AZ866" s="34"/>
      <c r="BA866" s="34"/>
      <c r="BB866" s="34"/>
      <c r="BC866" s="34"/>
    </row>
    <row r="867" spans="3:55" ht="13" customHeight="1">
      <c r="J867" s="45" t="s">
        <v>522</v>
      </c>
      <c r="K867" s="5"/>
      <c r="L867" s="5"/>
      <c r="M867" s="5"/>
      <c r="N867" s="5"/>
      <c r="O867" s="5"/>
      <c r="P867" s="5"/>
      <c r="Q867" s="5"/>
      <c r="R867" s="5"/>
      <c r="S867" s="5"/>
      <c r="T867" s="5"/>
      <c r="U867" s="5"/>
      <c r="V867" s="46"/>
      <c r="W867" s="1639">
        <v>132700</v>
      </c>
      <c r="X867" s="1639"/>
      <c r="Y867" s="1639"/>
      <c r="Z867" s="1639"/>
      <c r="AA867" s="1639"/>
      <c r="AB867" s="1639"/>
      <c r="AC867" s="1639"/>
      <c r="AU867" s="4"/>
      <c r="AZ867" s="34"/>
      <c r="BA867" s="34"/>
      <c r="BB867" s="34"/>
      <c r="BC867" s="34"/>
    </row>
    <row r="868" spans="3:55" ht="13" customHeight="1">
      <c r="J868" s="45" t="s">
        <v>521</v>
      </c>
      <c r="K868" s="5"/>
      <c r="L868" s="5"/>
      <c r="M868" s="5"/>
      <c r="N868" s="5"/>
      <c r="O868" s="5"/>
      <c r="P868" s="5"/>
      <c r="Q868" s="5"/>
      <c r="R868" s="5"/>
      <c r="S868" s="5"/>
      <c r="T868" s="5"/>
      <c r="U868" s="5"/>
      <c r="V868" s="46"/>
      <c r="W868" s="1639">
        <v>2900</v>
      </c>
      <c r="X868" s="1639"/>
      <c r="Y868" s="1639"/>
      <c r="Z868" s="1639"/>
      <c r="AA868" s="1639"/>
      <c r="AB868" s="1639"/>
      <c r="AC868" s="1639"/>
      <c r="AU868" s="4"/>
      <c r="AZ868" s="34"/>
      <c r="BA868" s="34"/>
      <c r="BB868" s="34"/>
      <c r="BC868" s="34"/>
    </row>
    <row r="869" spans="3:55" ht="13" customHeight="1">
      <c r="J869" s="45" t="s">
        <v>520</v>
      </c>
      <c r="K869" s="5"/>
      <c r="L869" s="5"/>
      <c r="M869" s="5"/>
      <c r="N869" s="5"/>
      <c r="O869" s="5"/>
      <c r="P869" s="5"/>
      <c r="Q869" s="5"/>
      <c r="R869" s="5"/>
      <c r="S869" s="5"/>
      <c r="T869" s="5"/>
      <c r="U869" s="5"/>
      <c r="V869" s="46"/>
      <c r="W869" s="1639">
        <v>110600</v>
      </c>
      <c r="X869" s="1639"/>
      <c r="Y869" s="1639"/>
      <c r="Z869" s="1639"/>
      <c r="AA869" s="1639"/>
      <c r="AB869" s="1639"/>
      <c r="AC869" s="1639"/>
      <c r="AU869" s="4"/>
      <c r="AZ869" s="34"/>
      <c r="BA869" s="34"/>
      <c r="BB869" s="34"/>
      <c r="BC869" s="34"/>
    </row>
    <row r="870" spans="3:55" ht="13" customHeight="1">
      <c r="J870" s="45" t="s">
        <v>519</v>
      </c>
      <c r="K870" s="5"/>
      <c r="L870" s="5"/>
      <c r="M870" s="5"/>
      <c r="N870" s="5"/>
      <c r="O870" s="5"/>
      <c r="P870" s="5"/>
      <c r="Q870" s="5"/>
      <c r="R870" s="5"/>
      <c r="S870" s="5"/>
      <c r="T870" s="5"/>
      <c r="U870" s="5"/>
      <c r="V870" s="46"/>
      <c r="W870" s="1639">
        <v>3500</v>
      </c>
      <c r="X870" s="1639"/>
      <c r="Y870" s="1639"/>
      <c r="Z870" s="1639"/>
      <c r="AA870" s="1639"/>
      <c r="AB870" s="1639"/>
      <c r="AC870" s="1639"/>
      <c r="AU870" s="4"/>
      <c r="AZ870" s="34"/>
      <c r="BA870" s="34"/>
      <c r="BB870" s="34"/>
      <c r="BC870" s="34"/>
    </row>
    <row r="871" spans="3:55" ht="13" customHeight="1">
      <c r="J871" s="45" t="s">
        <v>170</v>
      </c>
      <c r="K871" s="5"/>
      <c r="L871" s="5"/>
      <c r="M871" s="1643" t="s">
        <v>2753</v>
      </c>
      <c r="N871" s="1644"/>
      <c r="O871" s="1644"/>
      <c r="P871" s="1644"/>
      <c r="Q871" s="1644"/>
      <c r="R871" s="1644"/>
      <c r="S871" s="1644"/>
      <c r="T871" s="1644"/>
      <c r="U871" s="1644"/>
      <c r="V871" s="1645"/>
      <c r="W871" s="1639">
        <v>154800</v>
      </c>
      <c r="X871" s="1639"/>
      <c r="Y871" s="1639"/>
      <c r="Z871" s="1639"/>
      <c r="AA871" s="1639"/>
      <c r="AB871" s="1639"/>
      <c r="AC871" s="163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2">
        <f>SUM(W865:AC871)</f>
        <v>622300</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643" t="s">
        <v>334</v>
      </c>
      <c r="N874" s="1644"/>
      <c r="O874" s="1644"/>
      <c r="P874" s="1644"/>
      <c r="Q874" s="1644"/>
      <c r="R874" s="1644"/>
      <c r="S874" s="1644"/>
      <c r="T874" s="1644"/>
      <c r="U874" s="1644"/>
      <c r="V874" s="1645"/>
      <c r="W874" s="1479"/>
      <c r="X874" s="1342"/>
      <c r="Y874" s="1342"/>
      <c r="Z874" s="1342"/>
      <c r="AA874" s="1342"/>
      <c r="AB874" s="1342"/>
      <c r="AC874" s="1343"/>
      <c r="AD874" s="534"/>
      <c r="AV874" s="14"/>
      <c r="AW874" s="14"/>
      <c r="AX874" s="14"/>
      <c r="AY874" s="14"/>
      <c r="AZ874" s="34"/>
      <c r="BA874" s="34"/>
      <c r="BB874" s="34"/>
      <c r="BC874" s="34"/>
    </row>
    <row r="875" spans="3:55" ht="13" customHeight="1">
      <c r="C875" s="2" t="s">
        <v>1243</v>
      </c>
      <c r="J875" s="45" t="s">
        <v>170</v>
      </c>
      <c r="K875" s="5"/>
      <c r="L875" s="5"/>
      <c r="M875" s="1643" t="s">
        <v>334</v>
      </c>
      <c r="N875" s="1644"/>
      <c r="O875" s="1644"/>
      <c r="P875" s="1644"/>
      <c r="Q875" s="1644"/>
      <c r="R875" s="1644"/>
      <c r="S875" s="1644"/>
      <c r="T875" s="1644"/>
      <c r="U875" s="1644"/>
      <c r="V875" s="1645"/>
      <c r="W875" s="1479"/>
      <c r="X875" s="1342"/>
      <c r="Y875" s="1342"/>
      <c r="Z875" s="1342"/>
      <c r="AA875" s="1342"/>
      <c r="AB875" s="1342"/>
      <c r="AC875" s="1343"/>
      <c r="AD875" s="534"/>
      <c r="AV875" s="14"/>
      <c r="AW875" s="14"/>
      <c r="AX875" s="14"/>
      <c r="AY875" s="14"/>
      <c r="AZ875" s="34"/>
      <c r="BA875" s="34"/>
      <c r="BB875" s="34"/>
      <c r="BC875" s="34"/>
    </row>
    <row r="876" spans="3:55" ht="13" customHeight="1">
      <c r="J876" s="45" t="s">
        <v>170</v>
      </c>
      <c r="K876" s="5"/>
      <c r="L876" s="5"/>
      <c r="M876" s="1643" t="s">
        <v>334</v>
      </c>
      <c r="N876" s="1644"/>
      <c r="O876" s="1644"/>
      <c r="P876" s="1644"/>
      <c r="Q876" s="1644"/>
      <c r="R876" s="1644"/>
      <c r="S876" s="1644"/>
      <c r="T876" s="1644"/>
      <c r="U876" s="1644"/>
      <c r="V876" s="1645"/>
      <c r="W876" s="1479"/>
      <c r="X876" s="1342"/>
      <c r="Y876" s="1342"/>
      <c r="Z876" s="1342"/>
      <c r="AA876" s="1342"/>
      <c r="AB876" s="1342"/>
      <c r="AC876" s="1343"/>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3" t="s">
        <v>334</v>
      </c>
      <c r="N877" s="1644"/>
      <c r="O877" s="1644"/>
      <c r="P877" s="1644"/>
      <c r="Q877" s="1644"/>
      <c r="R877" s="1644"/>
      <c r="S877" s="1644"/>
      <c r="T877" s="1644"/>
      <c r="U877" s="1644"/>
      <c r="V877" s="1645"/>
      <c r="W877" s="1479"/>
      <c r="X877" s="1342"/>
      <c r="Y877" s="1342"/>
      <c r="Z877" s="1342"/>
      <c r="AA877" s="1342"/>
      <c r="AB877" s="1342"/>
      <c r="AC877" s="1343"/>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3" t="s">
        <v>334</v>
      </c>
      <c r="N878" s="1644"/>
      <c r="O878" s="1644"/>
      <c r="P878" s="1644"/>
      <c r="Q878" s="1644"/>
      <c r="R878" s="1644"/>
      <c r="S878" s="1644"/>
      <c r="T878" s="1644"/>
      <c r="U878" s="1644"/>
      <c r="V878" s="1645"/>
      <c r="W878" s="1479"/>
      <c r="X878" s="1342"/>
      <c r="Y878" s="1342"/>
      <c r="Z878" s="1342"/>
      <c r="AA878" s="1342"/>
      <c r="AB878" s="1342"/>
      <c r="AC878" s="1343"/>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6">
        <f>SUM(W874:AC878)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7">
        <f>W847+W855+W862+W863+W872+W879+W849</f>
        <v>1966580</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6">
        <f>O797+O777+G753</f>
        <v>240</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2">
        <f>IF(ISERROR((ROUNDDOWN(AC883/AC884,0))),0,(ROUNDDOWN(AC883/AC884,0)))</f>
        <v>8194</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8">
        <v>1069917</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3"/>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2">
        <v>20000</v>
      </c>
      <c r="AD888" s="1342"/>
      <c r="AE888" s="1342"/>
      <c r="AF888" s="1342"/>
      <c r="AG888" s="1342"/>
      <c r="AH888" s="1343"/>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2">
        <v>120000</v>
      </c>
      <c r="AD889" s="1342"/>
      <c r="AE889" s="1342"/>
      <c r="AF889" s="1342"/>
      <c r="AG889" s="1342"/>
      <c r="AH889" s="1343"/>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4"/>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2">
        <v>88689</v>
      </c>
      <c r="AD891" s="1342"/>
      <c r="AE891" s="1342"/>
      <c r="AF891" s="1342"/>
      <c r="AG891" s="1342"/>
      <c r="AH891" s="1343"/>
      <c r="AZ891" s="34"/>
      <c r="BA891" s="34"/>
      <c r="BB891" s="34"/>
      <c r="BC891" s="34"/>
    </row>
    <row r="892" spans="3:55" ht="13" hidden="1" customHeight="1">
      <c r="C892" s="1412" t="s">
        <v>2235</v>
      </c>
      <c r="D892" s="1413"/>
      <c r="E892" s="1413"/>
      <c r="F892" s="1413"/>
      <c r="G892" s="1413"/>
      <c r="H892" s="1413"/>
      <c r="I892" s="1413"/>
      <c r="J892" s="1413"/>
      <c r="K892" s="1413"/>
      <c r="L892" s="1413"/>
      <c r="M892" s="1413"/>
      <c r="N892" s="1413"/>
      <c r="O892" s="1413"/>
      <c r="P892" s="1413"/>
      <c r="Q892" s="1413"/>
      <c r="R892" s="1413"/>
      <c r="S892" s="1413"/>
      <c r="T892" s="1413"/>
      <c r="U892" s="1413"/>
      <c r="V892" s="1413"/>
      <c r="W892" s="1413"/>
      <c r="X892" s="1413"/>
      <c r="Y892" s="1413"/>
      <c r="Z892" s="1413"/>
      <c r="AA892" s="1413"/>
      <c r="AB892" s="1415"/>
      <c r="AC892" s="1342"/>
      <c r="AD892" s="1342"/>
      <c r="AE892" s="1342"/>
      <c r="AF892" s="1342"/>
      <c r="AG892" s="1342"/>
      <c r="AH892" s="1343"/>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42"/>
      <c r="AD893" s="1342"/>
      <c r="AE893" s="1342"/>
      <c r="AF893" s="1342"/>
      <c r="AG893" s="1342"/>
      <c r="AH893" s="1343"/>
      <c r="AZ893" s="34"/>
      <c r="BA893" s="34"/>
      <c r="BB893" s="34"/>
      <c r="BC893" s="34"/>
    </row>
    <row r="894" spans="3:55" ht="13" customHeight="1">
      <c r="C894" s="1667" t="s">
        <v>2755</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17530</v>
      </c>
      <c r="AD894" s="1639"/>
      <c r="AE894" s="1639"/>
      <c r="AF894" s="1639"/>
      <c r="AG894" s="1639"/>
      <c r="AH894" s="1639"/>
      <c r="AZ894" s="34"/>
      <c r="BA894" s="34"/>
      <c r="BB894" s="34"/>
      <c r="BC894" s="34"/>
    </row>
    <row r="895" spans="3:55" ht="13" customHeight="1">
      <c r="C895" s="1667" t="s">
        <v>2754</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v>1</v>
      </c>
      <c r="AD895" s="1639"/>
      <c r="AE895" s="1639"/>
      <c r="AF895" s="1639"/>
      <c r="AG895" s="1639"/>
      <c r="AH895" s="163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9"/>
      <c r="AA899" s="1342"/>
      <c r="AB899" s="1342"/>
      <c r="AC899" s="1342"/>
      <c r="AD899" s="1342"/>
      <c r="AE899" s="1343"/>
      <c r="AF899" s="534"/>
      <c r="AZ899" s="34"/>
      <c r="BB899" s="30"/>
      <c r="BC899" s="817"/>
      <c r="BD899" s="1636"/>
      <c r="BE899" s="1636"/>
      <c r="BF899" s="14"/>
    </row>
    <row r="900" spans="1:58" ht="13" customHeight="1">
      <c r="H900" s="121" t="s">
        <v>239</v>
      </c>
      <c r="I900" s="5"/>
      <c r="J900" s="5"/>
      <c r="K900" s="5"/>
      <c r="L900" s="5"/>
      <c r="M900" s="5"/>
      <c r="N900" s="5"/>
      <c r="O900" s="5"/>
      <c r="P900" s="5"/>
      <c r="Q900" s="5"/>
      <c r="R900" s="5"/>
      <c r="S900" s="5"/>
      <c r="T900" s="5"/>
      <c r="U900" s="5"/>
      <c r="V900" s="5"/>
      <c r="W900" s="5"/>
      <c r="X900" s="5"/>
      <c r="Y900" s="5"/>
      <c r="Z900" s="1479"/>
      <c r="AA900" s="1342"/>
      <c r="AB900" s="1342"/>
      <c r="AC900" s="1342"/>
      <c r="AD900" s="1342"/>
      <c r="AE900" s="1343"/>
      <c r="AZ900" s="34"/>
      <c r="BB900" s="30"/>
      <c r="BC900" s="817"/>
      <c r="BD900" s="1636"/>
      <c r="BE900" s="1636"/>
      <c r="BF900" s="14"/>
    </row>
    <row r="901" spans="1:58" ht="13" customHeight="1">
      <c r="H901" s="121" t="s">
        <v>240</v>
      </c>
      <c r="I901" s="5"/>
      <c r="J901" s="5"/>
      <c r="K901" s="5"/>
      <c r="L901" s="5"/>
      <c r="M901" s="5"/>
      <c r="N901" s="5"/>
      <c r="O901" s="5"/>
      <c r="P901" s="5"/>
      <c r="Q901" s="5"/>
      <c r="R901" s="5"/>
      <c r="S901" s="5"/>
      <c r="T901" s="5"/>
      <c r="U901" s="5"/>
      <c r="V901" s="5"/>
      <c r="W901" s="5"/>
      <c r="X901" s="5"/>
      <c r="Y901" s="5"/>
      <c r="Z901" s="1479"/>
      <c r="AA901" s="1342"/>
      <c r="AB901" s="1342"/>
      <c r="AC901" s="1342"/>
      <c r="AD901" s="1342"/>
      <c r="AE901" s="1343"/>
      <c r="AZ901" s="34"/>
      <c r="BB901" s="30"/>
      <c r="BC901" s="817"/>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7"/>
      <c r="BD902" s="1635"/>
      <c r="BE902" s="1635"/>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6"/>
      <c r="BE904" s="1635"/>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3"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6"/>
      <c r="BE908" s="1635"/>
      <c r="BF908" s="14"/>
    </row>
    <row r="909" spans="1:58" ht="13" customHeight="1">
      <c r="AZ909" s="34"/>
      <c r="BB909" s="30"/>
      <c r="BC909" s="817"/>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6"/>
      <c r="BE910" s="1635"/>
      <c r="BF910" s="912"/>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792</v>
      </c>
      <c r="G915" s="1712"/>
      <c r="H915" s="1712"/>
      <c r="I915" s="1712"/>
      <c r="J915" s="1712"/>
      <c r="K915" s="1712"/>
      <c r="L915" s="1712"/>
      <c r="M915" s="1712"/>
      <c r="N915" s="1712"/>
      <c r="O915" s="1712"/>
      <c r="P915" s="1712"/>
      <c r="Q915" s="1712"/>
      <c r="R915" s="1712"/>
      <c r="S915" s="1712"/>
      <c r="T915" s="1713"/>
      <c r="U915" s="1754"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5" t="s">
        <v>818</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9"/>
      <c r="H917" s="1689"/>
      <c r="I917" s="1689"/>
      <c r="J917" s="1689"/>
      <c r="K917" s="1689"/>
      <c r="L917" s="1689"/>
      <c r="M917" s="1689"/>
      <c r="N917" s="1689"/>
      <c r="O917" s="1689"/>
      <c r="P917" s="1689"/>
      <c r="Q917" s="1689"/>
      <c r="R917" s="1689"/>
      <c r="S917" s="1689"/>
      <c r="T917" s="1690"/>
      <c r="U917" s="1757"/>
      <c r="V917" s="1689"/>
      <c r="W917" s="1689"/>
      <c r="X917" s="1689"/>
      <c r="Y917" s="1689"/>
      <c r="Z917" s="1689"/>
      <c r="AA917" s="108"/>
      <c r="AB917" s="1435" t="s">
        <v>391</v>
      </c>
      <c r="AC917" s="1435"/>
      <c r="AD917" s="1435"/>
      <c r="AE917" s="1435"/>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29" t="s">
        <v>546</v>
      </c>
      <c r="V918" s="1431"/>
      <c r="W918" s="1431"/>
      <c r="X918" s="1431"/>
      <c r="Y918" s="1431"/>
      <c r="Z918" s="1432"/>
      <c r="AA918" s="1633"/>
      <c r="AB918" s="1528"/>
      <c r="AC918" s="1528"/>
      <c r="AD918" s="1528"/>
      <c r="AE918" s="1528"/>
      <c r="AF918" s="1634"/>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29" t="s">
        <v>592</v>
      </c>
      <c r="V919" s="1431"/>
      <c r="W919" s="1431"/>
      <c r="X919" s="1431"/>
      <c r="Y919" s="1431"/>
      <c r="Z919" s="1432"/>
      <c r="AA919" s="1633"/>
      <c r="AB919" s="1528"/>
      <c r="AC919" s="1528"/>
      <c r="AD919" s="1528"/>
      <c r="AE919" s="1528"/>
      <c r="AF919" s="1634"/>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29" t="s">
        <v>592</v>
      </c>
      <c r="V920" s="1431"/>
      <c r="W920" s="1431"/>
      <c r="X920" s="1431"/>
      <c r="Y920" s="1431"/>
      <c r="Z920" s="1432"/>
      <c r="AA920" s="1633"/>
      <c r="AB920" s="1528"/>
      <c r="AC920" s="1528"/>
      <c r="AD920" s="1528"/>
      <c r="AE920" s="1528"/>
      <c r="AF920" s="1634"/>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29" t="s">
        <v>592</v>
      </c>
      <c r="V921" s="1431"/>
      <c r="W921" s="1431"/>
      <c r="X921" s="1431"/>
      <c r="Y921" s="1431"/>
      <c r="Z921" s="1432"/>
      <c r="AA921" s="1633"/>
      <c r="AB921" s="1528"/>
      <c r="AC921" s="1528"/>
      <c r="AD921" s="1528"/>
      <c r="AE921" s="1528"/>
      <c r="AF921" s="1634"/>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29" t="s">
        <v>592</v>
      </c>
      <c r="V922" s="1431"/>
      <c r="W922" s="1431"/>
      <c r="X922" s="1431"/>
      <c r="Y922" s="1431"/>
      <c r="Z922" s="1432"/>
      <c r="AA922" s="1633"/>
      <c r="AB922" s="1528"/>
      <c r="AC922" s="1528"/>
      <c r="AD922" s="1528"/>
      <c r="AE922" s="1528"/>
      <c r="AF922" s="1634"/>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29" t="s">
        <v>592</v>
      </c>
      <c r="V923" s="1431"/>
      <c r="W923" s="1431"/>
      <c r="X923" s="1431"/>
      <c r="Y923" s="1431"/>
      <c r="Z923" s="1432"/>
      <c r="AA923" s="1633"/>
      <c r="AB923" s="1528"/>
      <c r="AC923" s="1528"/>
      <c r="AD923" s="1528"/>
      <c r="AE923" s="1528"/>
      <c r="AF923" s="1634"/>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29" t="s">
        <v>592</v>
      </c>
      <c r="V924" s="1431"/>
      <c r="W924" s="1431"/>
      <c r="X924" s="1431"/>
      <c r="Y924" s="1431"/>
      <c r="Z924" s="1432"/>
      <c r="AA924" s="1633"/>
      <c r="AB924" s="1528"/>
      <c r="AC924" s="1528"/>
      <c r="AD924" s="1528"/>
      <c r="AE924" s="1528"/>
      <c r="AF924" s="1634"/>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29" t="s">
        <v>592</v>
      </c>
      <c r="V925" s="1431"/>
      <c r="W925" s="1431"/>
      <c r="X925" s="1431"/>
      <c r="Y925" s="1431"/>
      <c r="Z925" s="1432"/>
      <c r="AA925" s="1633"/>
      <c r="AB925" s="1528"/>
      <c r="AC925" s="1528"/>
      <c r="AD925" s="1528"/>
      <c r="AE925" s="1528"/>
      <c r="AF925" s="1634"/>
      <c r="AZ925" s="34"/>
      <c r="BA925" s="34"/>
      <c r="BB925" s="34"/>
      <c r="BC925" s="34"/>
    </row>
    <row r="926" spans="1:58" ht="13" customHeight="1">
      <c r="F926" s="1626" t="s">
        <v>2193</v>
      </c>
      <c r="G926" s="1627"/>
      <c r="H926" s="1627"/>
      <c r="I926" s="1627"/>
      <c r="J926" s="1627"/>
      <c r="K926" s="1627"/>
      <c r="L926" s="1627"/>
      <c r="M926" s="1627"/>
      <c r="N926" s="1627"/>
      <c r="O926" s="1627"/>
      <c r="P926" s="1627"/>
      <c r="Q926" s="1627"/>
      <c r="R926" s="1627"/>
      <c r="S926" s="1627"/>
      <c r="T926" s="1628"/>
      <c r="U926" s="1629" t="s">
        <v>592</v>
      </c>
      <c r="V926" s="1431"/>
      <c r="W926" s="1431"/>
      <c r="X926" s="1431"/>
      <c r="Y926" s="1431"/>
      <c r="Z926" s="1432"/>
      <c r="AA926" s="1633"/>
      <c r="AB926" s="1528"/>
      <c r="AC926" s="1528"/>
      <c r="AD926" s="1528"/>
      <c r="AE926" s="1528"/>
      <c r="AF926" s="1634"/>
      <c r="AZ926" s="34"/>
      <c r="BA926" s="34"/>
      <c r="BB926" s="34"/>
      <c r="BC926" s="34"/>
    </row>
    <row r="927" spans="1:58" ht="13" customHeight="1">
      <c r="F927" s="1626" t="s">
        <v>679</v>
      </c>
      <c r="G927" s="1627"/>
      <c r="H927" s="1627"/>
      <c r="I927" s="1627"/>
      <c r="J927" s="1627"/>
      <c r="K927" s="1627"/>
      <c r="L927" s="1627"/>
      <c r="M927" s="1627"/>
      <c r="N927" s="1627"/>
      <c r="O927" s="1627"/>
      <c r="P927" s="1627"/>
      <c r="Q927" s="1627"/>
      <c r="R927" s="1627"/>
      <c r="S927" s="1627"/>
      <c r="T927" s="1628"/>
      <c r="U927" s="1629" t="s">
        <v>592</v>
      </c>
      <c r="V927" s="1431"/>
      <c r="W927" s="1431"/>
      <c r="X927" s="1431"/>
      <c r="Y927" s="1431"/>
      <c r="Z927" s="1432"/>
      <c r="AA927" s="1633"/>
      <c r="AB927" s="1528"/>
      <c r="AC927" s="1528"/>
      <c r="AD927" s="1528"/>
      <c r="AE927" s="1528"/>
      <c r="AF927" s="1634"/>
      <c r="AU927" s="2"/>
      <c r="AZ927" s="34"/>
      <c r="BA927" s="34"/>
      <c r="BB927" s="34"/>
      <c r="BC927" s="34"/>
    </row>
    <row r="928" spans="1:58" ht="13" customHeight="1">
      <c r="F928" s="1626" t="s">
        <v>2194</v>
      </c>
      <c r="G928" s="1627"/>
      <c r="H928" s="1627"/>
      <c r="I928" s="1627"/>
      <c r="J928" s="1627"/>
      <c r="K928" s="1627"/>
      <c r="L928" s="1627"/>
      <c r="M928" s="1627"/>
      <c r="N928" s="1627"/>
      <c r="O928" s="1627"/>
      <c r="P928" s="1627"/>
      <c r="Q928" s="1627"/>
      <c r="R928" s="1627"/>
      <c r="S928" s="1627"/>
      <c r="T928" s="1628"/>
      <c r="U928" s="1629" t="s">
        <v>592</v>
      </c>
      <c r="V928" s="1431"/>
      <c r="W928" s="1431"/>
      <c r="X928" s="1431"/>
      <c r="Y928" s="1431"/>
      <c r="Z928" s="1432"/>
      <c r="AA928" s="1633"/>
      <c r="AB928" s="1528"/>
      <c r="AC928" s="1528"/>
      <c r="AD928" s="1528"/>
      <c r="AE928" s="1528"/>
      <c r="AF928" s="1634"/>
      <c r="AU928" s="2"/>
      <c r="AZ928" s="34"/>
      <c r="BA928" s="34"/>
      <c r="BB928" s="34"/>
      <c r="BC928" s="34"/>
    </row>
    <row r="929" spans="6:55" ht="13" customHeight="1">
      <c r="F929" s="1626" t="s">
        <v>2195</v>
      </c>
      <c r="G929" s="1627"/>
      <c r="H929" s="1627"/>
      <c r="I929" s="1627"/>
      <c r="J929" s="1627"/>
      <c r="K929" s="1627"/>
      <c r="L929" s="1627"/>
      <c r="M929" s="1627"/>
      <c r="N929" s="1627"/>
      <c r="O929" s="1627"/>
      <c r="P929" s="1627"/>
      <c r="Q929" s="1627"/>
      <c r="R929" s="1627"/>
      <c r="S929" s="1627"/>
      <c r="T929" s="1628"/>
      <c r="U929" s="1629" t="s">
        <v>592</v>
      </c>
      <c r="V929" s="1431"/>
      <c r="W929" s="1431"/>
      <c r="X929" s="1431"/>
      <c r="Y929" s="1431"/>
      <c r="Z929" s="1432"/>
      <c r="AA929" s="1633"/>
      <c r="AB929" s="1528"/>
      <c r="AC929" s="1528"/>
      <c r="AD929" s="1528"/>
      <c r="AE929" s="1528"/>
      <c r="AF929" s="1634"/>
      <c r="AU929" s="2"/>
      <c r="AZ929" s="34"/>
      <c r="BA929" s="34"/>
      <c r="BB929" s="34"/>
      <c r="BC929" s="34"/>
    </row>
    <row r="930" spans="6:55" ht="13" customHeight="1">
      <c r="F930" s="1626" t="s">
        <v>2196</v>
      </c>
      <c r="G930" s="1627"/>
      <c r="H930" s="1627"/>
      <c r="I930" s="1627"/>
      <c r="J930" s="1627"/>
      <c r="K930" s="1627"/>
      <c r="L930" s="1627"/>
      <c r="M930" s="1627"/>
      <c r="N930" s="1627"/>
      <c r="O930" s="1627"/>
      <c r="P930" s="1627"/>
      <c r="Q930" s="1627"/>
      <c r="R930" s="1627"/>
      <c r="S930" s="1627"/>
      <c r="T930" s="1628"/>
      <c r="U930" s="1629" t="s">
        <v>592</v>
      </c>
      <c r="V930" s="1431"/>
      <c r="W930" s="1431"/>
      <c r="X930" s="1431"/>
      <c r="Y930" s="1431"/>
      <c r="Z930" s="1432"/>
      <c r="AA930" s="1633"/>
      <c r="AB930" s="1528"/>
      <c r="AC930" s="1528"/>
      <c r="AD930" s="1528"/>
      <c r="AE930" s="1528"/>
      <c r="AF930" s="1634"/>
      <c r="AU930" s="2"/>
      <c r="AZ930" s="34"/>
      <c r="BA930" s="34"/>
      <c r="BB930" s="34"/>
      <c r="BC930" s="34"/>
    </row>
    <row r="931" spans="6:55" ht="13" customHeight="1">
      <c r="F931" s="1626" t="s">
        <v>2197</v>
      </c>
      <c r="G931" s="1627"/>
      <c r="H931" s="1627"/>
      <c r="I931" s="1627"/>
      <c r="J931" s="1627"/>
      <c r="K931" s="1627"/>
      <c r="L931" s="1627"/>
      <c r="M931" s="1627"/>
      <c r="N931" s="1627"/>
      <c r="O931" s="1627"/>
      <c r="P931" s="1627"/>
      <c r="Q931" s="1627"/>
      <c r="R931" s="1627"/>
      <c r="S931" s="1627"/>
      <c r="T931" s="1628"/>
      <c r="U931" s="1629" t="s">
        <v>546</v>
      </c>
      <c r="V931" s="1431"/>
      <c r="W931" s="1431"/>
      <c r="X931" s="1431"/>
      <c r="Y931" s="1431"/>
      <c r="Z931" s="1432"/>
      <c r="AA931" s="1633">
        <v>20500000</v>
      </c>
      <c r="AB931" s="1528"/>
      <c r="AC931" s="1528"/>
      <c r="AD931" s="1528"/>
      <c r="AE931" s="1528"/>
      <c r="AF931" s="1634"/>
      <c r="AU931" s="2"/>
      <c r="AZ931" s="34"/>
      <c r="BA931" s="34"/>
      <c r="BB931" s="34"/>
      <c r="BC931" s="34"/>
    </row>
    <row r="932" spans="6:55" ht="13" customHeight="1">
      <c r="F932" s="1626" t="s">
        <v>2198</v>
      </c>
      <c r="G932" s="1627"/>
      <c r="H932" s="1627"/>
      <c r="I932" s="1627"/>
      <c r="J932" s="1627"/>
      <c r="K932" s="1627"/>
      <c r="L932" s="1627"/>
      <c r="M932" s="1627"/>
      <c r="N932" s="1627"/>
      <c r="O932" s="1627"/>
      <c r="P932" s="1627"/>
      <c r="Q932" s="1627"/>
      <c r="R932" s="1627"/>
      <c r="S932" s="1627"/>
      <c r="T932" s="1628"/>
      <c r="U932" s="1629" t="s">
        <v>592</v>
      </c>
      <c r="V932" s="1431"/>
      <c r="W932" s="1431"/>
      <c r="X932" s="1431"/>
      <c r="Y932" s="1431"/>
      <c r="Z932" s="1432"/>
      <c r="AA932" s="1633"/>
      <c r="AB932" s="1528"/>
      <c r="AC932" s="1528"/>
      <c r="AD932" s="1528"/>
      <c r="AE932" s="1528"/>
      <c r="AF932" s="1634"/>
      <c r="AZ932" s="30"/>
      <c r="BA932" s="30"/>
    </row>
    <row r="933" spans="6:55" ht="13" customHeight="1">
      <c r="F933" s="178" t="s">
        <v>676</v>
      </c>
      <c r="G933" s="5"/>
      <c r="H933" s="5"/>
      <c r="I933" s="5"/>
      <c r="J933" s="5"/>
      <c r="K933" s="5"/>
      <c r="L933" s="5"/>
      <c r="M933" s="5"/>
      <c r="N933" s="5"/>
      <c r="O933" s="5"/>
      <c r="P933" s="5"/>
      <c r="Q933" s="5"/>
      <c r="R933" s="5"/>
      <c r="S933" s="5"/>
      <c r="T933" s="46"/>
      <c r="U933" s="1629" t="s">
        <v>592</v>
      </c>
      <c r="V933" s="1431"/>
      <c r="W933" s="1431"/>
      <c r="X933" s="1431"/>
      <c r="Y933" s="1431"/>
      <c r="Z933" s="1432"/>
      <c r="AA933" s="1633"/>
      <c r="AB933" s="1528"/>
      <c r="AC933" s="1528"/>
      <c r="AD933" s="1528"/>
      <c r="AE933" s="1528"/>
      <c r="AF933" s="1634"/>
    </row>
    <row r="934" spans="6:55" ht="13" customHeight="1">
      <c r="F934" s="121" t="s">
        <v>1276</v>
      </c>
      <c r="G934" s="5"/>
      <c r="H934" s="5"/>
      <c r="I934" s="5"/>
      <c r="J934" s="5"/>
      <c r="K934" s="5"/>
      <c r="L934" s="5"/>
      <c r="M934" s="5"/>
      <c r="N934" s="5"/>
      <c r="O934" s="5"/>
      <c r="P934" s="5"/>
      <c r="Q934" s="5"/>
      <c r="R934" s="5"/>
      <c r="S934" s="5"/>
      <c r="T934" s="46"/>
      <c r="U934" s="1629" t="s">
        <v>592</v>
      </c>
      <c r="V934" s="1431"/>
      <c r="W934" s="1431"/>
      <c r="X934" s="1431"/>
      <c r="Y934" s="1431"/>
      <c r="Z934" s="1432"/>
      <c r="AA934" s="1633"/>
      <c r="AB934" s="1528"/>
      <c r="AC934" s="1528"/>
      <c r="AD934" s="1528"/>
      <c r="AE934" s="1528"/>
      <c r="AF934" s="1634"/>
      <c r="AZ934" s="30"/>
      <c r="BA934" s="14"/>
    </row>
    <row r="935" spans="6:55" ht="13" customHeight="1">
      <c r="F935" s="66" t="s">
        <v>802</v>
      </c>
      <c r="G935" s="5"/>
      <c r="H935" s="5"/>
      <c r="I935" s="5"/>
      <c r="J935" s="5"/>
      <c r="K935" s="5"/>
      <c r="L935" s="5"/>
      <c r="M935" s="5"/>
      <c r="N935" s="5"/>
      <c r="O935" s="5"/>
      <c r="P935" s="5"/>
      <c r="Q935" s="5"/>
      <c r="R935" s="5"/>
      <c r="S935" s="5"/>
      <c r="T935" s="46"/>
      <c r="U935" s="1629" t="s">
        <v>592</v>
      </c>
      <c r="V935" s="1431"/>
      <c r="W935" s="1431"/>
      <c r="X935" s="1431"/>
      <c r="Y935" s="1431"/>
      <c r="Z935" s="1432"/>
      <c r="AA935" s="1633"/>
      <c r="AB935" s="1528"/>
      <c r="AC935" s="1528"/>
      <c r="AD935" s="1528"/>
      <c r="AE935" s="1528"/>
      <c r="AF935" s="1634"/>
      <c r="AZ935" s="30"/>
      <c r="BA935" s="14"/>
    </row>
    <row r="936" spans="6:55" ht="13" customHeight="1">
      <c r="F936" s="1630" t="s">
        <v>2202</v>
      </c>
      <c r="G936" s="1631"/>
      <c r="H936" s="1631"/>
      <c r="I936" s="1631"/>
      <c r="J936" s="1631"/>
      <c r="K936" s="1631"/>
      <c r="L936" s="1631"/>
      <c r="M936" s="1631"/>
      <c r="N936" s="1631"/>
      <c r="O936" s="1631"/>
      <c r="P936" s="1631"/>
      <c r="Q936" s="1631"/>
      <c r="R936" s="1631"/>
      <c r="S936" s="1631"/>
      <c r="T936" s="1632"/>
      <c r="U936" s="1629" t="s">
        <v>592</v>
      </c>
      <c r="V936" s="1431"/>
      <c r="W936" s="1431"/>
      <c r="X936" s="1431"/>
      <c r="Y936" s="1431"/>
      <c r="Z936" s="1432"/>
      <c r="AA936" s="1633"/>
      <c r="AB936" s="1528"/>
      <c r="AC936" s="1528"/>
      <c r="AD936" s="1528"/>
      <c r="AE936" s="1528"/>
      <c r="AF936" s="1634"/>
      <c r="AZ936" s="30"/>
      <c r="BA936" s="14"/>
    </row>
    <row r="937" spans="6:55" ht="13" customHeight="1">
      <c r="F937" s="1630" t="s">
        <v>2203</v>
      </c>
      <c r="G937" s="1631"/>
      <c r="H937" s="1631"/>
      <c r="I937" s="1631"/>
      <c r="J937" s="1631"/>
      <c r="K937" s="1631"/>
      <c r="L937" s="1631"/>
      <c r="M937" s="1631"/>
      <c r="N937" s="1631"/>
      <c r="O937" s="1631"/>
      <c r="P937" s="1631"/>
      <c r="Q937" s="1631"/>
      <c r="R937" s="1631"/>
      <c r="S937" s="1631"/>
      <c r="T937" s="1632"/>
      <c r="U937" s="1629" t="s">
        <v>592</v>
      </c>
      <c r="V937" s="1431"/>
      <c r="W937" s="1431"/>
      <c r="X937" s="1431"/>
      <c r="Y937" s="1431"/>
      <c r="Z937" s="1432"/>
      <c r="AA937" s="1633"/>
      <c r="AB937" s="1528"/>
      <c r="AC937" s="1528"/>
      <c r="AD937" s="1528"/>
      <c r="AE937" s="1528"/>
      <c r="AF937" s="1634"/>
      <c r="AZ937" s="30"/>
      <c r="BA937" s="30"/>
    </row>
    <row r="938" spans="6:55" ht="13" customHeight="1">
      <c r="F938" s="1626" t="s">
        <v>2199</v>
      </c>
      <c r="G938" s="1627"/>
      <c r="H938" s="1627"/>
      <c r="I938" s="1627"/>
      <c r="J938" s="1627"/>
      <c r="K938" s="1627"/>
      <c r="L938" s="1627"/>
      <c r="M938" s="1627"/>
      <c r="N938" s="1627"/>
      <c r="O938" s="1627"/>
      <c r="P938" s="1627"/>
      <c r="Q938" s="1627"/>
      <c r="R938" s="1627"/>
      <c r="S938" s="1627"/>
      <c r="T938" s="1628"/>
      <c r="U938" s="1629" t="s">
        <v>592</v>
      </c>
      <c r="V938" s="1431"/>
      <c r="W938" s="1431"/>
      <c r="X938" s="1431"/>
      <c r="Y938" s="1431"/>
      <c r="Z938" s="1432"/>
      <c r="AA938" s="1633"/>
      <c r="AB938" s="1528"/>
      <c r="AC938" s="1528"/>
      <c r="AD938" s="1528"/>
      <c r="AE938" s="1528"/>
      <c r="AF938" s="1634"/>
      <c r="AZ938" s="30"/>
      <c r="BA938" s="30"/>
    </row>
    <row r="939" spans="6:55" ht="13" customHeight="1">
      <c r="F939" s="1626" t="s">
        <v>2200</v>
      </c>
      <c r="G939" s="1627"/>
      <c r="H939" s="1627"/>
      <c r="I939" s="1627"/>
      <c r="J939" s="1627"/>
      <c r="K939" s="1627"/>
      <c r="L939" s="1627"/>
      <c r="M939" s="1627"/>
      <c r="N939" s="1627"/>
      <c r="O939" s="1627"/>
      <c r="P939" s="1627"/>
      <c r="Q939" s="1627"/>
      <c r="R939" s="1627"/>
      <c r="S939" s="1627"/>
      <c r="T939" s="1628"/>
      <c r="U939" s="1629" t="s">
        <v>592</v>
      </c>
      <c r="V939" s="1431"/>
      <c r="W939" s="1431"/>
      <c r="X939" s="1431"/>
      <c r="Y939" s="1431"/>
      <c r="Z939" s="1432"/>
      <c r="AA939" s="1633"/>
      <c r="AB939" s="1528"/>
      <c r="AC939" s="1528"/>
      <c r="AD939" s="1528"/>
      <c r="AE939" s="1528"/>
      <c r="AF939" s="1634"/>
      <c r="AZ939" s="30"/>
      <c r="BA939" s="30"/>
    </row>
    <row r="940" spans="6:55" ht="13" customHeight="1">
      <c r="F940" s="1626" t="s">
        <v>2201</v>
      </c>
      <c r="G940" s="1627"/>
      <c r="H940" s="1627"/>
      <c r="I940" s="1627"/>
      <c r="J940" s="1627"/>
      <c r="K940" s="1627"/>
      <c r="L940" s="1627"/>
      <c r="M940" s="1627"/>
      <c r="N940" s="1627"/>
      <c r="O940" s="1627"/>
      <c r="P940" s="1627"/>
      <c r="Q940" s="1627"/>
      <c r="R940" s="1627"/>
      <c r="S940" s="1627"/>
      <c r="T940" s="1628"/>
      <c r="U940" s="1629" t="s">
        <v>592</v>
      </c>
      <c r="V940" s="1431"/>
      <c r="W940" s="1431"/>
      <c r="X940" s="1431"/>
      <c r="Y940" s="1431"/>
      <c r="Z940" s="1432"/>
      <c r="AA940" s="1633"/>
      <c r="AB940" s="1528"/>
      <c r="AC940" s="1528"/>
      <c r="AD940" s="1528"/>
      <c r="AE940" s="1528"/>
      <c r="AF940" s="1634"/>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29" t="s">
        <v>592</v>
      </c>
      <c r="V941" s="1431"/>
      <c r="W941" s="1431"/>
      <c r="X941" s="1431"/>
      <c r="Y941" s="1431"/>
      <c r="Z941" s="1432"/>
      <c r="AA941" s="1633"/>
      <c r="AB941" s="1528"/>
      <c r="AC941" s="1528"/>
      <c r="AD941" s="1528"/>
      <c r="AE941" s="1528"/>
      <c r="AF941" s="1634"/>
      <c r="AZ941" s="34"/>
      <c r="BA941" s="34"/>
      <c r="BB941" s="14"/>
      <c r="BC941" s="14"/>
    </row>
    <row r="942" spans="6:55" ht="13" customHeight="1">
      <c r="F942" s="1630" t="s">
        <v>2204</v>
      </c>
      <c r="G942" s="1631"/>
      <c r="H942" s="1631"/>
      <c r="I942" s="1631"/>
      <c r="J942" s="1631"/>
      <c r="K942" s="1631"/>
      <c r="L942" s="1631"/>
      <c r="M942" s="1631"/>
      <c r="N942" s="1631"/>
      <c r="O942" s="1631"/>
      <c r="P942" s="1631"/>
      <c r="Q942" s="1631"/>
      <c r="R942" s="1631"/>
      <c r="S942" s="1631"/>
      <c r="T942" s="1632"/>
      <c r="U942" s="1629" t="s">
        <v>592</v>
      </c>
      <c r="V942" s="1431"/>
      <c r="W942" s="1431"/>
      <c r="X942" s="1431"/>
      <c r="Y942" s="1431"/>
      <c r="Z942" s="1432"/>
      <c r="AA942" s="1633"/>
      <c r="AB942" s="1528"/>
      <c r="AC942" s="1528"/>
      <c r="AD942" s="1528"/>
      <c r="AE942" s="1528"/>
      <c r="AF942" s="1634"/>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29" t="s">
        <v>592</v>
      </c>
      <c r="V943" s="1431"/>
      <c r="W943" s="1431"/>
      <c r="X943" s="1431"/>
      <c r="Y943" s="1431"/>
      <c r="Z943" s="1432"/>
      <c r="AA943" s="1633"/>
      <c r="AB943" s="1528"/>
      <c r="AC943" s="1528"/>
      <c r="AD943" s="1528"/>
      <c r="AE943" s="1528"/>
      <c r="AF943" s="1634"/>
      <c r="AZ943" s="34"/>
      <c r="BA943" s="34"/>
      <c r="BB943" s="34"/>
      <c r="BC943" s="34"/>
    </row>
    <row r="944" spans="6:55" ht="13" customHeight="1">
      <c r="F944" s="1630" t="s">
        <v>2205</v>
      </c>
      <c r="G944" s="1631"/>
      <c r="H944" s="1631"/>
      <c r="I944" s="1631"/>
      <c r="J944" s="1631"/>
      <c r="K944" s="1631"/>
      <c r="L944" s="1631"/>
      <c r="M944" s="1631"/>
      <c r="N944" s="1631"/>
      <c r="O944" s="1631"/>
      <c r="P944" s="1631"/>
      <c r="Q944" s="1631"/>
      <c r="R944" s="1631"/>
      <c r="S944" s="1631"/>
      <c r="T944" s="1632"/>
      <c r="U944" s="1629" t="s">
        <v>592</v>
      </c>
      <c r="V944" s="1431"/>
      <c r="W944" s="1431"/>
      <c r="X944" s="1431"/>
      <c r="Y944" s="1431"/>
      <c r="Z944" s="1432"/>
      <c r="AA944" s="1633"/>
      <c r="AB944" s="1528"/>
      <c r="AC944" s="1528"/>
      <c r="AD944" s="1528"/>
      <c r="AE944" s="1528"/>
      <c r="AF944" s="1634"/>
      <c r="AZ944" s="34"/>
      <c r="BA944" s="34"/>
      <c r="BB944" s="34"/>
      <c r="BC944" s="34"/>
    </row>
    <row r="945" spans="1:55" ht="13" customHeight="1">
      <c r="F945" s="45" t="s">
        <v>806</v>
      </c>
      <c r="G945" s="5"/>
      <c r="H945" s="5"/>
      <c r="I945" s="5"/>
      <c r="J945" s="5"/>
      <c r="K945" s="5"/>
      <c r="L945" s="5"/>
      <c r="M945" s="5"/>
      <c r="N945" s="5"/>
      <c r="O945" s="5"/>
      <c r="P945" s="1629" t="s">
        <v>669</v>
      </c>
      <c r="Q945" s="1431"/>
      <c r="R945" s="1431"/>
      <c r="S945" s="1431"/>
      <c r="T945" s="1432"/>
      <c r="U945" s="1629" t="s">
        <v>592</v>
      </c>
      <c r="V945" s="1431"/>
      <c r="W945" s="1431"/>
      <c r="X945" s="1431"/>
      <c r="Y945" s="1431"/>
      <c r="Z945" s="1432"/>
      <c r="AA945" s="1633"/>
      <c r="AB945" s="1528"/>
      <c r="AC945" s="1528"/>
      <c r="AD945" s="1528"/>
      <c r="AE945" s="1528"/>
      <c r="AF945" s="1634"/>
      <c r="AZ945" s="34"/>
      <c r="BA945" s="34"/>
      <c r="BB945" s="34"/>
      <c r="BC945" s="34"/>
    </row>
    <row r="946" spans="1:55" ht="13"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31"/>
      <c r="W946" s="1431"/>
      <c r="X946" s="1431"/>
      <c r="Y946" s="1431"/>
      <c r="Z946" s="1432"/>
      <c r="AA946" s="1633"/>
      <c r="AB946" s="1528"/>
      <c r="AC946" s="1528"/>
      <c r="AD946" s="1528"/>
      <c r="AE946" s="1528"/>
      <c r="AF946" s="1634"/>
      <c r="AZ946" s="34"/>
      <c r="BA946" s="34"/>
      <c r="BB946" s="34"/>
      <c r="BC946" s="34"/>
    </row>
    <row r="947" spans="1:55" ht="13" customHeight="1">
      <c r="F947" s="45" t="s">
        <v>86</v>
      </c>
      <c r="G947" s="48"/>
      <c r="H947" s="48"/>
      <c r="I947" s="1643" t="s">
        <v>2756</v>
      </c>
      <c r="J947" s="1644"/>
      <c r="K947" s="1644"/>
      <c r="L947" s="1644"/>
      <c r="M947" s="1644"/>
      <c r="N947" s="1644"/>
      <c r="O947" s="1644"/>
      <c r="P947" s="1644"/>
      <c r="Q947" s="1644"/>
      <c r="R947" s="1644"/>
      <c r="S947" s="1644"/>
      <c r="T947" s="1645"/>
      <c r="U947" s="1629" t="s">
        <v>546</v>
      </c>
      <c r="V947" s="1431"/>
      <c r="W947" s="1431"/>
      <c r="X947" s="1431"/>
      <c r="Y947" s="1431"/>
      <c r="Z947" s="1432"/>
      <c r="AA947" s="1633">
        <v>17600000</v>
      </c>
      <c r="AB947" s="1528"/>
      <c r="AC947" s="1528"/>
      <c r="AD947" s="1528"/>
      <c r="AE947" s="1528"/>
      <c r="AF947" s="1634"/>
      <c r="AZ947" s="34"/>
      <c r="BA947" s="34"/>
      <c r="BB947" s="34"/>
      <c r="BC947" s="34"/>
    </row>
    <row r="948" spans="1:55" ht="13" customHeight="1">
      <c r="F948" s="45" t="s">
        <v>10</v>
      </c>
      <c r="G948" s="48"/>
      <c r="H948" s="48"/>
      <c r="I948" s="1643" t="s">
        <v>2617</v>
      </c>
      <c r="J948" s="1699"/>
      <c r="K948" s="1699"/>
      <c r="L948" s="1699"/>
      <c r="M948" s="1699"/>
      <c r="N948" s="1699"/>
      <c r="O948" s="1699"/>
      <c r="P948" s="1699"/>
      <c r="Q948" s="1699"/>
      <c r="R948" s="1699"/>
      <c r="S948" s="1699"/>
      <c r="T948" s="1700"/>
      <c r="U948" s="1629" t="s">
        <v>546</v>
      </c>
      <c r="V948" s="1431"/>
      <c r="W948" s="1431"/>
      <c r="X948" s="1431"/>
      <c r="Y948" s="1431"/>
      <c r="Z948" s="1432"/>
      <c r="AA948" s="1633">
        <v>33000000</v>
      </c>
      <c r="AB948" s="1528"/>
      <c r="AC948" s="1528"/>
      <c r="AD948" s="1528"/>
      <c r="AE948" s="1528"/>
      <c r="AF948" s="1634"/>
      <c r="AV948" s="2"/>
      <c r="AW948" s="2"/>
      <c r="AX948" s="2"/>
      <c r="AY948" s="2"/>
      <c r="AZ948" s="34"/>
      <c r="BA948" s="34"/>
      <c r="BB948" s="34"/>
      <c r="BC948" s="34"/>
    </row>
    <row r="949" spans="1:55" ht="13" customHeight="1">
      <c r="F949" s="47" t="s">
        <v>170</v>
      </c>
      <c r="G949" s="48"/>
      <c r="H949" s="48"/>
      <c r="I949" s="1643" t="s">
        <v>2736</v>
      </c>
      <c r="J949" s="1699"/>
      <c r="K949" s="1699"/>
      <c r="L949" s="1699"/>
      <c r="M949" s="1699"/>
      <c r="N949" s="1699"/>
      <c r="O949" s="1699"/>
      <c r="P949" s="1699"/>
      <c r="Q949" s="1699"/>
      <c r="R949" s="1699"/>
      <c r="S949" s="1699"/>
      <c r="T949" s="1700"/>
      <c r="U949" s="1629" t="s">
        <v>546</v>
      </c>
      <c r="V949" s="1431"/>
      <c r="W949" s="1431"/>
      <c r="X949" s="1431"/>
      <c r="Y949" s="1431"/>
      <c r="Z949" s="1432"/>
      <c r="AA949" s="1633">
        <v>18703115</v>
      </c>
      <c r="AB949" s="1528"/>
      <c r="AC949" s="1528"/>
      <c r="AD949" s="1528"/>
      <c r="AE949" s="1528"/>
      <c r="AF949" s="1634"/>
      <c r="AU949" s="2"/>
      <c r="AZ949" s="34"/>
      <c r="BA949" s="34"/>
      <c r="BB949" s="34"/>
      <c r="BC949" s="34"/>
    </row>
    <row r="950" spans="1:55" ht="13" customHeight="1">
      <c r="F950" s="47" t="s">
        <v>170</v>
      </c>
      <c r="G950" s="48"/>
      <c r="H950" s="48"/>
      <c r="I950" s="1643"/>
      <c r="J950" s="1699"/>
      <c r="K950" s="1699"/>
      <c r="L950" s="1699"/>
      <c r="M950" s="1699"/>
      <c r="N950" s="1699"/>
      <c r="O950" s="1699"/>
      <c r="P950" s="1699"/>
      <c r="Q950" s="1699"/>
      <c r="R950" s="1699"/>
      <c r="S950" s="1699"/>
      <c r="T950" s="1700"/>
      <c r="U950" s="1629" t="s">
        <v>592</v>
      </c>
      <c r="V950" s="1431"/>
      <c r="W950" s="1431"/>
      <c r="X950" s="1431"/>
      <c r="Y950" s="1431"/>
      <c r="Z950" s="1432"/>
      <c r="AA950" s="1633"/>
      <c r="AB950" s="1528"/>
      <c r="AC950" s="1528"/>
      <c r="AD950" s="1528"/>
      <c r="AE950" s="1528"/>
      <c r="AF950" s="1634"/>
      <c r="AU950" s="2"/>
      <c r="AZ950" s="34"/>
      <c r="BA950" s="34"/>
      <c r="BB950" s="34"/>
      <c r="BC950" s="34"/>
    </row>
    <row r="951" spans="1:55" ht="13" customHeight="1">
      <c r="AU951" s="2"/>
      <c r="AZ951" s="34"/>
      <c r="BA951" s="34"/>
      <c r="BB951" s="34"/>
      <c r="BC951" s="34"/>
    </row>
    <row r="952" spans="1:55" ht="13" customHeight="1">
      <c r="A952" s="2" t="s">
        <v>577</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v>45511</v>
      </c>
      <c r="N955" s="1524"/>
      <c r="O955" s="1524"/>
      <c r="P955" s="1524"/>
      <c r="Q955" s="1524"/>
      <c r="R955" s="1524"/>
      <c r="S955" s="1624"/>
      <c r="U955" s="66" t="s">
        <v>11</v>
      </c>
      <c r="V955" s="5"/>
      <c r="W955" s="5"/>
      <c r="X955" s="5"/>
      <c r="Y955" s="5"/>
      <c r="Z955" s="5"/>
      <c r="AA955" s="5"/>
      <c r="AB955" s="5"/>
      <c r="AC955" s="5"/>
      <c r="AD955" s="46"/>
      <c r="AE955" s="1702"/>
      <c r="AF955" s="1524"/>
      <c r="AG955" s="1524"/>
      <c r="AH955" s="1524"/>
      <c r="AI955" s="1524"/>
      <c r="AJ955" s="1524"/>
      <c r="AK955" s="1624"/>
      <c r="AZ955" s="34"/>
      <c r="BA955" s="34"/>
      <c r="BB955" s="34"/>
      <c r="BC955" s="34"/>
    </row>
    <row r="956" spans="1:55" ht="13" customHeight="1">
      <c r="C956" s="66" t="s">
        <v>12</v>
      </c>
      <c r="D956" s="5"/>
      <c r="E956" s="5"/>
      <c r="F956" s="5"/>
      <c r="G956" s="5"/>
      <c r="H956" s="5"/>
      <c r="I956" s="5"/>
      <c r="J956" s="5"/>
      <c r="K956" s="5"/>
      <c r="L956" s="46"/>
      <c r="M956" s="1662" t="s">
        <v>2736</v>
      </c>
      <c r="N956" s="1546"/>
      <c r="O956" s="1546"/>
      <c r="P956" s="1546"/>
      <c r="Q956" s="1546"/>
      <c r="R956" s="1546"/>
      <c r="S956" s="1663"/>
      <c r="U956" s="66" t="s">
        <v>12</v>
      </c>
      <c r="V956" s="5"/>
      <c r="W956" s="5"/>
      <c r="X956" s="5"/>
      <c r="Y956" s="5"/>
      <c r="Z956" s="5"/>
      <c r="AA956" s="5"/>
      <c r="AB956" s="5"/>
      <c r="AC956" s="5"/>
      <c r="AD956" s="46"/>
      <c r="AE956" s="1662"/>
      <c r="AF956" s="1546"/>
      <c r="AG956" s="1546"/>
      <c r="AH956" s="1546"/>
      <c r="AI956" s="1546"/>
      <c r="AJ956" s="1546"/>
      <c r="AK956" s="1663"/>
      <c r="AZ956" s="34"/>
      <c r="BA956" s="34"/>
      <c r="BB956" s="34"/>
      <c r="BC956" s="34"/>
    </row>
    <row r="957" spans="1:55" ht="13" customHeight="1">
      <c r="C957" s="66" t="s">
        <v>880</v>
      </c>
      <c r="D957" s="5"/>
      <c r="E957" s="5"/>
      <c r="J957" s="1806" t="s">
        <v>2757</v>
      </c>
      <c r="K957" s="1807"/>
      <c r="L957" s="1807"/>
      <c r="M957" s="1807"/>
      <c r="N957" s="1807"/>
      <c r="O957" s="1807"/>
      <c r="P957" s="1807"/>
      <c r="Q957" s="1807"/>
      <c r="R957" s="1807"/>
      <c r="S957" s="1808"/>
      <c r="U957" s="66" t="s">
        <v>880</v>
      </c>
      <c r="V957" s="5"/>
      <c r="W957" s="5"/>
      <c r="AB957" s="1806" t="s">
        <v>307</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v>0.25</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v>60</v>
      </c>
      <c r="N959" s="1609"/>
      <c r="O959" s="1609"/>
      <c r="P959" s="1609"/>
      <c r="Q959" s="1609"/>
      <c r="R959" s="1609"/>
      <c r="S959" s="1610"/>
      <c r="U959" s="66" t="s">
        <v>14</v>
      </c>
      <c r="V959" s="5"/>
      <c r="W959" s="5"/>
      <c r="X959" s="5"/>
      <c r="Y959" s="5"/>
      <c r="Z959" s="5"/>
      <c r="AA959" s="5"/>
      <c r="AB959" s="5"/>
      <c r="AC959" s="5"/>
      <c r="AD959" s="46"/>
      <c r="AE959" s="1723"/>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v>952908</v>
      </c>
      <c r="N960" s="1528"/>
      <c r="O960" s="1528"/>
      <c r="P960" s="1528"/>
      <c r="Q960" s="1528"/>
      <c r="R960" s="1528"/>
      <c r="S960" s="1634"/>
      <c r="U960" s="66" t="s">
        <v>15</v>
      </c>
      <c r="V960" s="5"/>
      <c r="W960" s="5"/>
      <c r="X960" s="5"/>
      <c r="Y960" s="5"/>
      <c r="Z960" s="5"/>
      <c r="AA960" s="5"/>
      <c r="AB960" s="5"/>
      <c r="AC960" s="5"/>
      <c r="AD960" s="46"/>
      <c r="AE960" s="1633"/>
      <c r="AF960" s="1528"/>
      <c r="AG960" s="1528"/>
      <c r="AH960" s="1528"/>
      <c r="AI960" s="1528"/>
      <c r="AJ960" s="1528"/>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v>19058160</v>
      </c>
      <c r="N961" s="1528"/>
      <c r="O961" s="1528"/>
      <c r="P961" s="1528"/>
      <c r="Q961" s="1528"/>
      <c r="R961" s="1528"/>
      <c r="S961" s="1634"/>
      <c r="U961" s="66" t="s">
        <v>16</v>
      </c>
      <c r="V961" s="5"/>
      <c r="W961" s="5"/>
      <c r="X961" s="5"/>
      <c r="Y961" s="5"/>
      <c r="Z961" s="5"/>
      <c r="AA961" s="5"/>
      <c r="AB961" s="5"/>
      <c r="AC961" s="5"/>
      <c r="AD961" s="46"/>
      <c r="AE961" s="1633"/>
      <c r="AF961" s="1528"/>
      <c r="AG961" s="1528"/>
      <c r="AH961" s="1528"/>
      <c r="AI961" s="1528"/>
      <c r="AJ961" s="1528"/>
      <c r="AK961" s="1634"/>
      <c r="AV961" s="2"/>
      <c r="AW961" s="2"/>
      <c r="AX961" s="2"/>
      <c r="AY961" s="2"/>
      <c r="AZ961" s="34"/>
      <c r="BB961" s="34"/>
      <c r="BC961" s="34"/>
    </row>
    <row r="962" spans="1:64" ht="13" customHeight="1">
      <c r="C962" s="121" t="s">
        <v>1660</v>
      </c>
      <c r="D962" s="5"/>
      <c r="E962" s="5"/>
      <c r="F962" s="5"/>
      <c r="G962" s="5"/>
      <c r="H962" s="5"/>
      <c r="I962" s="5"/>
      <c r="J962" s="5"/>
      <c r="K962" s="5"/>
      <c r="L962" s="46"/>
      <c r="M962" s="1774">
        <v>20</v>
      </c>
      <c r="N962" s="1775"/>
      <c r="O962" s="1775"/>
      <c r="P962" s="1775"/>
      <c r="Q962" s="1775"/>
      <c r="R962" s="1775"/>
      <c r="S962" s="1776"/>
      <c r="U962" s="121" t="s">
        <v>1660</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9"/>
      <c r="N967" s="1660"/>
      <c r="O967" s="1660"/>
      <c r="P967" s="1660"/>
      <c r="Q967" s="1660"/>
      <c r="R967" s="1660"/>
      <c r="S967" s="1661"/>
      <c r="T967" s="66" t="s">
        <v>790</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9"/>
      <c r="N968" s="1660"/>
      <c r="O968" s="1660"/>
      <c r="P968" s="1660"/>
      <c r="Q968" s="1660"/>
      <c r="R968" s="1660"/>
      <c r="S968" s="1661"/>
      <c r="T968" s="66" t="s">
        <v>789</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9"/>
      <c r="N973" s="1660"/>
      <c r="O973" s="1660"/>
      <c r="P973" s="1660"/>
      <c r="Q973" s="1660"/>
      <c r="R973" s="1660"/>
      <c r="S973" s="1661"/>
      <c r="T973" s="1761"/>
      <c r="U973" s="1762"/>
      <c r="V973" s="1762"/>
      <c r="W973" s="1762"/>
      <c r="X973" s="1762"/>
      <c r="Y973" s="1762"/>
      <c r="Z973" s="1763"/>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4" t="s">
        <v>669</v>
      </c>
      <c r="P974" s="1376"/>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7"/>
      <c r="H975" s="1487"/>
      <c r="I975" s="1487"/>
      <c r="J975" s="1487"/>
      <c r="K975" s="1487"/>
      <c r="L975" s="1487"/>
      <c r="M975" s="1659"/>
      <c r="N975" s="1660"/>
      <c r="O975" s="1660"/>
      <c r="P975" s="1660"/>
      <c r="Q975" s="1660"/>
      <c r="R975" s="1660"/>
      <c r="S975" s="1661"/>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3"/>
      <c r="BC979" s="913"/>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89" t="s">
        <v>638</v>
      </c>
      <c r="E985" s="1790"/>
      <c r="F985" s="1790"/>
      <c r="G985" s="1790"/>
      <c r="H985" s="1790"/>
      <c r="I985" s="1790"/>
      <c r="J985" s="1790"/>
      <c r="K985" s="1790"/>
      <c r="L985" s="1790"/>
      <c r="M985" s="1790"/>
      <c r="N985" s="1790"/>
      <c r="O985" s="1790"/>
      <c r="P985" s="1790"/>
      <c r="Q985" s="1791"/>
      <c r="R985" s="1789" t="s">
        <v>639</v>
      </c>
      <c r="S985" s="1790"/>
      <c r="T985" s="1790"/>
      <c r="U985" s="1790"/>
      <c r="V985" s="1790"/>
      <c r="W985" s="1790"/>
      <c r="X985" s="1790"/>
      <c r="Y985" s="1790"/>
      <c r="Z985" s="1790"/>
      <c r="AA985" s="1791"/>
      <c r="AB985" s="1789" t="s">
        <v>640</v>
      </c>
      <c r="AC985" s="1790"/>
      <c r="AD985" s="1790"/>
      <c r="AE985" s="1790"/>
      <c r="AF985" s="1790"/>
      <c r="AG985" s="1790"/>
      <c r="AH985" s="1790"/>
      <c r="AI985" s="1791"/>
      <c r="AJ985" s="1789" t="s">
        <v>641</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30"/>
      <c r="D986" s="1795" t="s">
        <v>633</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473390</v>
      </c>
      <c r="S986" s="1782"/>
      <c r="T986" s="1782"/>
      <c r="U986" s="1782"/>
      <c r="V986" s="1782"/>
      <c r="W986" s="1782"/>
      <c r="X986" s="1782"/>
      <c r="Y986" s="1782"/>
      <c r="Z986" s="1782"/>
      <c r="AA986" s="1782"/>
      <c r="AB986" s="1779">
        <f>CP802</f>
        <v>59</v>
      </c>
      <c r="AC986" s="1780"/>
      <c r="AD986" s="1780"/>
      <c r="AE986" s="1780"/>
      <c r="AF986" s="1780"/>
      <c r="AG986" s="1780"/>
      <c r="AH986" s="1780"/>
      <c r="AI986" s="1781"/>
      <c r="AJ986" s="1715">
        <f>IF(ISERROR((R986*AB986)),0,(R986*AB986))</f>
        <v>27930010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545814</v>
      </c>
      <c r="S987" s="1782"/>
      <c r="T987" s="1782"/>
      <c r="U987" s="1782"/>
      <c r="V987" s="1782"/>
      <c r="W987" s="1782"/>
      <c r="X987" s="1782"/>
      <c r="Y987" s="1782"/>
      <c r="Z987" s="1782"/>
      <c r="AA987" s="1782"/>
      <c r="AB987" s="1779">
        <f>CU802</f>
        <v>136</v>
      </c>
      <c r="AC987" s="1780"/>
      <c r="AD987" s="1780"/>
      <c r="AE987" s="1780"/>
      <c r="AF987" s="1780"/>
      <c r="AG987" s="1780"/>
      <c r="AH987" s="1780"/>
      <c r="AI987" s="1781"/>
      <c r="AJ987" s="1715">
        <f>IF(ISERROR((R987*AB987)),0,(R987*AB987))</f>
        <v>74230704</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658400</v>
      </c>
      <c r="S988" s="1782"/>
      <c r="T988" s="1782"/>
      <c r="U988" s="1782"/>
      <c r="V988" s="1782"/>
      <c r="W988" s="1782"/>
      <c r="X988" s="1782"/>
      <c r="Y988" s="1782"/>
      <c r="Z988" s="1782"/>
      <c r="AA988" s="1782"/>
      <c r="AB988" s="1779">
        <f>CZ802</f>
        <v>34</v>
      </c>
      <c r="AC988" s="1780"/>
      <c r="AD988" s="1780"/>
      <c r="AE988" s="1780"/>
      <c r="AF988" s="1780"/>
      <c r="AG988" s="1780"/>
      <c r="AH988" s="1780"/>
      <c r="AI988" s="1781"/>
      <c r="AJ988" s="1715">
        <f>IF(ISERROR((R988*AB988)),0,(R988*AB988))</f>
        <v>22385600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842752</v>
      </c>
      <c r="S989" s="1782"/>
      <c r="T989" s="1782"/>
      <c r="U989" s="1782"/>
      <c r="V989" s="1782"/>
      <c r="W989" s="1782"/>
      <c r="X989" s="1782"/>
      <c r="Y989" s="1782"/>
      <c r="Z989" s="1782"/>
      <c r="AA989" s="1782"/>
      <c r="AB989" s="1779">
        <f>DE802</f>
        <v>11</v>
      </c>
      <c r="AC989" s="1780"/>
      <c r="AD989" s="1780"/>
      <c r="AE989" s="1780"/>
      <c r="AF989" s="1780"/>
      <c r="AG989" s="1780"/>
      <c r="AH989" s="1780"/>
      <c r="AI989" s="1781"/>
      <c r="AJ989" s="1715">
        <f>IF(ISERROR((R989*AB989)),0,(R989*AB989))</f>
        <v>9270272</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938878</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791</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240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133816586</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666</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8" t="s">
        <v>668</v>
      </c>
      <c r="D994" s="1733" t="s">
        <v>1219</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546</v>
      </c>
      <c r="AH994" s="1828"/>
      <c r="AI994" s="87"/>
      <c r="AJ994" s="1724">
        <f>ROUND(IF(AND(AG994="yes",D1000&gt;0),AJ992*0.2,0),0)</f>
        <v>26763317</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8"/>
      <c r="C995" s="257"/>
      <c r="D995" s="1767" t="s">
        <v>2237</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8"/>
      <c r="C996" s="257"/>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8"/>
      <c r="C997" s="257"/>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8"/>
      <c r="C998" s="257"/>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8"/>
      <c r="C999" s="257"/>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8"/>
      <c r="C1000" s="257"/>
      <c r="D1000" s="1739" t="s">
        <v>2743</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6"/>
      <c r="C1001" s="319"/>
      <c r="D1001" s="1764" t="s">
        <v>1285</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669</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8"/>
      <c r="C1002" s="82"/>
      <c r="D1002" s="1767" t="s">
        <v>1283</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8"/>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5">
        <f>G753+O797</f>
        <v>238</v>
      </c>
      <c r="AZ1003" s="34"/>
      <c r="BB1003" s="34"/>
    </row>
    <row r="1004" spans="1:55" ht="13" customHeight="1">
      <c r="A1004" s="14"/>
      <c r="B1004" s="258"/>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8"/>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4">
        <f>ROUNDDOWN(X1048/I1048,2)</f>
        <v>0</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4">
        <f>ROUNDDOWN(X1052/I1052,2)</f>
        <v>0.5</v>
      </c>
      <c r="AZ1006" s="34"/>
      <c r="BB1006" s="34"/>
    </row>
    <row r="1007" spans="1:55" ht="13" customHeight="1">
      <c r="A1007" s="14"/>
      <c r="B1007" s="256"/>
      <c r="C1007" s="80" t="s">
        <v>672</v>
      </c>
      <c r="D1007" s="1764" t="s">
        <v>1682</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546</v>
      </c>
      <c r="AH1007" s="1751"/>
      <c r="AI1007" s="87"/>
      <c r="AJ1007" s="1724">
        <f>ROUND(IF(AG1007="yes",AJ992*0.1,0),0)</f>
        <v>13381659</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6" t="s">
        <v>1284</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7"/>
      <c r="AK1008" s="1728"/>
      <c r="AL1008" s="1728"/>
      <c r="AM1008" s="1728"/>
      <c r="AN1008" s="1728"/>
      <c r="AO1008" s="1728"/>
      <c r="AP1008" s="1728"/>
      <c r="AQ1008" s="1729"/>
      <c r="AR1008" s="68"/>
      <c r="AS1008" s="68"/>
      <c r="AT1008" s="68"/>
      <c r="AU1008" s="68"/>
      <c r="AV1008" s="68"/>
      <c r="AW1008" s="68"/>
      <c r="AX1008" s="68"/>
    </row>
    <row r="1009" spans="1:51"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1"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1" ht="13" customHeight="1">
      <c r="A1011" s="14"/>
      <c r="B1011" s="79"/>
      <c r="C1011" s="80" t="s">
        <v>212</v>
      </c>
      <c r="D1011" s="1764" t="s">
        <v>1286</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669</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c r="AY1011" s="202">
        <f>IF(SUM(AY1015:AY1023)&lt;=0.2,SUM(AY1015:AY1023),0.2)</f>
        <v>0</v>
      </c>
    </row>
    <row r="1012" spans="1:51" ht="14.25" customHeight="1">
      <c r="A1012" s="14"/>
      <c r="B1012" s="73"/>
      <c r="C1012" s="74"/>
      <c r="D1012" s="1742" t="s">
        <v>1287</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68"/>
    </row>
    <row r="1013" spans="1:51" ht="13" customHeight="1">
      <c r="A1013" s="14"/>
      <c r="B1013" s="79"/>
      <c r="C1013" s="80" t="s">
        <v>215</v>
      </c>
      <c r="D1013" s="1764" t="s">
        <v>1288</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669</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68"/>
      <c r="AY1013" s="200">
        <f>IF(A1065="Yes",0.2,0)</f>
        <v>0</v>
      </c>
    </row>
    <row r="1014" spans="1:51" ht="13" customHeight="1">
      <c r="A1014" s="14"/>
      <c r="B1014" s="73"/>
      <c r="C1014" s="74"/>
      <c r="D1014" s="1696" t="s">
        <v>1289</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7"/>
      <c r="AK1014" s="1728"/>
      <c r="AL1014" s="1728"/>
      <c r="AM1014" s="1728"/>
      <c r="AN1014" s="1728"/>
      <c r="AO1014" s="1728"/>
      <c r="AP1014" s="1728"/>
      <c r="AQ1014" s="1729"/>
      <c r="AR1014" s="68"/>
      <c r="AS1014" s="68"/>
      <c r="AT1014" s="68"/>
      <c r="AU1014" s="68"/>
      <c r="AV1014" s="68"/>
      <c r="AW1014" s="68"/>
      <c r="AX1014" s="68"/>
      <c r="AY1014" s="200">
        <f>IF(A1067="Yes",0.15,0)</f>
        <v>0</v>
      </c>
    </row>
    <row r="1015" spans="1:51"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2"/>
      <c r="AG1015" s="1853"/>
      <c r="AH1015" s="1853"/>
      <c r="AI1015" s="1854"/>
      <c r="AJ1015" s="1730"/>
      <c r="AK1015" s="1731"/>
      <c r="AL1015" s="1731"/>
      <c r="AM1015" s="1731"/>
      <c r="AN1015" s="1731"/>
      <c r="AO1015" s="1731"/>
      <c r="AP1015" s="1731"/>
      <c r="AQ1015" s="1732"/>
      <c r="AR1015" s="68"/>
      <c r="AS1015" s="68"/>
      <c r="AT1015" s="68"/>
      <c r="AU1015" s="68"/>
      <c r="AV1015" s="68"/>
      <c r="AW1015" s="68"/>
      <c r="AX1015" s="68"/>
      <c r="AY1015" s="200">
        <f>IF(A1070="Yes",0.05,0)</f>
        <v>0</v>
      </c>
    </row>
    <row r="1016" spans="1:51" ht="13" customHeight="1">
      <c r="A1016" s="14"/>
      <c r="B1016" s="79"/>
      <c r="C1016" s="80" t="s">
        <v>218</v>
      </c>
      <c r="D1016" s="1733" t="s">
        <v>2238</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669</v>
      </c>
      <c r="AH1016" s="1751"/>
      <c r="AI1016" s="87"/>
      <c r="AJ1016" s="1724">
        <f>IF(AG1016="yes",AJ992*AY1011,0)</f>
        <v>0</v>
      </c>
      <c r="AK1016" s="1725"/>
      <c r="AL1016" s="1725"/>
      <c r="AM1016" s="1725"/>
      <c r="AN1016" s="1725"/>
      <c r="AO1016" s="1725"/>
      <c r="AP1016" s="1725"/>
      <c r="AQ1016" s="1726"/>
      <c r="AR1016" s="68"/>
      <c r="AS1016" s="68"/>
      <c r="AT1016" s="68"/>
      <c r="AU1016" s="68"/>
      <c r="AV1016" s="68"/>
      <c r="AW1016" s="68"/>
      <c r="AX1016" s="68"/>
      <c r="AY1016" s="200">
        <f>IF(A1075="Yes",0.02,0)</f>
        <v>0</v>
      </c>
    </row>
    <row r="1017" spans="1:51" ht="13" customHeight="1">
      <c r="A1017" s="14"/>
      <c r="B1017" s="73"/>
      <c r="C1017" s="74"/>
      <c r="D1017" s="1696" t="s">
        <v>1290</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7"/>
      <c r="AK1017" s="1728"/>
      <c r="AL1017" s="1728"/>
      <c r="AM1017" s="1728"/>
      <c r="AN1017" s="1728"/>
      <c r="AO1017" s="1728"/>
      <c r="AP1017" s="1728"/>
      <c r="AQ1017" s="1729"/>
      <c r="AR1017" s="68"/>
      <c r="AS1017" s="68"/>
      <c r="AT1017" s="68"/>
      <c r="AU1017" s="68"/>
      <c r="AV1017" s="68"/>
      <c r="AW1017" s="68"/>
      <c r="AX1017" s="68"/>
      <c r="AY1017" s="200">
        <f>IF(A1081="Yes",0.04,0)</f>
        <v>0</v>
      </c>
    </row>
    <row r="1018" spans="1:51"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7"/>
      <c r="AK1018" s="1728"/>
      <c r="AL1018" s="1728"/>
      <c r="AM1018" s="1728"/>
      <c r="AN1018" s="1728"/>
      <c r="AO1018" s="1728"/>
      <c r="AP1018" s="1728"/>
      <c r="AQ1018" s="1729"/>
      <c r="AR1018" s="68"/>
      <c r="AS1018" s="68"/>
      <c r="AT1018" s="68"/>
      <c r="AU1018" s="68"/>
      <c r="AV1018" s="68"/>
      <c r="AW1018" s="68"/>
      <c r="AX1018" s="68"/>
      <c r="AY1018" s="200">
        <f>IF(A1085="Yes",0.04,0)</f>
        <v>0</v>
      </c>
    </row>
    <row r="1019" spans="1:51"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6"/>
      <c r="AG1019" s="1847"/>
      <c r="AH1019" s="1847"/>
      <c r="AI1019" s="1848"/>
      <c r="AJ1019" s="1730"/>
      <c r="AK1019" s="1731"/>
      <c r="AL1019" s="1731"/>
      <c r="AM1019" s="1731"/>
      <c r="AN1019" s="1731"/>
      <c r="AO1019" s="1731"/>
      <c r="AP1019" s="1731"/>
      <c r="AQ1019" s="1732"/>
      <c r="AR1019" s="68"/>
      <c r="AS1019" s="68"/>
      <c r="AT1019" s="68"/>
      <c r="AU1019" s="68"/>
      <c r="AV1019" s="68"/>
      <c r="AW1019" s="68"/>
      <c r="AX1019" s="68"/>
      <c r="AY1019" s="200">
        <f>IF(A1089="Yes",0.01,0)</f>
        <v>0</v>
      </c>
    </row>
    <row r="1020" spans="1:51" ht="13" customHeight="1">
      <c r="A1020" s="14"/>
      <c r="B1020" s="79"/>
      <c r="C1020" s="80" t="s">
        <v>223</v>
      </c>
      <c r="D1020" s="1812" t="s">
        <v>1291</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669</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68"/>
      <c r="AY1020" s="200">
        <f>IF(A1094="Yes",0.01,0)</f>
        <v>0</v>
      </c>
    </row>
    <row r="1021" spans="1:51"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68"/>
      <c r="AY1021" s="200">
        <f>IF(A1097="Yes",0.01,0)</f>
        <v>0</v>
      </c>
    </row>
    <row r="1022" spans="1:51" ht="13" customHeight="1">
      <c r="A1022" s="14"/>
      <c r="B1022" s="81"/>
      <c r="C1022" s="84"/>
      <c r="D1022" s="1696" t="s">
        <v>1292</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68"/>
      <c r="AY1022" s="200">
        <f>IF(A1100="Yes",0.02,0)</f>
        <v>0</v>
      </c>
    </row>
    <row r="1023" spans="1:51"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68"/>
      <c r="AY1024" s="68"/>
    </row>
    <row r="1025" spans="1:57" ht="13" customHeight="1">
      <c r="A1025" s="14"/>
      <c r="B1025" s="79"/>
      <c r="C1025" s="80" t="s">
        <v>229</v>
      </c>
      <c r="D1025" s="1764" t="s">
        <v>1293</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546</v>
      </c>
      <c r="AH1025" s="1751"/>
      <c r="AI1025" s="87"/>
      <c r="AJ1025" s="1724">
        <f>ROUND(IF(AG1025="Yes",AF1027,0),0)</f>
        <v>3750189</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6" t="s">
        <v>1689</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3">
        <v>3750189</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234</v>
      </c>
      <c r="D1029" s="1733" t="s">
        <v>1294</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13381659</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6" t="s">
        <v>1295</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40" t="s">
        <v>687</v>
      </c>
      <c r="D1032" s="1764" t="s">
        <v>1685</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669</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1686</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2"/>
      <c r="AF1033" s="916"/>
      <c r="AG1033" s="917"/>
      <c r="AH1033" s="917"/>
      <c r="AI1033" s="918"/>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802"/>
      <c r="AF1034" s="916"/>
      <c r="AG1034" s="917"/>
      <c r="AH1034" s="917"/>
      <c r="AI1034" s="918"/>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9"/>
      <c r="AG1035" s="920"/>
      <c r="AH1035" s="920"/>
      <c r="AI1035" s="921"/>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40" t="s">
        <v>687</v>
      </c>
      <c r="D1036" s="1733" t="s">
        <v>1687</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13381659</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1688</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5">
        <f>IFERROR(('Sources and Uses Budget'!$C$17+'Sources and Uses Budget'!$C$18+'Sources and Uses Budget'!$C$22)/$AG$437,0)</f>
        <v>0</v>
      </c>
      <c r="BB1038" s="1185" t="s">
        <v>2491</v>
      </c>
      <c r="BC1038" s="1185"/>
      <c r="BD1038" s="1185"/>
      <c r="BE1038" s="1185"/>
    </row>
    <row r="1039" spans="1:57" ht="13" customHeight="1">
      <c r="A1039" s="14"/>
      <c r="B1039" s="73"/>
      <c r="C1039" s="74"/>
      <c r="D1039" s="1801"/>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0.50420168067226889</v>
      </c>
      <c r="BB1039" s="3" t="s">
        <v>2495</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2492</v>
      </c>
    </row>
    <row r="1041" spans="1:56" ht="13" customHeight="1">
      <c r="A1041" s="14"/>
      <c r="B1041" s="79"/>
      <c r="C1041" s="131" t="s">
        <v>1009</v>
      </c>
      <c r="D1041" s="1764" t="s">
        <v>1296</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669</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2493</v>
      </c>
    </row>
    <row r="1042" spans="1:56" ht="13"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6">
        <f>T212</f>
        <v>0</v>
      </c>
      <c r="BB1042" s="3" t="s">
        <v>2494</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1683</v>
      </c>
      <c r="D1045" s="1733" t="s">
        <v>1864</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No</v>
      </c>
      <c r="AH1045" s="1749"/>
      <c r="AI1045" s="87"/>
      <c r="AJ1045" s="1724">
        <f>IF((X1048=0),0,AY1005*AJ992)</f>
        <v>0</v>
      </c>
      <c r="AK1045" s="1725"/>
      <c r="AL1045" s="1725"/>
      <c r="AM1045" s="1725"/>
      <c r="AN1045" s="1725"/>
      <c r="AO1045" s="1725"/>
      <c r="AP1045" s="1725"/>
      <c r="AQ1045" s="1726"/>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3"/>
      <c r="D1046" s="1696" t="s">
        <v>1298</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7"/>
      <c r="AK1046" s="1728"/>
      <c r="AL1046" s="1728"/>
      <c r="AM1046" s="1728"/>
      <c r="AN1046" s="1728"/>
      <c r="AO1046" s="1728"/>
      <c r="AP1046" s="1728"/>
      <c r="AQ1046" s="1729"/>
      <c r="AR1046" s="68"/>
      <c r="AS1046" s="68"/>
      <c r="AT1046" s="68"/>
      <c r="AU1046" s="13"/>
      <c r="AV1046" s="68"/>
      <c r="AW1046" s="68"/>
      <c r="AX1046" s="68"/>
      <c r="AY1046" s="68"/>
      <c r="AZ1046" s="963">
        <f>'Sources and Uses Budget'!S97*BA1046</f>
        <v>26073330.300000001</v>
      </c>
      <c r="BA1046" s="1184">
        <f>IF(BA1040,20%,15%)</f>
        <v>0.15</v>
      </c>
      <c r="BB1046" s="3" t="s">
        <v>2481</v>
      </c>
      <c r="BC1046" s="3" t="s">
        <v>2482</v>
      </c>
      <c r="BD1046" s="3"/>
    </row>
    <row r="1047" spans="1:56" ht="13"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7"/>
      <c r="AK1047" s="1728"/>
      <c r="AL1047" s="1728"/>
      <c r="AM1047" s="1728"/>
      <c r="AN1047" s="1728"/>
      <c r="AO1047" s="1728"/>
      <c r="AP1047" s="1728"/>
      <c r="AQ1047" s="1729"/>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3" customHeight="1">
      <c r="A1048" s="14"/>
      <c r="B1048" s="77"/>
      <c r="C1048" s="78"/>
      <c r="D1048" s="132" t="s">
        <v>971</v>
      </c>
      <c r="E1048" s="133"/>
      <c r="F1048" s="133"/>
      <c r="G1048" s="133"/>
      <c r="H1048" s="133"/>
      <c r="I1048" s="1787">
        <f>AY1003</f>
        <v>238</v>
      </c>
      <c r="J1048" s="1788"/>
      <c r="K1048" s="7"/>
      <c r="L1048" s="133"/>
      <c r="M1048" s="133"/>
      <c r="N1048" s="133"/>
      <c r="O1048" s="133"/>
      <c r="P1048" s="133"/>
      <c r="Q1048" s="133"/>
      <c r="R1048" s="133"/>
      <c r="S1048" s="133"/>
      <c r="T1048" s="133"/>
      <c r="U1048" s="133"/>
      <c r="V1048" s="134" t="s">
        <v>972</v>
      </c>
      <c r="W1048" s="48"/>
      <c r="X1048" s="1785">
        <f>CI753</f>
        <v>0</v>
      </c>
      <c r="Y1048" s="1786"/>
      <c r="Z1048" s="48"/>
      <c r="AA1048" s="48"/>
      <c r="AB1048" s="48"/>
      <c r="AC1048" s="48"/>
      <c r="AD1048" s="48"/>
      <c r="AE1048" s="49"/>
      <c r="AF1048" s="925"/>
      <c r="AG1048" s="926"/>
      <c r="AH1048" s="926"/>
      <c r="AI1048" s="927"/>
      <c r="AJ1048" s="1730"/>
      <c r="AK1048" s="1731"/>
      <c r="AL1048" s="1731"/>
      <c r="AM1048" s="1731"/>
      <c r="AN1048" s="1731"/>
      <c r="AO1048" s="1731"/>
      <c r="AP1048" s="1731"/>
      <c r="AQ1048" s="1732"/>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2481</v>
      </c>
      <c r="BC1048" s="3" t="s">
        <v>2484</v>
      </c>
      <c r="BD1048" s="3"/>
    </row>
    <row r="1049" spans="1:56" ht="13" customHeight="1">
      <c r="A1049" s="14"/>
      <c r="B1049" s="79"/>
      <c r="C1049" s="131" t="s">
        <v>1684</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133816586</v>
      </c>
      <c r="AK1049" s="1725"/>
      <c r="AL1049" s="1725"/>
      <c r="AM1049" s="1725"/>
      <c r="AN1049" s="1725"/>
      <c r="AO1049" s="1725"/>
      <c r="AP1049" s="1725"/>
      <c r="AQ1049" s="1726"/>
      <c r="AR1049" s="68"/>
      <c r="AS1049" s="68"/>
      <c r="AT1049" s="68"/>
      <c r="AU1049" s="14"/>
      <c r="AV1049" s="68"/>
      <c r="AW1049" s="68"/>
      <c r="AX1049" s="68"/>
      <c r="AY1049" s="68"/>
      <c r="AZ1049" s="963">
        <f>AZ1045*BA1049</f>
        <v>0</v>
      </c>
      <c r="BA1049" s="1184">
        <v>0.15</v>
      </c>
      <c r="BB1049" s="3" t="s">
        <v>2481</v>
      </c>
      <c r="BC1049" s="3" t="s">
        <v>2485</v>
      </c>
      <c r="BD1049" s="3"/>
    </row>
    <row r="1050" spans="1:56" ht="13" customHeight="1">
      <c r="A1050" s="14"/>
      <c r="B1050" s="73"/>
      <c r="C1050" s="443"/>
      <c r="D1050" s="1696" t="s">
        <v>1297</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7"/>
      <c r="AK1050" s="1728"/>
      <c r="AL1050" s="1728"/>
      <c r="AM1050" s="1728"/>
      <c r="AN1050" s="1728"/>
      <c r="AO1050" s="1728"/>
      <c r="AP1050" s="1728"/>
      <c r="AQ1050" s="1729"/>
      <c r="AR1050" s="68"/>
      <c r="AS1050" s="68"/>
      <c r="AT1050" s="68"/>
      <c r="AU1050" s="68"/>
      <c r="AV1050" s="68"/>
      <c r="AW1050" s="68"/>
      <c r="AX1050" s="68"/>
      <c r="AY1050" s="68"/>
      <c r="AZ1050" s="963"/>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7"/>
      <c r="AK1051" s="1728"/>
      <c r="AL1051" s="1728"/>
      <c r="AM1051" s="1728"/>
      <c r="AN1051" s="1728"/>
      <c r="AO1051" s="1728"/>
      <c r="AP1051" s="1728"/>
      <c r="AQ1051" s="1729"/>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87">
        <f>AY1003</f>
        <v>238</v>
      </c>
      <c r="J1052" s="1788"/>
      <c r="K1052" s="14"/>
      <c r="L1052" s="133"/>
      <c r="M1052" s="133"/>
      <c r="N1052" s="133"/>
      <c r="O1052" s="133"/>
      <c r="P1052" s="133"/>
      <c r="Q1052" s="133"/>
      <c r="R1052" s="133"/>
      <c r="S1052" s="133"/>
      <c r="T1052" s="133"/>
      <c r="U1052" s="133"/>
      <c r="V1052" s="134" t="s">
        <v>973</v>
      </c>
      <c r="X1052" s="1785">
        <f>CM753</f>
        <v>120</v>
      </c>
      <c r="Y1052" s="1786"/>
      <c r="AF1052" s="925"/>
      <c r="AG1052" s="926"/>
      <c r="AH1052" s="926"/>
      <c r="AI1052" s="927"/>
      <c r="AJ1052" s="1730"/>
      <c r="AK1052" s="1731"/>
      <c r="AL1052" s="1731"/>
      <c r="AM1052" s="1731"/>
      <c r="AN1052" s="1731"/>
      <c r="AO1052" s="1731"/>
      <c r="AP1052" s="1731"/>
      <c r="AQ1052" s="1732"/>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3"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338291655</v>
      </c>
      <c r="AK1053" s="1799"/>
      <c r="AL1053" s="1799"/>
      <c r="AM1053" s="1799"/>
      <c r="AN1053" s="1799"/>
      <c r="AO1053" s="1799"/>
      <c r="AP1053" s="1799"/>
      <c r="AQ1053" s="1800"/>
      <c r="AR1053" s="68"/>
      <c r="AS1053" s="68"/>
      <c r="AT1053" s="68"/>
      <c r="AU1053" s="68"/>
      <c r="AV1053" s="68"/>
      <c r="AW1053" s="68"/>
      <c r="AX1053" s="68"/>
      <c r="AY1053" s="68"/>
      <c r="AZ1053" s="1183">
        <v>6000000</v>
      </c>
      <c r="BA1053" s="3" t="s">
        <v>2488</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3"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4">
        <f>'Sources and Uses Budget'!S107+'Sources and Uses Budget'!T107</f>
        <v>183622202</v>
      </c>
      <c r="AB1056" s="1344"/>
      <c r="AC1056" s="1344"/>
      <c r="AD1056" s="1344"/>
      <c r="AE1056" s="1344"/>
      <c r="AF1056" s="1344"/>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26073330.300000001</v>
      </c>
      <c r="BB1056" s="3" t="s">
        <v>2490</v>
      </c>
      <c r="BC1056" s="3"/>
      <c r="BD1056" s="3"/>
    </row>
    <row r="1057" spans="1:54" ht="13"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5">
        <f>IFERROR((AA1056-BA1059)/(AJ1053-AJ1045-AJ1049),"")</f>
        <v>0.86231638342178529</v>
      </c>
      <c r="AB1057" s="1346"/>
      <c r="AC1057" s="1346"/>
      <c r="AD1057" s="1346"/>
      <c r="AE1057" s="1346"/>
      <c r="AF1057" s="1347"/>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7">
        <f>'Sources and Uses Budget'!$S$104+'Sources and Uses Budget'!$T$104</f>
        <v>9800000</v>
      </c>
      <c r="BB1058" s="3" t="s">
        <v>2496</v>
      </c>
    </row>
    <row r="1059" spans="1:54" ht="13" customHeight="1">
      <c r="A1059" s="14"/>
      <c r="B1059" s="14"/>
      <c r="C1059" s="209"/>
      <c r="D1059" s="859"/>
      <c r="E1059" s="859"/>
      <c r="F1059" s="859"/>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8">
        <f>MAX($BA$1058-$BA$1055,0)</f>
        <v>7300000</v>
      </c>
      <c r="BB1059" s="3" t="s">
        <v>2497</v>
      </c>
    </row>
    <row r="1060" spans="1:54" ht="13" customHeight="1">
      <c r="A1060" s="88"/>
      <c r="B1060" s="1174"/>
      <c r="C1060" s="1174"/>
      <c r="D1060" s="1174"/>
      <c r="E1060" s="1174"/>
      <c r="F1060" s="1174"/>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4"/>
      <c r="AP1060" s="1174"/>
      <c r="AQ1060" s="68"/>
      <c r="AR1060" s="68"/>
      <c r="AS1060" s="68"/>
      <c r="AT1060" s="68"/>
      <c r="AU1060" s="68"/>
      <c r="AV1060" s="68"/>
      <c r="AW1060" s="68"/>
      <c r="AX1060" s="68"/>
      <c r="AY1060" s="68"/>
    </row>
    <row r="1061" spans="1:54" ht="13" customHeight="1">
      <c r="A1061" s="1836" t="s">
        <v>794</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9" t="s">
        <v>592</v>
      </c>
      <c r="B1065" s="1419"/>
      <c r="C1065" s="1856">
        <v>1</v>
      </c>
      <c r="D1065" s="1856"/>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9" t="s">
        <v>592</v>
      </c>
      <c r="B1067" s="1419"/>
      <c r="C1067" s="1856">
        <v>2</v>
      </c>
      <c r="D1067" s="1856"/>
      <c r="E1067" s="1858" t="s">
        <v>2240</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9" t="s">
        <v>592</v>
      </c>
      <c r="B1070" s="1419"/>
      <c r="C1070" s="1409">
        <v>3</v>
      </c>
      <c r="D1070" s="1409"/>
      <c r="E1070" s="1332" t="s">
        <v>1079</v>
      </c>
      <c r="F1070" s="1332"/>
      <c r="G1070" s="1332"/>
      <c r="H1070" s="1332"/>
      <c r="I1070" s="1332"/>
      <c r="J1070" s="1332"/>
      <c r="K1070" s="1332"/>
      <c r="L1070" s="1332"/>
      <c r="M1070" s="1332"/>
      <c r="N1070" s="1332"/>
      <c r="O1070" s="1332"/>
      <c r="P1070" s="1332"/>
      <c r="Q1070" s="1332"/>
      <c r="R1070" s="1332"/>
      <c r="S1070" s="1332"/>
      <c r="T1070" s="1332"/>
      <c r="U1070" s="1332"/>
      <c r="V1070" s="1332"/>
      <c r="W1070" s="1332"/>
      <c r="X1070" s="1332"/>
      <c r="Y1070" s="1332"/>
      <c r="Z1070" s="1332"/>
      <c r="AA1070" s="1332"/>
      <c r="AB1070" s="1332"/>
      <c r="AC1070" s="1332"/>
      <c r="AD1070" s="1332"/>
      <c r="AE1070" s="1332"/>
      <c r="AF1070" s="1332"/>
      <c r="AG1070" s="1332"/>
      <c r="AH1070" s="1332"/>
      <c r="AI1070" s="1332"/>
      <c r="AJ1070" s="1332"/>
      <c r="AK1070" s="1332"/>
      <c r="AL1070" s="1332"/>
      <c r="AM1070" s="1332"/>
      <c r="AN1070" s="1332"/>
      <c r="AO1070" s="1332"/>
      <c r="AP1070" s="1332"/>
      <c r="AQ1070" s="1332"/>
      <c r="AR1070" s="1332"/>
      <c r="AS1070" s="14"/>
      <c r="AT1070" s="68"/>
      <c r="AV1070" s="68"/>
      <c r="AW1070" s="68"/>
      <c r="AX1070" s="68"/>
      <c r="AY1070" s="68"/>
    </row>
    <row r="1071" spans="1:54" ht="13" customHeight="1">
      <c r="A1071" s="1"/>
      <c r="B1071" s="1"/>
      <c r="C1071" s="1409"/>
      <c r="D1071" s="1409"/>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1332"/>
      <c r="AR1071" s="1332"/>
      <c r="AS1071" s="14"/>
      <c r="AT1071" s="68"/>
      <c r="AV1071" s="68"/>
      <c r="AW1071" s="68"/>
      <c r="AX1071" s="68"/>
      <c r="AY1071" s="68"/>
    </row>
    <row r="1072" spans="1:54" ht="13" customHeight="1">
      <c r="A1072" s="1"/>
      <c r="B1072" s="1"/>
      <c r="C1072" s="1409"/>
      <c r="D1072" s="1409"/>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c r="AQ1072" s="1332"/>
      <c r="AR1072" s="1332"/>
      <c r="AS1072" s="14"/>
      <c r="AT1072" s="68"/>
      <c r="AV1072" s="68"/>
      <c r="AW1072" s="68"/>
      <c r="AX1072" s="68"/>
      <c r="AY1072" s="68"/>
    </row>
    <row r="1073" spans="1:51" ht="13" customHeight="1">
      <c r="A1073" s="1"/>
      <c r="B1073" s="1"/>
      <c r="C1073" s="1409"/>
      <c r="D1073" s="1409"/>
      <c r="E1073" s="1332"/>
      <c r="F1073" s="1332"/>
      <c r="G1073" s="1332"/>
      <c r="H1073" s="1332"/>
      <c r="I1073" s="1332"/>
      <c r="J1073" s="1332"/>
      <c r="K1073" s="1332"/>
      <c r="L1073" s="1332"/>
      <c r="M1073" s="1332"/>
      <c r="N1073" s="1332"/>
      <c r="O1073" s="1332"/>
      <c r="P1073" s="1332"/>
      <c r="Q1073" s="1332"/>
      <c r="R1073" s="1332"/>
      <c r="S1073" s="1332"/>
      <c r="T1073" s="1332"/>
      <c r="U1073" s="1332"/>
      <c r="V1073" s="1332"/>
      <c r="W1073" s="1332"/>
      <c r="X1073" s="1332"/>
      <c r="Y1073" s="1332"/>
      <c r="Z1073" s="1332"/>
      <c r="AA1073" s="1332"/>
      <c r="AB1073" s="1332"/>
      <c r="AC1073" s="1332"/>
      <c r="AD1073" s="1332"/>
      <c r="AE1073" s="1332"/>
      <c r="AF1073" s="1332"/>
      <c r="AG1073" s="1332"/>
      <c r="AH1073" s="1332"/>
      <c r="AI1073" s="1332"/>
      <c r="AJ1073" s="1332"/>
      <c r="AK1073" s="1332"/>
      <c r="AL1073" s="1332"/>
      <c r="AM1073" s="1332"/>
      <c r="AN1073" s="1332"/>
      <c r="AO1073" s="1332"/>
      <c r="AP1073" s="1332"/>
      <c r="AQ1073" s="1332"/>
      <c r="AR1073" s="1332"/>
      <c r="AS1073" s="14"/>
      <c r="AT1073" s="68"/>
      <c r="AV1073" s="68"/>
      <c r="AW1073" s="68"/>
      <c r="AX1073" s="68"/>
      <c r="AY1073" s="68"/>
    </row>
    <row r="1074" spans="1:51" ht="13" customHeight="1">
      <c r="A1074" s="2"/>
      <c r="B1074" s="25"/>
      <c r="C1074" s="1409"/>
      <c r="D1074" s="1409"/>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9" t="s">
        <v>592</v>
      </c>
      <c r="B1075" s="1419"/>
      <c r="C1075" s="1409">
        <v>4</v>
      </c>
      <c r="D1075" s="1409"/>
      <c r="E1075" s="1332" t="s">
        <v>1078</v>
      </c>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c r="AQ1075" s="1332"/>
      <c r="AR1075" s="1332"/>
      <c r="AS1075" s="14"/>
      <c r="AT1075" s="68"/>
    </row>
    <row r="1076" spans="1:51" ht="13" customHeight="1">
      <c r="A1076" s="1"/>
      <c r="B1076" s="1"/>
      <c r="C1076" s="1409"/>
      <c r="D1076" s="1409"/>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c r="AQ1076" s="1332"/>
      <c r="AR1076" s="1332"/>
      <c r="AS1076" s="14"/>
      <c r="AT1076" s="68"/>
    </row>
    <row r="1077" spans="1:51" ht="13" customHeight="1">
      <c r="A1077" s="1"/>
      <c r="B1077" s="1"/>
      <c r="C1077" s="1409"/>
      <c r="D1077" s="1409"/>
      <c r="E1077" s="1332"/>
      <c r="F1077" s="1332"/>
      <c r="G1077" s="1332"/>
      <c r="H1077" s="1332"/>
      <c r="I1077" s="1332"/>
      <c r="J1077" s="1332"/>
      <c r="K1077" s="1332"/>
      <c r="L1077" s="1332"/>
      <c r="M1077" s="1332"/>
      <c r="N1077" s="1332"/>
      <c r="O1077" s="1332"/>
      <c r="P1077" s="1332"/>
      <c r="Q1077" s="1332"/>
      <c r="R1077" s="1332"/>
      <c r="S1077" s="1332"/>
      <c r="T1077" s="1332"/>
      <c r="U1077" s="1332"/>
      <c r="V1077" s="1332"/>
      <c r="W1077" s="1332"/>
      <c r="X1077" s="1332"/>
      <c r="Y1077" s="1332"/>
      <c r="Z1077" s="1332"/>
      <c r="AA1077" s="1332"/>
      <c r="AB1077" s="1332"/>
      <c r="AC1077" s="1332"/>
      <c r="AD1077" s="1332"/>
      <c r="AE1077" s="1332"/>
      <c r="AF1077" s="1332"/>
      <c r="AG1077" s="1332"/>
      <c r="AH1077" s="1332"/>
      <c r="AI1077" s="1332"/>
      <c r="AJ1077" s="1332"/>
      <c r="AK1077" s="1332"/>
      <c r="AL1077" s="1332"/>
      <c r="AM1077" s="1332"/>
      <c r="AN1077" s="1332"/>
      <c r="AO1077" s="1332"/>
      <c r="AP1077" s="1332"/>
      <c r="AQ1077" s="1332"/>
      <c r="AR1077" s="1332"/>
      <c r="AS1077" s="14"/>
      <c r="AT1077" s="68"/>
    </row>
    <row r="1078" spans="1:51" ht="13" customHeight="1">
      <c r="A1078" s="1"/>
      <c r="B1078" s="1"/>
      <c r="C1078" s="1409"/>
      <c r="D1078" s="1409"/>
      <c r="E1078" s="1332"/>
      <c r="F1078" s="1332"/>
      <c r="G1078" s="1332"/>
      <c r="H1078" s="1332"/>
      <c r="I1078" s="1332"/>
      <c r="J1078" s="1332"/>
      <c r="K1078" s="1332"/>
      <c r="L1078" s="1332"/>
      <c r="M1078" s="1332"/>
      <c r="N1078" s="1332"/>
      <c r="O1078" s="1332"/>
      <c r="P1078" s="1332"/>
      <c r="Q1078" s="1332"/>
      <c r="R1078" s="1332"/>
      <c r="S1078" s="1332"/>
      <c r="T1078" s="1332"/>
      <c r="U1078" s="1332"/>
      <c r="V1078" s="1332"/>
      <c r="W1078" s="1332"/>
      <c r="X1078" s="1332"/>
      <c r="Y1078" s="1332"/>
      <c r="Z1078" s="1332"/>
      <c r="AA1078" s="1332"/>
      <c r="AB1078" s="1332"/>
      <c r="AC1078" s="1332"/>
      <c r="AD1078" s="1332"/>
      <c r="AE1078" s="1332"/>
      <c r="AF1078" s="1332"/>
      <c r="AG1078" s="1332"/>
      <c r="AH1078" s="1332"/>
      <c r="AI1078" s="1332"/>
      <c r="AJ1078" s="1332"/>
      <c r="AK1078" s="1332"/>
      <c r="AL1078" s="1332"/>
      <c r="AM1078" s="1332"/>
      <c r="AN1078" s="1332"/>
      <c r="AO1078" s="1332"/>
      <c r="AP1078" s="1332"/>
      <c r="AQ1078" s="1332"/>
      <c r="AR1078" s="1332"/>
      <c r="AS1078" s="14"/>
      <c r="AT1078" s="68"/>
    </row>
    <row r="1079" spans="1:51" ht="13" customHeight="1">
      <c r="A1079" s="1"/>
      <c r="B1079" s="1"/>
      <c r="C1079" s="1409"/>
      <c r="D1079" s="1409"/>
      <c r="E1079" s="1332"/>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row>
    <row r="1080" spans="1:51" ht="13" customHeight="1">
      <c r="A1080" s="1"/>
      <c r="B1080" s="1"/>
      <c r="C1080" s="1409"/>
      <c r="D1080" s="1409"/>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9" t="s">
        <v>592</v>
      </c>
      <c r="B1081" s="1419"/>
      <c r="C1081" s="1409">
        <v>5</v>
      </c>
      <c r="D1081" s="1409"/>
      <c r="E1081" s="1332" t="s">
        <v>2244</v>
      </c>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row>
    <row r="1082" spans="1:51" ht="13" customHeight="1">
      <c r="A1082" s="4"/>
      <c r="B1082" s="4"/>
      <c r="C1082" s="1409"/>
      <c r="D1082" s="140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row>
    <row r="1083" spans="1:51" ht="13" customHeight="1">
      <c r="A1083" s="4"/>
      <c r="B1083" s="4"/>
      <c r="C1083" s="1409"/>
      <c r="D1083" s="1409"/>
      <c r="E1083" s="1332"/>
      <c r="F1083" s="1332"/>
      <c r="G1083" s="1332"/>
      <c r="H1083" s="1332"/>
      <c r="I1083" s="1332"/>
      <c r="J1083" s="1332"/>
      <c r="K1083" s="1332"/>
      <c r="L1083" s="1332"/>
      <c r="M1083" s="1332"/>
      <c r="N1083" s="1332"/>
      <c r="O1083" s="1332"/>
      <c r="P1083" s="1332"/>
      <c r="Q1083" s="1332"/>
      <c r="R1083" s="1332"/>
      <c r="S1083" s="1332"/>
      <c r="T1083" s="1332"/>
      <c r="U1083" s="1332"/>
      <c r="V1083" s="1332"/>
      <c r="W1083" s="1332"/>
      <c r="X1083" s="1332"/>
      <c r="Y1083" s="1332"/>
      <c r="Z1083" s="1332"/>
      <c r="AA1083" s="1332"/>
      <c r="AB1083" s="1332"/>
      <c r="AC1083" s="1332"/>
      <c r="AD1083" s="1332"/>
      <c r="AE1083" s="1332"/>
      <c r="AF1083" s="1332"/>
      <c r="AG1083" s="1332"/>
      <c r="AH1083" s="1332"/>
      <c r="AI1083" s="1332"/>
      <c r="AJ1083" s="1332"/>
      <c r="AK1083" s="1332"/>
      <c r="AL1083" s="1332"/>
      <c r="AM1083" s="1332"/>
      <c r="AN1083" s="1332"/>
      <c r="AO1083" s="1332"/>
      <c r="AP1083" s="1332"/>
      <c r="AQ1083" s="1332"/>
      <c r="AR1083" s="1332"/>
      <c r="AS1083" s="14"/>
    </row>
    <row r="1084" spans="1:51" ht="13" customHeight="1">
      <c r="A1084" s="35"/>
      <c r="B1084" s="25"/>
      <c r="C1084" s="1409"/>
      <c r="D1084" s="1409"/>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9" t="s">
        <v>592</v>
      </c>
      <c r="B1085" s="1419"/>
      <c r="C1085" s="1409">
        <v>6</v>
      </c>
      <c r="D1085" s="1409"/>
      <c r="E1085" s="1332" t="s">
        <v>2245</v>
      </c>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row>
    <row r="1086" spans="1:51" ht="13" customHeight="1">
      <c r="A1086" s="1"/>
      <c r="B1086" s="1"/>
      <c r="C1086" s="1"/>
      <c r="D1086" s="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row>
    <row r="1087" spans="1:51" ht="13" customHeight="1">
      <c r="A1087" s="1"/>
      <c r="B1087" s="1"/>
      <c r="C1087" s="1409"/>
      <c r="D1087" s="140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row>
    <row r="1088" spans="1:51" ht="13" customHeight="1">
      <c r="A1088" s="35"/>
      <c r="B1088" s="25"/>
      <c r="C1088" s="1409"/>
      <c r="D1088" s="1409"/>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9" t="s">
        <v>592</v>
      </c>
      <c r="B1089" s="1419"/>
      <c r="C1089" s="1409">
        <v>7</v>
      </c>
      <c r="D1089" s="1409"/>
      <c r="E1089" s="1332" t="s">
        <v>2139</v>
      </c>
      <c r="F1089" s="1332"/>
      <c r="G1089" s="1332"/>
      <c r="H1089" s="1332"/>
      <c r="I1089" s="1332"/>
      <c r="J1089" s="1332"/>
      <c r="K1089" s="1332"/>
      <c r="L1089" s="1332"/>
      <c r="M1089" s="1332"/>
      <c r="N1089" s="1332"/>
      <c r="O1089" s="1332"/>
      <c r="P1089" s="1332"/>
      <c r="Q1089" s="1332"/>
      <c r="R1089" s="1332"/>
      <c r="S1089" s="1332"/>
      <c r="T1089" s="1332"/>
      <c r="U1089" s="1332"/>
      <c r="V1089" s="1332"/>
      <c r="W1089" s="1332"/>
      <c r="X1089" s="1332"/>
      <c r="Y1089" s="1332"/>
      <c r="Z1089" s="1332"/>
      <c r="AA1089" s="1332"/>
      <c r="AB1089" s="1332"/>
      <c r="AC1089" s="1332"/>
      <c r="AD1089" s="1332"/>
      <c r="AE1089" s="1332"/>
      <c r="AF1089" s="1332"/>
      <c r="AG1089" s="1332"/>
      <c r="AH1089" s="1332"/>
      <c r="AI1089" s="1332"/>
      <c r="AJ1089" s="1332"/>
      <c r="AK1089" s="1332"/>
      <c r="AL1089" s="1332"/>
      <c r="AM1089" s="1332"/>
      <c r="AN1089" s="1332"/>
      <c r="AO1089" s="1332"/>
      <c r="AP1089" s="1332"/>
      <c r="AQ1089" s="1332"/>
      <c r="AR1089" s="1332"/>
      <c r="AS1089" s="14"/>
    </row>
    <row r="1090" spans="1:45" ht="13" customHeight="1">
      <c r="A1090" s="1"/>
      <c r="B1090" s="1"/>
      <c r="C1090" s="1409"/>
      <c r="D1090" s="1409"/>
      <c r="E1090" s="1332"/>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1"/>
      <c r="B1091" s="1"/>
      <c r="C1091" s="1409"/>
      <c r="D1091" s="140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1"/>
      <c r="B1092" s="1"/>
      <c r="C1092" s="1409"/>
      <c r="D1092" s="1409"/>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9"/>
      <c r="D1093" s="1409"/>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9" t="s">
        <v>592</v>
      </c>
      <c r="B1094" s="1419"/>
      <c r="C1094" s="1409">
        <v>8</v>
      </c>
      <c r="D1094" s="1409"/>
      <c r="E1094" s="1332" t="s">
        <v>1072</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row>
    <row r="1095" spans="1:45" ht="13" customHeight="1">
      <c r="A1095" s="35"/>
      <c r="B1095" s="25"/>
      <c r="C1095" s="1409"/>
      <c r="D1095" s="1409"/>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row>
    <row r="1096" spans="1:45" ht="13" customHeight="1">
      <c r="A1096" s="35"/>
      <c r="B1096" s="25"/>
      <c r="C1096" s="1409"/>
      <c r="D1096" s="1409"/>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9" t="s">
        <v>592</v>
      </c>
      <c r="B1097" s="1419"/>
      <c r="C1097" s="1856">
        <v>9</v>
      </c>
      <c r="D1097" s="1856"/>
      <c r="E1097" s="1332" t="s">
        <v>1074</v>
      </c>
      <c r="F1097" s="1332"/>
      <c r="G1097" s="1332"/>
      <c r="H1097" s="1332"/>
      <c r="I1097" s="1332"/>
      <c r="J1097" s="1332"/>
      <c r="K1097" s="1332"/>
      <c r="L1097" s="1332"/>
      <c r="M1097" s="1332"/>
      <c r="N1097" s="1332"/>
      <c r="O1097" s="1332"/>
      <c r="P1097" s="1332"/>
      <c r="Q1097" s="1332"/>
      <c r="R1097" s="1332"/>
      <c r="S1097" s="1332"/>
      <c r="T1097" s="1332"/>
      <c r="U1097" s="1332"/>
      <c r="V1097" s="1332"/>
      <c r="W1097" s="1332"/>
      <c r="X1097" s="1332"/>
      <c r="Y1097" s="1332"/>
      <c r="Z1097" s="1332"/>
      <c r="AA1097" s="1332"/>
      <c r="AB1097" s="1332"/>
      <c r="AC1097" s="1332"/>
      <c r="AD1097" s="1332"/>
      <c r="AE1097" s="1332"/>
      <c r="AF1097" s="1332"/>
      <c r="AG1097" s="1332"/>
      <c r="AH1097" s="1332"/>
      <c r="AI1097" s="1332"/>
      <c r="AJ1097" s="1332"/>
      <c r="AK1097" s="1332"/>
      <c r="AL1097" s="1332"/>
      <c r="AM1097" s="1332"/>
      <c r="AN1097" s="1332"/>
      <c r="AO1097" s="1332"/>
      <c r="AP1097" s="1332"/>
      <c r="AQ1097" s="1332"/>
      <c r="AR1097" s="1332"/>
    </row>
    <row r="1098" spans="1:45" ht="13" customHeight="1">
      <c r="A1098" s="1"/>
      <c r="B1098" s="1"/>
      <c r="C1098" s="1856"/>
      <c r="D1098" s="1856"/>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row>
    <row r="1099" spans="1:45" ht="13"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9" t="s">
        <v>592</v>
      </c>
      <c r="B1100" s="1419"/>
      <c r="C1100" s="1856">
        <v>10</v>
      </c>
      <c r="D1100" s="1856"/>
      <c r="E1100" s="1857" t="s">
        <v>2241</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9" t="s">
        <v>592</v>
      </c>
      <c r="B1103" s="1419"/>
      <c r="C1103" s="1856">
        <v>11</v>
      </c>
      <c r="D1103" s="1856"/>
      <c r="E1103" s="1857" t="s">
        <v>2243</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9" t="s">
        <v>592</v>
      </c>
      <c r="B1125" s="1419"/>
      <c r="C1125" s="199">
        <v>9</v>
      </c>
      <c r="D1125" s="1264" t="s">
        <v>1073</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WlOUUiPUdWWdKtBJqTJ+cWlwusAOkjLwXhcYRi+Cu/0YTdPD6Wu6CUgsc+gLuV1ipRqKjeZM0zi6vibQzyi3yg==" saltValue="HD/zp7lXNy+d172qVf7LS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ySplit="2" topLeftCell="A76" activePane="bottomLeft" state="frozen"/>
      <selection pane="bottomLeft" activeCell="S66" sqref="S6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2)City of Oakland</v>
      </c>
      <c r="H2" s="139" t="str">
        <f>Application!B629&amp;Application!C629</f>
        <v>3)Oakland Housing Authority</v>
      </c>
      <c r="I2" s="139" t="str">
        <f>Application!B630&amp;Application!C630</f>
        <v>4)HCD- AHSC</v>
      </c>
      <c r="J2" s="139" t="str">
        <f>Application!B631&amp;Application!C631</f>
        <v>5)HCD - TOD</v>
      </c>
      <c r="K2" s="139" t="str">
        <f>Application!B632&amp;Application!C632</f>
        <v>6)HCD - IIGC</v>
      </c>
      <c r="L2" s="139" t="str">
        <f>Application!B633&amp;Application!C633</f>
        <v>7)HCD - REAP 2.0</v>
      </c>
      <c r="M2" s="139" t="str">
        <f>Application!B634&amp;Application!C634</f>
        <v>8)HCD - REAP Priority Sites</v>
      </c>
      <c r="N2" s="139" t="str">
        <f>Application!B635&amp;Application!C635</f>
        <v>9)Pacific West Communities</v>
      </c>
      <c r="O2" s="139" t="str">
        <f>Application!B636&amp;Application!C636</f>
        <v>10)Pacific West Communities</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1605000</v>
      </c>
      <c r="C4" s="147">
        <v>1605000</v>
      </c>
      <c r="D4" s="147"/>
      <c r="E4" s="147">
        <f>C4</f>
        <v>1605000</v>
      </c>
      <c r="F4" s="147"/>
      <c r="G4" s="147"/>
      <c r="H4" s="147"/>
      <c r="I4" s="147"/>
      <c r="J4" s="147"/>
      <c r="K4" s="147"/>
      <c r="L4" s="147"/>
      <c r="M4" s="147"/>
      <c r="N4" s="147"/>
      <c r="O4" s="147"/>
      <c r="P4" s="147"/>
      <c r="Q4" s="147"/>
      <c r="R4" s="517">
        <f>SUM(E4:Q4)</f>
        <v>1605000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1605000</v>
      </c>
      <c r="C8" s="146">
        <f t="shared" ref="C8:Q8" si="0">SUM(C4:C7)</f>
        <v>1605000</v>
      </c>
      <c r="D8" s="146">
        <f t="shared" si="0"/>
        <v>0</v>
      </c>
      <c r="E8" s="146">
        <f t="shared" si="0"/>
        <v>1605000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1605000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3300000</v>
      </c>
      <c r="C10" s="147">
        <v>3300000</v>
      </c>
      <c r="D10" s="147"/>
      <c r="E10" s="147"/>
      <c r="F10" s="147"/>
      <c r="G10" s="147"/>
      <c r="H10" s="147"/>
      <c r="I10" s="147"/>
      <c r="J10" s="147">
        <v>3300000</v>
      </c>
      <c r="K10" s="147"/>
      <c r="L10" s="147"/>
      <c r="M10" s="147"/>
      <c r="N10" s="147"/>
      <c r="O10" s="147"/>
      <c r="P10" s="147"/>
      <c r="Q10" s="147"/>
      <c r="R10" s="517">
        <f>SUM(E10:Q10)</f>
        <v>3300000</v>
      </c>
      <c r="S10" s="147">
        <f>R10</f>
        <v>3300000</v>
      </c>
      <c r="T10" s="147"/>
      <c r="U10" s="143"/>
    </row>
    <row r="11" spans="1:21" s="144" customFormat="1">
      <c r="A11" s="149" t="s">
        <v>597</v>
      </c>
      <c r="B11" s="146">
        <f>SUM(C11:D11)</f>
        <v>3300000</v>
      </c>
      <c r="C11" s="146">
        <f t="shared" ref="C11:Q11" si="1">SUM(C9:C10)</f>
        <v>3300000</v>
      </c>
      <c r="D11" s="146">
        <f t="shared" si="1"/>
        <v>0</v>
      </c>
      <c r="E11" s="146">
        <f t="shared" si="1"/>
        <v>0</v>
      </c>
      <c r="F11" s="146">
        <f t="shared" si="1"/>
        <v>0</v>
      </c>
      <c r="G11" s="146">
        <f t="shared" si="1"/>
        <v>0</v>
      </c>
      <c r="H11" s="146">
        <f t="shared" si="1"/>
        <v>0</v>
      </c>
      <c r="I11" s="146">
        <f t="shared" si="1"/>
        <v>0</v>
      </c>
      <c r="J11" s="146">
        <f t="shared" si="1"/>
        <v>3300000</v>
      </c>
      <c r="K11" s="146">
        <f t="shared" si="1"/>
        <v>0</v>
      </c>
      <c r="L11" s="146">
        <f t="shared" si="1"/>
        <v>0</v>
      </c>
      <c r="M11" s="146">
        <f t="shared" si="1"/>
        <v>0</v>
      </c>
      <c r="N11" s="146">
        <f t="shared" si="1"/>
        <v>0</v>
      </c>
      <c r="O11" s="146">
        <f t="shared" si="1"/>
        <v>0</v>
      </c>
      <c r="P11" s="146"/>
      <c r="Q11" s="146">
        <f t="shared" si="1"/>
        <v>0</v>
      </c>
      <c r="R11" s="343">
        <f>SUM(R9:R10)</f>
        <v>3300000</v>
      </c>
      <c r="S11" s="148"/>
      <c r="T11" s="150">
        <f>SUM(T9:T10)</f>
        <v>0</v>
      </c>
      <c r="U11" s="143"/>
    </row>
    <row r="12" spans="1:21" s="144" customFormat="1">
      <c r="A12" s="149" t="s">
        <v>84</v>
      </c>
      <c r="B12" s="146">
        <f t="shared" ref="B12:Q12" si="2">SUM(B8+B11)</f>
        <v>4905000</v>
      </c>
      <c r="C12" s="146">
        <f t="shared" si="2"/>
        <v>4905000</v>
      </c>
      <c r="D12" s="146">
        <f t="shared" si="2"/>
        <v>0</v>
      </c>
      <c r="E12" s="146">
        <f t="shared" si="2"/>
        <v>1605000</v>
      </c>
      <c r="F12" s="146">
        <f t="shared" si="2"/>
        <v>0</v>
      </c>
      <c r="G12" s="146">
        <f t="shared" si="2"/>
        <v>0</v>
      </c>
      <c r="H12" s="146">
        <f t="shared" si="2"/>
        <v>0</v>
      </c>
      <c r="I12" s="146">
        <f t="shared" si="2"/>
        <v>0</v>
      </c>
      <c r="J12" s="146">
        <f t="shared" si="2"/>
        <v>3300000</v>
      </c>
      <c r="K12" s="146">
        <f t="shared" si="2"/>
        <v>0</v>
      </c>
      <c r="L12" s="146">
        <f t="shared" si="2"/>
        <v>0</v>
      </c>
      <c r="M12" s="146">
        <f t="shared" si="2"/>
        <v>0</v>
      </c>
      <c r="N12" s="146">
        <f t="shared" si="2"/>
        <v>0</v>
      </c>
      <c r="O12" s="146">
        <f t="shared" si="2"/>
        <v>0</v>
      </c>
      <c r="P12" s="146"/>
      <c r="Q12" s="146">
        <f t="shared" si="2"/>
        <v>0</v>
      </c>
      <c r="R12" s="343">
        <f>SUM(R8+R11)</f>
        <v>4905000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f>R13</f>
        <v>0</v>
      </c>
      <c r="T13" s="147"/>
      <c r="U13" s="143"/>
    </row>
    <row r="14" spans="1:21" s="144" customFormat="1" ht="23">
      <c r="A14" s="289" t="s">
        <v>1642</v>
      </c>
      <c r="B14" s="146">
        <f>SUM(C14+D14)</f>
        <v>0</v>
      </c>
      <c r="C14" s="147"/>
      <c r="D14" s="147"/>
      <c r="E14" s="147"/>
      <c r="F14" s="147"/>
      <c r="G14" s="147"/>
      <c r="H14" s="147"/>
      <c r="I14" s="147"/>
      <c r="J14" s="147"/>
      <c r="K14" s="147"/>
      <c r="L14" s="147"/>
      <c r="M14" s="147"/>
      <c r="N14" s="147"/>
      <c r="O14" s="147"/>
      <c r="P14" s="147"/>
      <c r="Q14" s="147"/>
      <c r="R14" s="517">
        <f>SUM(E14:Q14)</f>
        <v>0</v>
      </c>
      <c r="S14" s="147">
        <f>R14</f>
        <v>0</v>
      </c>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f>R27</f>
        <v>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4320000</v>
      </c>
      <c r="C29" s="147">
        <v>4320000</v>
      </c>
      <c r="D29" s="147"/>
      <c r="E29" s="147"/>
      <c r="F29" s="147"/>
      <c r="G29" s="147"/>
      <c r="H29" s="147"/>
      <c r="I29" s="147"/>
      <c r="J29" s="147"/>
      <c r="K29" s="147">
        <v>320000</v>
      </c>
      <c r="L29" s="147">
        <v>4000000</v>
      </c>
      <c r="M29" s="147"/>
      <c r="N29" s="147"/>
      <c r="O29" s="147"/>
      <c r="P29" s="147"/>
      <c r="Q29" s="147"/>
      <c r="R29" s="517">
        <f t="shared" ref="R29:R37" si="7">SUM(E29:Q29)</f>
        <v>4320000</v>
      </c>
      <c r="S29" s="147">
        <f>R29</f>
        <v>4320000</v>
      </c>
      <c r="T29" s="147"/>
      <c r="U29" s="143"/>
    </row>
    <row r="30" spans="1:21" s="144" customFormat="1">
      <c r="A30" s="145" t="s">
        <v>600</v>
      </c>
      <c r="B30" s="146">
        <f t="shared" si="6"/>
        <v>106281546</v>
      </c>
      <c r="C30" s="147">
        <v>106281546</v>
      </c>
      <c r="D30" s="147"/>
      <c r="E30" s="147"/>
      <c r="F30" s="147">
        <v>30000000</v>
      </c>
      <c r="G30" s="147">
        <v>33000000</v>
      </c>
      <c r="H30" s="147">
        <v>18703115</v>
      </c>
      <c r="I30" s="147">
        <v>20500000</v>
      </c>
      <c r="J30" s="147">
        <v>200000</v>
      </c>
      <c r="K30" s="147">
        <v>878431</v>
      </c>
      <c r="L30" s="147"/>
      <c r="M30" s="147">
        <v>3000000</v>
      </c>
      <c r="N30" s="147"/>
      <c r="O30" s="147"/>
      <c r="P30" s="147"/>
      <c r="Q30" s="147"/>
      <c r="R30" s="517">
        <f t="shared" si="7"/>
        <v>106281546</v>
      </c>
      <c r="S30" s="147">
        <f t="shared" ref="S30:S37" si="8">R30</f>
        <v>106281546</v>
      </c>
      <c r="T30" s="147"/>
      <c r="U30" s="143"/>
    </row>
    <row r="31" spans="1:21" s="144" customFormat="1">
      <c r="A31" s="145" t="s">
        <v>601</v>
      </c>
      <c r="B31" s="146">
        <f t="shared" si="6"/>
        <v>7020093</v>
      </c>
      <c r="C31" s="147">
        <v>7020093</v>
      </c>
      <c r="D31" s="147"/>
      <c r="E31" s="147">
        <v>4218524</v>
      </c>
      <c r="F31" s="147"/>
      <c r="G31" s="147"/>
      <c r="H31" s="147"/>
      <c r="I31" s="147"/>
      <c r="J31" s="147"/>
      <c r="K31" s="147">
        <v>2801569</v>
      </c>
      <c r="L31" s="147"/>
      <c r="M31" s="147"/>
      <c r="N31" s="147"/>
      <c r="O31" s="147"/>
      <c r="P31" s="147"/>
      <c r="Q31" s="147"/>
      <c r="R31" s="517">
        <f t="shared" si="7"/>
        <v>7020093</v>
      </c>
      <c r="S31" s="147">
        <f t="shared" si="8"/>
        <v>7020093</v>
      </c>
      <c r="T31" s="147"/>
      <c r="U31" s="143"/>
    </row>
    <row r="32" spans="1:21" s="144" customFormat="1">
      <c r="A32" s="145" t="s">
        <v>137</v>
      </c>
      <c r="B32" s="146">
        <f t="shared" si="6"/>
        <v>2340031</v>
      </c>
      <c r="C32" s="147">
        <v>2340031</v>
      </c>
      <c r="D32" s="147"/>
      <c r="E32" s="147">
        <f>B32</f>
        <v>2340031</v>
      </c>
      <c r="F32" s="147"/>
      <c r="G32" s="147"/>
      <c r="H32" s="147"/>
      <c r="I32" s="147"/>
      <c r="J32" s="147"/>
      <c r="K32" s="147"/>
      <c r="L32" s="147"/>
      <c r="M32" s="147"/>
      <c r="N32" s="147"/>
      <c r="O32" s="147"/>
      <c r="P32" s="147"/>
      <c r="Q32" s="147"/>
      <c r="R32" s="517">
        <f t="shared" si="7"/>
        <v>2340031</v>
      </c>
      <c r="S32" s="147">
        <f t="shared" si="8"/>
        <v>2340031</v>
      </c>
      <c r="T32" s="147"/>
      <c r="U32" s="143"/>
    </row>
    <row r="33" spans="1:21" s="144" customFormat="1">
      <c r="A33" s="145" t="s">
        <v>138</v>
      </c>
      <c r="B33" s="146">
        <f t="shared" si="6"/>
        <v>7020093</v>
      </c>
      <c r="C33" s="147">
        <v>7020093</v>
      </c>
      <c r="D33" s="147"/>
      <c r="E33" s="147">
        <f t="shared" ref="E33:E36" si="9">B33</f>
        <v>7020093</v>
      </c>
      <c r="F33" s="147"/>
      <c r="G33" s="147"/>
      <c r="H33" s="147"/>
      <c r="I33" s="147"/>
      <c r="J33" s="147"/>
      <c r="K33" s="147"/>
      <c r="L33" s="147"/>
      <c r="M33" s="147"/>
      <c r="N33" s="147"/>
      <c r="O33" s="147"/>
      <c r="P33" s="147"/>
      <c r="Q33" s="147"/>
      <c r="R33" s="517">
        <f t="shared" si="7"/>
        <v>7020093</v>
      </c>
      <c r="S33" s="147">
        <f t="shared" si="8"/>
        <v>7020093</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7">
        <f t="shared" si="7"/>
        <v>0</v>
      </c>
      <c r="S34" s="147">
        <f t="shared" si="8"/>
        <v>0</v>
      </c>
      <c r="T34" s="147"/>
      <c r="U34" s="143"/>
    </row>
    <row r="35" spans="1:21" s="144" customFormat="1">
      <c r="A35" s="145" t="s">
        <v>140</v>
      </c>
      <c r="B35" s="146">
        <f t="shared" si="6"/>
        <v>0</v>
      </c>
      <c r="C35" s="147"/>
      <c r="D35" s="147"/>
      <c r="E35" s="147">
        <f t="shared" si="9"/>
        <v>0</v>
      </c>
      <c r="F35" s="147"/>
      <c r="G35" s="147"/>
      <c r="H35" s="147"/>
      <c r="I35" s="147"/>
      <c r="J35" s="147"/>
      <c r="K35" s="147"/>
      <c r="L35" s="147"/>
      <c r="M35" s="147"/>
      <c r="N35" s="147"/>
      <c r="O35" s="147"/>
      <c r="P35" s="147"/>
      <c r="Q35" s="147"/>
      <c r="R35" s="517">
        <f t="shared" si="7"/>
        <v>0</v>
      </c>
      <c r="S35" s="147">
        <f t="shared" si="8"/>
        <v>0</v>
      </c>
      <c r="T35" s="147"/>
      <c r="U35" s="143"/>
    </row>
    <row r="36" spans="1:21" s="144" customFormat="1">
      <c r="A36" s="284" t="s">
        <v>1639</v>
      </c>
      <c r="B36" s="146">
        <f t="shared" si="6"/>
        <v>0</v>
      </c>
      <c r="C36" s="147"/>
      <c r="D36" s="147"/>
      <c r="E36" s="147">
        <f t="shared" si="9"/>
        <v>0</v>
      </c>
      <c r="F36" s="147"/>
      <c r="G36" s="147"/>
      <c r="H36" s="147"/>
      <c r="I36" s="147"/>
      <c r="J36" s="147"/>
      <c r="K36" s="147"/>
      <c r="L36" s="147"/>
      <c r="M36" s="147"/>
      <c r="N36" s="147"/>
      <c r="O36" s="147"/>
      <c r="P36" s="147"/>
      <c r="Q36" s="147"/>
      <c r="R36" s="517">
        <f t="shared" si="7"/>
        <v>0</v>
      </c>
      <c r="S36" s="147">
        <f t="shared" si="8"/>
        <v>0</v>
      </c>
      <c r="T36" s="147"/>
      <c r="U36" s="143"/>
    </row>
    <row r="37" spans="1:21" s="144" customFormat="1">
      <c r="A37" s="1151" t="s">
        <v>2730</v>
      </c>
      <c r="B37" s="146">
        <f t="shared" si="6"/>
        <v>3100000</v>
      </c>
      <c r="C37" s="147">
        <v>3100000</v>
      </c>
      <c r="D37" s="147"/>
      <c r="E37" s="147"/>
      <c r="F37" s="147"/>
      <c r="G37" s="147"/>
      <c r="H37" s="147"/>
      <c r="I37" s="147"/>
      <c r="J37" s="147"/>
      <c r="K37" s="147">
        <v>3100000</v>
      </c>
      <c r="L37" s="147"/>
      <c r="M37" s="147"/>
      <c r="N37" s="147"/>
      <c r="O37" s="147"/>
      <c r="P37" s="147"/>
      <c r="Q37" s="147"/>
      <c r="R37" s="517">
        <f t="shared" si="7"/>
        <v>3100000</v>
      </c>
      <c r="S37" s="147">
        <f t="shared" si="8"/>
        <v>3100000</v>
      </c>
      <c r="T37" s="147"/>
      <c r="U37" s="143"/>
    </row>
    <row r="38" spans="1:21" s="144" customFormat="1">
      <c r="A38" s="149" t="s">
        <v>143</v>
      </c>
      <c r="B38" s="146">
        <f t="shared" si="6"/>
        <v>130081763</v>
      </c>
      <c r="C38" s="146">
        <f>SUM(C29:C37)</f>
        <v>130081763</v>
      </c>
      <c r="D38" s="146">
        <f t="shared" ref="D38:Q38" si="10">SUM(D29:D37)</f>
        <v>0</v>
      </c>
      <c r="E38" s="146">
        <f t="shared" si="10"/>
        <v>13578648</v>
      </c>
      <c r="F38" s="146">
        <f t="shared" si="10"/>
        <v>30000000</v>
      </c>
      <c r="G38" s="146">
        <f t="shared" si="10"/>
        <v>33000000</v>
      </c>
      <c r="H38" s="146">
        <f t="shared" si="10"/>
        <v>18703115</v>
      </c>
      <c r="I38" s="146">
        <f t="shared" si="10"/>
        <v>20500000</v>
      </c>
      <c r="J38" s="146">
        <f t="shared" si="10"/>
        <v>200000</v>
      </c>
      <c r="K38" s="146">
        <f t="shared" si="10"/>
        <v>7100000</v>
      </c>
      <c r="L38" s="146">
        <f t="shared" si="10"/>
        <v>4000000</v>
      </c>
      <c r="M38" s="146">
        <f t="shared" si="10"/>
        <v>3000000</v>
      </c>
      <c r="N38" s="146">
        <f t="shared" si="10"/>
        <v>0</v>
      </c>
      <c r="O38" s="146">
        <f t="shared" si="10"/>
        <v>0</v>
      </c>
      <c r="P38" s="146">
        <f t="shared" si="10"/>
        <v>0</v>
      </c>
      <c r="Q38" s="146">
        <f t="shared" si="10"/>
        <v>0</v>
      </c>
      <c r="R38" s="343">
        <f>SUM(R29:R37)</f>
        <v>130081763</v>
      </c>
      <c r="S38" s="150">
        <f>SUM(S29:S37)</f>
        <v>130081763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2720000</v>
      </c>
      <c r="C40" s="147">
        <v>2720000</v>
      </c>
      <c r="D40" s="147"/>
      <c r="E40" s="147">
        <f>B40</f>
        <v>2720000</v>
      </c>
      <c r="F40" s="147"/>
      <c r="G40" s="147"/>
      <c r="H40" s="147"/>
      <c r="I40" s="147"/>
      <c r="J40" s="147"/>
      <c r="K40" s="147"/>
      <c r="L40" s="147"/>
      <c r="M40" s="147"/>
      <c r="N40" s="147"/>
      <c r="O40" s="147"/>
      <c r="P40" s="147"/>
      <c r="Q40" s="147"/>
      <c r="R40" s="517">
        <f>SUM(E40:Q40)</f>
        <v>2720000</v>
      </c>
      <c r="S40" s="147">
        <f>R40</f>
        <v>2720000</v>
      </c>
      <c r="T40" s="147"/>
      <c r="U40" s="143"/>
    </row>
    <row r="41" spans="1:21" s="144" customFormat="1">
      <c r="A41" s="145" t="s">
        <v>146</v>
      </c>
      <c r="B41" s="146">
        <f>SUM(C41+D41)</f>
        <v>400000</v>
      </c>
      <c r="C41" s="147">
        <v>400000</v>
      </c>
      <c r="D41" s="147"/>
      <c r="E41" s="147">
        <f>B41</f>
        <v>400000</v>
      </c>
      <c r="F41" s="147"/>
      <c r="G41" s="147"/>
      <c r="H41" s="147"/>
      <c r="I41" s="147"/>
      <c r="J41" s="147"/>
      <c r="K41" s="147"/>
      <c r="L41" s="147"/>
      <c r="M41" s="147"/>
      <c r="N41" s="147"/>
      <c r="O41" s="147"/>
      <c r="P41" s="147"/>
      <c r="Q41" s="147"/>
      <c r="R41" s="517">
        <f>SUM(E41:Q41)</f>
        <v>400000</v>
      </c>
      <c r="S41" s="147">
        <f>R41</f>
        <v>400000</v>
      </c>
      <c r="T41" s="147"/>
      <c r="U41" s="143"/>
    </row>
    <row r="42" spans="1:21" s="144" customFormat="1">
      <c r="A42" s="149" t="s">
        <v>147</v>
      </c>
      <c r="B42" s="146">
        <f>SUM(C42:D42)</f>
        <v>3120000</v>
      </c>
      <c r="C42" s="146">
        <f>SUM(C39:C41)</f>
        <v>3120000</v>
      </c>
      <c r="D42" s="146">
        <f>SUM(D39:D41)</f>
        <v>0</v>
      </c>
      <c r="E42" s="146">
        <f t="shared" ref="E42:T42" si="11">SUM(E40:E41)</f>
        <v>3120000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3120000</v>
      </c>
      <c r="S42" s="150">
        <f t="shared" si="11"/>
        <v>3120000</v>
      </c>
      <c r="T42" s="150">
        <f t="shared" si="11"/>
        <v>0</v>
      </c>
      <c r="U42" s="143"/>
    </row>
    <row r="43" spans="1:21" s="144" customFormat="1">
      <c r="A43" s="149" t="s">
        <v>148</v>
      </c>
      <c r="B43" s="146">
        <f>SUM(C43:D43)</f>
        <v>1970000</v>
      </c>
      <c r="C43" s="147">
        <v>1970000</v>
      </c>
      <c r="D43" s="147"/>
      <c r="E43" s="147">
        <f>B43</f>
        <v>1970000</v>
      </c>
      <c r="F43" s="147"/>
      <c r="G43" s="147"/>
      <c r="H43" s="147"/>
      <c r="I43" s="147"/>
      <c r="J43" s="147"/>
      <c r="K43" s="147"/>
      <c r="L43" s="147"/>
      <c r="M43" s="147"/>
      <c r="N43" s="147"/>
      <c r="O43" s="147"/>
      <c r="P43" s="147"/>
      <c r="Q43" s="147"/>
      <c r="R43" s="517">
        <f>SUM(E43:Q43)</f>
        <v>1970000</v>
      </c>
      <c r="S43" s="147">
        <f>R43</f>
        <v>1970000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8500000</v>
      </c>
      <c r="C45" s="147">
        <v>8500000</v>
      </c>
      <c r="D45" s="147"/>
      <c r="E45" s="147">
        <f>B45</f>
        <v>8500000</v>
      </c>
      <c r="F45" s="147"/>
      <c r="G45" s="147"/>
      <c r="H45" s="147"/>
      <c r="I45" s="147"/>
      <c r="J45" s="147"/>
      <c r="K45" s="147"/>
      <c r="L45" s="147"/>
      <c r="M45" s="147"/>
      <c r="N45" s="147"/>
      <c r="O45" s="147"/>
      <c r="P45" s="147"/>
      <c r="Q45" s="147"/>
      <c r="R45" s="517">
        <f t="shared" ref="R45:R53" si="13">SUM(E45:Q45)</f>
        <v>8500000</v>
      </c>
      <c r="S45" s="147">
        <f>R45</f>
        <v>8500000</v>
      </c>
      <c r="T45" s="147"/>
      <c r="U45" s="143"/>
    </row>
    <row r="46" spans="1:21" s="144" customFormat="1">
      <c r="A46" s="145" t="s">
        <v>151</v>
      </c>
      <c r="B46" s="146">
        <f t="shared" si="12"/>
        <v>731250</v>
      </c>
      <c r="C46" s="147">
        <v>731250</v>
      </c>
      <c r="D46" s="147"/>
      <c r="E46" s="147">
        <f t="shared" ref="E46:E53" si="14">B46</f>
        <v>731250</v>
      </c>
      <c r="F46" s="147"/>
      <c r="G46" s="147"/>
      <c r="H46" s="147"/>
      <c r="I46" s="147"/>
      <c r="J46" s="147"/>
      <c r="K46" s="147"/>
      <c r="L46" s="147"/>
      <c r="M46" s="147"/>
      <c r="N46" s="147"/>
      <c r="O46" s="147"/>
      <c r="P46" s="147"/>
      <c r="Q46" s="147"/>
      <c r="R46" s="517">
        <f t="shared" si="13"/>
        <v>731250</v>
      </c>
      <c r="S46" s="147">
        <f t="shared" ref="S46:S53" si="15">R46</f>
        <v>731250</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7">
        <f t="shared" si="13"/>
        <v>0</v>
      </c>
      <c r="S47" s="147">
        <f t="shared" si="15"/>
        <v>0</v>
      </c>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7">
        <f t="shared" si="13"/>
        <v>0</v>
      </c>
      <c r="S48" s="147">
        <f t="shared" si="15"/>
        <v>0</v>
      </c>
      <c r="T48" s="147"/>
      <c r="U48" s="143"/>
    </row>
    <row r="49" spans="1:21" s="144" customFormat="1">
      <c r="A49" s="145" t="s">
        <v>57</v>
      </c>
      <c r="B49" s="146">
        <f t="shared" si="12"/>
        <v>350000</v>
      </c>
      <c r="C49" s="147">
        <v>350000</v>
      </c>
      <c r="D49" s="147"/>
      <c r="E49" s="147">
        <f t="shared" si="14"/>
        <v>350000</v>
      </c>
      <c r="F49" s="147"/>
      <c r="G49" s="147"/>
      <c r="H49" s="147"/>
      <c r="I49" s="147"/>
      <c r="J49" s="147"/>
      <c r="K49" s="147"/>
      <c r="L49" s="147"/>
      <c r="M49" s="147"/>
      <c r="N49" s="147"/>
      <c r="O49" s="147"/>
      <c r="P49" s="147"/>
      <c r="Q49" s="147"/>
      <c r="R49" s="517">
        <f t="shared" si="13"/>
        <v>350000</v>
      </c>
      <c r="S49" s="147">
        <f t="shared" si="15"/>
        <v>350000</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7">
        <f t="shared" si="13"/>
        <v>100000</v>
      </c>
      <c r="S50" s="147">
        <f t="shared" si="15"/>
        <v>100000</v>
      </c>
      <c r="T50" s="147"/>
      <c r="U50" s="143"/>
    </row>
    <row r="51" spans="1:21" s="144" customFormat="1">
      <c r="A51" s="284" t="s">
        <v>154</v>
      </c>
      <c r="B51" s="146">
        <f t="shared" si="12"/>
        <v>20000</v>
      </c>
      <c r="C51" s="147">
        <v>20000</v>
      </c>
      <c r="D51" s="147"/>
      <c r="E51" s="147">
        <f t="shared" si="14"/>
        <v>20000</v>
      </c>
      <c r="F51" s="147"/>
      <c r="G51" s="147"/>
      <c r="H51" s="147"/>
      <c r="I51" s="147"/>
      <c r="J51" s="147"/>
      <c r="K51" s="147"/>
      <c r="L51" s="147"/>
      <c r="M51" s="147"/>
      <c r="N51" s="147"/>
      <c r="O51" s="147"/>
      <c r="P51" s="147"/>
      <c r="Q51" s="147"/>
      <c r="R51" s="517">
        <f t="shared" si="13"/>
        <v>20000</v>
      </c>
      <c r="S51" s="147">
        <f t="shared" si="15"/>
        <v>20000</v>
      </c>
      <c r="T51" s="147"/>
      <c r="U51" s="143"/>
    </row>
    <row r="52" spans="1:21" s="144" customFormat="1">
      <c r="A52" s="145" t="s">
        <v>155</v>
      </c>
      <c r="B52" s="146">
        <f t="shared" si="12"/>
        <v>4324000</v>
      </c>
      <c r="C52" s="147">
        <v>4324000</v>
      </c>
      <c r="D52" s="147"/>
      <c r="E52" s="147">
        <f t="shared" si="14"/>
        <v>4324000</v>
      </c>
      <c r="F52" s="147"/>
      <c r="G52" s="147"/>
      <c r="H52" s="147"/>
      <c r="I52" s="147"/>
      <c r="J52" s="147"/>
      <c r="K52" s="147"/>
      <c r="L52" s="147"/>
      <c r="M52" s="147"/>
      <c r="N52" s="147"/>
      <c r="O52" s="147"/>
      <c r="P52" s="147"/>
      <c r="Q52" s="147"/>
      <c r="R52" s="517">
        <f t="shared" si="13"/>
        <v>4324000</v>
      </c>
      <c r="S52" s="147">
        <f t="shared" si="15"/>
        <v>4324000</v>
      </c>
      <c r="T52" s="147"/>
      <c r="U52" s="143"/>
    </row>
    <row r="53" spans="1:21" s="144" customFormat="1">
      <c r="A53" s="1151" t="s">
        <v>2759</v>
      </c>
      <c r="B53" s="146">
        <f t="shared" si="12"/>
        <v>150000</v>
      </c>
      <c r="C53" s="147">
        <v>150000</v>
      </c>
      <c r="D53" s="147"/>
      <c r="E53" s="147">
        <f t="shared" si="14"/>
        <v>150000</v>
      </c>
      <c r="F53" s="147"/>
      <c r="G53" s="147"/>
      <c r="H53" s="147"/>
      <c r="I53" s="147"/>
      <c r="J53" s="147"/>
      <c r="K53" s="147"/>
      <c r="L53" s="147"/>
      <c r="M53" s="147"/>
      <c r="N53" s="147"/>
      <c r="O53" s="147"/>
      <c r="P53" s="147"/>
      <c r="Q53" s="147"/>
      <c r="R53" s="517">
        <f t="shared" si="13"/>
        <v>150000</v>
      </c>
      <c r="S53" s="147">
        <f t="shared" si="15"/>
        <v>150000</v>
      </c>
      <c r="T53" s="147"/>
      <c r="U53" s="143"/>
    </row>
    <row r="54" spans="1:21" s="153" customFormat="1">
      <c r="A54" s="149" t="s">
        <v>157</v>
      </c>
      <c r="B54" s="150">
        <f>SUM(C54:D54)</f>
        <v>14175250</v>
      </c>
      <c r="C54" s="150">
        <f t="shared" ref="C54:T54" si="16">SUM(C45:C53)</f>
        <v>14175250</v>
      </c>
      <c r="D54" s="150">
        <f t="shared" si="16"/>
        <v>0</v>
      </c>
      <c r="E54" s="150">
        <f t="shared" si="16"/>
        <v>14175250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14175250</v>
      </c>
      <c r="S54" s="150">
        <f t="shared" si="16"/>
        <v>14175250</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150000</v>
      </c>
      <c r="C56" s="147">
        <v>150000</v>
      </c>
      <c r="D56" s="147"/>
      <c r="E56" s="147">
        <f>B56</f>
        <v>150000</v>
      </c>
      <c r="F56" s="147"/>
      <c r="G56" s="147"/>
      <c r="H56" s="147"/>
      <c r="I56" s="147"/>
      <c r="J56" s="147"/>
      <c r="K56" s="147"/>
      <c r="L56" s="147"/>
      <c r="M56" s="147"/>
      <c r="N56" s="147"/>
      <c r="O56" s="147"/>
      <c r="P56" s="147"/>
      <c r="Q56" s="147"/>
      <c r="R56" s="517">
        <f t="shared" ref="R56:R61" si="18">SUM(E56:Q56)</f>
        <v>150000</v>
      </c>
      <c r="S56" s="148"/>
      <c r="T56" s="148"/>
      <c r="U56" s="143"/>
    </row>
    <row r="57" spans="1:21" s="192" customFormat="1">
      <c r="A57" s="186" t="s">
        <v>152</v>
      </c>
      <c r="B57" s="193">
        <f t="shared" si="17"/>
        <v>50000</v>
      </c>
      <c r="C57" s="190">
        <v>50000</v>
      </c>
      <c r="D57" s="190"/>
      <c r="E57" s="190">
        <f t="shared" ref="E57:E61" si="19">B57</f>
        <v>50000</v>
      </c>
      <c r="F57" s="190"/>
      <c r="G57" s="190"/>
      <c r="H57" s="190"/>
      <c r="I57" s="190"/>
      <c r="J57" s="190"/>
      <c r="K57" s="190"/>
      <c r="L57" s="190"/>
      <c r="M57" s="190"/>
      <c r="N57" s="190"/>
      <c r="O57" s="190"/>
      <c r="P57" s="190"/>
      <c r="Q57" s="190"/>
      <c r="R57" s="517">
        <f t="shared" si="18"/>
        <v>50000</v>
      </c>
      <c r="S57" s="194"/>
      <c r="T57" s="194"/>
      <c r="U57" s="191"/>
    </row>
    <row r="58" spans="1:21" s="144" customFormat="1">
      <c r="A58" s="145" t="s">
        <v>156</v>
      </c>
      <c r="B58" s="146">
        <f t="shared" si="17"/>
        <v>0</v>
      </c>
      <c r="C58" s="147"/>
      <c r="D58" s="147"/>
      <c r="E58" s="147">
        <f t="shared" si="19"/>
        <v>0</v>
      </c>
      <c r="F58" s="147"/>
      <c r="G58" s="147"/>
      <c r="H58" s="147"/>
      <c r="I58" s="147"/>
      <c r="J58" s="147"/>
      <c r="K58" s="147"/>
      <c r="L58" s="147"/>
      <c r="M58" s="147"/>
      <c r="N58" s="147"/>
      <c r="O58" s="147"/>
      <c r="P58" s="147"/>
      <c r="Q58" s="147"/>
      <c r="R58" s="517">
        <f t="shared" si="18"/>
        <v>0</v>
      </c>
      <c r="S58" s="148"/>
      <c r="T58" s="148"/>
      <c r="U58" s="143"/>
    </row>
    <row r="59" spans="1:21" s="144" customFormat="1">
      <c r="A59" s="284" t="s">
        <v>154</v>
      </c>
      <c r="B59" s="146">
        <f t="shared" si="17"/>
        <v>0</v>
      </c>
      <c r="C59" s="147"/>
      <c r="D59" s="147"/>
      <c r="E59" s="147">
        <f t="shared" si="19"/>
        <v>0</v>
      </c>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f t="shared" si="19"/>
        <v>0</v>
      </c>
      <c r="F60" s="147"/>
      <c r="G60" s="147"/>
      <c r="H60" s="147"/>
      <c r="I60" s="147"/>
      <c r="J60" s="147"/>
      <c r="K60" s="147"/>
      <c r="L60" s="147"/>
      <c r="M60" s="147"/>
      <c r="N60" s="147"/>
      <c r="O60" s="147"/>
      <c r="P60" s="147"/>
      <c r="Q60" s="147"/>
      <c r="R60" s="517">
        <f t="shared" si="18"/>
        <v>0</v>
      </c>
      <c r="S60" s="148"/>
      <c r="T60" s="148"/>
      <c r="U60" s="143"/>
    </row>
    <row r="61" spans="1:21" s="144" customFormat="1">
      <c r="A61" s="1151" t="s">
        <v>2762</v>
      </c>
      <c r="B61" s="146">
        <f t="shared" si="17"/>
        <v>173029</v>
      </c>
      <c r="C61" s="147">
        <v>173029</v>
      </c>
      <c r="D61" s="147"/>
      <c r="E61" s="147">
        <f t="shared" si="19"/>
        <v>173029</v>
      </c>
      <c r="F61" s="147"/>
      <c r="G61" s="147"/>
      <c r="H61" s="147"/>
      <c r="I61" s="147"/>
      <c r="J61" s="147"/>
      <c r="K61" s="147"/>
      <c r="L61" s="147"/>
      <c r="M61" s="147"/>
      <c r="N61" s="147"/>
      <c r="O61" s="147"/>
      <c r="P61" s="147"/>
      <c r="Q61" s="147"/>
      <c r="R61" s="517">
        <f t="shared" si="18"/>
        <v>173029</v>
      </c>
      <c r="S61" s="148"/>
      <c r="T61" s="148"/>
      <c r="U61" s="143"/>
    </row>
    <row r="62" spans="1:21" s="144" customFormat="1" ht="13.75" customHeight="1">
      <c r="A62" s="149" t="s">
        <v>301</v>
      </c>
      <c r="B62" s="146">
        <f>SUM(C62:D62)</f>
        <v>373029</v>
      </c>
      <c r="C62" s="146">
        <f t="shared" ref="C62:R62" si="20">SUM(C56:C61)</f>
        <v>373029</v>
      </c>
      <c r="D62" s="146">
        <f t="shared" si="20"/>
        <v>0</v>
      </c>
      <c r="E62" s="146">
        <f t="shared" si="20"/>
        <v>373029</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373029</v>
      </c>
      <c r="S62" s="148"/>
      <c r="T62" s="148"/>
      <c r="U62" s="143"/>
    </row>
    <row r="63" spans="1:21" s="144" customFormat="1">
      <c r="A63" s="154" t="s">
        <v>302</v>
      </c>
      <c r="B63" s="146">
        <f t="shared" ref="B63:R63" si="21">SUM(B8+B11+B13+B14+B15+B26+B27+B38+B42+B43+B54+B62)</f>
        <v>154625042</v>
      </c>
      <c r="C63" s="146">
        <f t="shared" si="21"/>
        <v>154625042</v>
      </c>
      <c r="D63" s="146">
        <f t="shared" si="21"/>
        <v>0</v>
      </c>
      <c r="E63" s="146">
        <f t="shared" si="21"/>
        <v>34821927</v>
      </c>
      <c r="F63" s="146">
        <f t="shared" si="21"/>
        <v>30000000</v>
      </c>
      <c r="G63" s="146">
        <f t="shared" si="21"/>
        <v>33000000</v>
      </c>
      <c r="H63" s="146">
        <f t="shared" si="21"/>
        <v>18703115</v>
      </c>
      <c r="I63" s="146">
        <f t="shared" si="21"/>
        <v>20500000</v>
      </c>
      <c r="J63" s="146">
        <f t="shared" si="21"/>
        <v>3500000</v>
      </c>
      <c r="K63" s="146">
        <f t="shared" si="21"/>
        <v>7100000</v>
      </c>
      <c r="L63" s="146">
        <f t="shared" si="21"/>
        <v>4000000</v>
      </c>
      <c r="M63" s="146">
        <f t="shared" si="21"/>
        <v>3000000</v>
      </c>
      <c r="N63" s="146">
        <f t="shared" si="21"/>
        <v>0</v>
      </c>
      <c r="O63" s="146">
        <f t="shared" si="21"/>
        <v>0</v>
      </c>
      <c r="P63" s="146">
        <f t="shared" si="21"/>
        <v>0</v>
      </c>
      <c r="Q63" s="146">
        <f t="shared" si="21"/>
        <v>0</v>
      </c>
      <c r="R63" s="343">
        <f t="shared" si="21"/>
        <v>154625042</v>
      </c>
      <c r="S63" s="146">
        <f>SUM(S10+S13+S14+S15+S26+S27+S38+S42+S43+S54)</f>
        <v>152647013</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v>200000</v>
      </c>
      <c r="D65" s="147"/>
      <c r="E65" s="147">
        <f>B65</f>
        <v>200000</v>
      </c>
      <c r="F65" s="147"/>
      <c r="G65" s="147"/>
      <c r="H65" s="147"/>
      <c r="I65" s="147"/>
      <c r="J65" s="147"/>
      <c r="K65" s="147"/>
      <c r="L65" s="147"/>
      <c r="M65" s="147"/>
      <c r="N65" s="147"/>
      <c r="O65" s="147"/>
      <c r="P65" s="147"/>
      <c r="Q65" s="147"/>
      <c r="R65" s="517">
        <f>SUM(E65:Q65)</f>
        <v>200000</v>
      </c>
      <c r="S65" s="147">
        <f>R65</f>
        <v>200000</v>
      </c>
      <c r="T65" s="147"/>
      <c r="U65" s="143"/>
    </row>
    <row r="66" spans="1:21" s="144" customFormat="1" ht="24" customHeight="1">
      <c r="A66" s="284" t="s">
        <v>1640</v>
      </c>
      <c r="B66" s="146">
        <f>SUM(C66+D66)</f>
        <v>0</v>
      </c>
      <c r="C66" s="147"/>
      <c r="D66" s="147"/>
      <c r="E66" s="147">
        <f t="shared" ref="E66:E69" si="22">B66</f>
        <v>0</v>
      </c>
      <c r="F66" s="147"/>
      <c r="G66" s="147"/>
      <c r="H66" s="147"/>
      <c r="I66" s="147"/>
      <c r="J66" s="147"/>
      <c r="K66" s="147"/>
      <c r="L66" s="147"/>
      <c r="M66" s="147"/>
      <c r="N66" s="147"/>
      <c r="O66" s="147"/>
      <c r="P66" s="147"/>
      <c r="Q66" s="147"/>
      <c r="R66" s="517">
        <f>SUM(E66:Q66)</f>
        <v>0</v>
      </c>
      <c r="S66" s="147">
        <f t="shared" ref="S66:S68" si="23">R66</f>
        <v>0</v>
      </c>
      <c r="T66" s="147"/>
      <c r="U66" s="143"/>
    </row>
    <row r="67" spans="1:21" s="144" customFormat="1" ht="24" customHeight="1">
      <c r="A67" s="284" t="s">
        <v>1641</v>
      </c>
      <c r="B67" s="146">
        <f>SUM(C67+D67)</f>
        <v>0</v>
      </c>
      <c r="C67" s="147"/>
      <c r="D67" s="147"/>
      <c r="E67" s="147">
        <f t="shared" si="22"/>
        <v>0</v>
      </c>
      <c r="F67" s="147"/>
      <c r="G67" s="147"/>
      <c r="H67" s="147"/>
      <c r="I67" s="147"/>
      <c r="J67" s="147"/>
      <c r="K67" s="147"/>
      <c r="L67" s="147"/>
      <c r="M67" s="147"/>
      <c r="N67" s="147"/>
      <c r="O67" s="147"/>
      <c r="P67" s="147"/>
      <c r="Q67" s="147"/>
      <c r="R67" s="517">
        <f>SUM(E67:Q67)</f>
        <v>0</v>
      </c>
      <c r="S67" s="147">
        <f t="shared" si="23"/>
        <v>0</v>
      </c>
      <c r="T67" s="147"/>
      <c r="U67" s="143"/>
    </row>
    <row r="68" spans="1:21" s="144" customFormat="1" ht="12" customHeight="1">
      <c r="A68" s="284" t="s">
        <v>1647</v>
      </c>
      <c r="B68" s="146">
        <f>SUM(C68+D68)</f>
        <v>0</v>
      </c>
      <c r="C68" s="147"/>
      <c r="D68" s="147"/>
      <c r="E68" s="147">
        <f t="shared" si="22"/>
        <v>0</v>
      </c>
      <c r="F68" s="147"/>
      <c r="G68" s="147"/>
      <c r="H68" s="147"/>
      <c r="I68" s="147"/>
      <c r="J68" s="147"/>
      <c r="K68" s="147"/>
      <c r="L68" s="147"/>
      <c r="M68" s="147"/>
      <c r="N68" s="147"/>
      <c r="O68" s="147"/>
      <c r="P68" s="147"/>
      <c r="Q68" s="147"/>
      <c r="R68" s="517">
        <f>SUM(E68:Q68)</f>
        <v>0</v>
      </c>
      <c r="S68" s="147">
        <f t="shared" si="23"/>
        <v>0</v>
      </c>
      <c r="T68" s="147"/>
      <c r="U68" s="143"/>
    </row>
    <row r="69" spans="1:21" s="144" customFormat="1">
      <c r="A69" s="1151" t="s">
        <v>2760</v>
      </c>
      <c r="B69" s="146">
        <f>SUM(C69+D69)</f>
        <v>140000</v>
      </c>
      <c r="C69" s="147">
        <v>140000</v>
      </c>
      <c r="D69" s="147"/>
      <c r="E69" s="147">
        <f t="shared" si="22"/>
        <v>140000</v>
      </c>
      <c r="F69" s="147"/>
      <c r="G69" s="147"/>
      <c r="H69" s="147"/>
      <c r="I69" s="147"/>
      <c r="J69" s="147"/>
      <c r="K69" s="147"/>
      <c r="L69" s="147"/>
      <c r="M69" s="147"/>
      <c r="N69" s="147"/>
      <c r="O69" s="147"/>
      <c r="P69" s="147"/>
      <c r="Q69" s="147"/>
      <c r="R69" s="517">
        <f>SUM(E69:Q69)</f>
        <v>140000</v>
      </c>
      <c r="S69" s="147">
        <v>0</v>
      </c>
      <c r="T69" s="147"/>
      <c r="U69" s="143"/>
    </row>
    <row r="70" spans="1:21" s="144" customFormat="1">
      <c r="A70" s="149" t="s">
        <v>1644</v>
      </c>
      <c r="B70" s="146">
        <f>SUM(C70:D70)</f>
        <v>340000</v>
      </c>
      <c r="C70" s="146">
        <f>SUM(C65:C69)</f>
        <v>340000</v>
      </c>
      <c r="D70" s="146">
        <f>SUM(D65:D69)</f>
        <v>0</v>
      </c>
      <c r="E70" s="146">
        <f t="shared" ref="E70:T70" si="24">SUM(E65:E69)</f>
        <v>340000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3">
        <f t="shared" si="24"/>
        <v>340000</v>
      </c>
      <c r="S70" s="150">
        <f t="shared" si="24"/>
        <v>200000</v>
      </c>
      <c r="T70" s="150">
        <f t="shared" si="24"/>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B72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ref="E73:E76" si="25">B73</f>
        <v>0</v>
      </c>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f t="shared" si="25"/>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1069917</v>
      </c>
      <c r="C75" s="147">
        <v>1069917</v>
      </c>
      <c r="D75" s="147"/>
      <c r="E75" s="147">
        <f t="shared" si="25"/>
        <v>1069917</v>
      </c>
      <c r="F75" s="147"/>
      <c r="G75" s="147"/>
      <c r="H75" s="147"/>
      <c r="I75" s="147"/>
      <c r="J75" s="147"/>
      <c r="K75" s="147"/>
      <c r="L75" s="147"/>
      <c r="M75" s="147"/>
      <c r="N75" s="147"/>
      <c r="O75" s="147"/>
      <c r="P75" s="147"/>
      <c r="Q75" s="147"/>
      <c r="R75" s="517">
        <f>SUM(E75:Q75)</f>
        <v>1069917</v>
      </c>
      <c r="S75" s="148"/>
      <c r="T75" s="148"/>
      <c r="U75" s="143"/>
    </row>
    <row r="76" spans="1:21" s="144" customFormat="1">
      <c r="A76" s="1151" t="s">
        <v>2758</v>
      </c>
      <c r="B76" s="146">
        <f>SUM(C76+D76)</f>
        <v>1700000</v>
      </c>
      <c r="C76" s="147">
        <v>1700000</v>
      </c>
      <c r="D76" s="147"/>
      <c r="E76" s="147">
        <f t="shared" si="25"/>
        <v>1700000</v>
      </c>
      <c r="F76" s="147"/>
      <c r="G76" s="147"/>
      <c r="H76" s="147"/>
      <c r="I76" s="147"/>
      <c r="J76" s="147"/>
      <c r="K76" s="147"/>
      <c r="L76" s="147"/>
      <c r="M76" s="147"/>
      <c r="N76" s="147"/>
      <c r="O76" s="147"/>
      <c r="P76" s="147"/>
      <c r="Q76" s="147"/>
      <c r="R76" s="517">
        <f>SUM(E76:Q76)</f>
        <v>1700000</v>
      </c>
      <c r="S76" s="148"/>
      <c r="T76" s="148"/>
      <c r="U76" s="143"/>
    </row>
    <row r="77" spans="1:21" s="144" customFormat="1">
      <c r="A77" s="149" t="s">
        <v>607</v>
      </c>
      <c r="B77" s="146">
        <f>SUM(C77:D77)</f>
        <v>2769917</v>
      </c>
      <c r="C77" s="146">
        <f>SUM(C72:C76)</f>
        <v>2769917</v>
      </c>
      <c r="D77" s="146">
        <f>SUM(D72:D76)</f>
        <v>0</v>
      </c>
      <c r="E77" s="146">
        <f t="shared" ref="E77:Q77" si="26">SUM(E72:E76)</f>
        <v>2769917</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3">
        <f>SUM(R72:R76)</f>
        <v>2769917</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10750000</v>
      </c>
      <c r="C79" s="147">
        <v>10750000</v>
      </c>
      <c r="D79" s="147"/>
      <c r="E79" s="147">
        <f>B79</f>
        <v>10750000</v>
      </c>
      <c r="F79" s="147"/>
      <c r="G79" s="147"/>
      <c r="H79" s="147"/>
      <c r="I79" s="147"/>
      <c r="J79" s="147"/>
      <c r="K79" s="147"/>
      <c r="L79" s="147"/>
      <c r="M79" s="147"/>
      <c r="N79" s="147"/>
      <c r="O79" s="147"/>
      <c r="P79" s="147"/>
      <c r="Q79" s="147"/>
      <c r="R79" s="517">
        <f>SUM(E79:Q79)</f>
        <v>10750000</v>
      </c>
      <c r="S79" s="147">
        <f>R79</f>
        <v>10750000</v>
      </c>
      <c r="T79" s="147"/>
      <c r="U79" s="143"/>
    </row>
    <row r="80" spans="1:21" s="144" customFormat="1">
      <c r="A80" s="284" t="s">
        <v>58</v>
      </c>
      <c r="B80" s="146">
        <f>SUM(C80:D80)</f>
        <v>1900000</v>
      </c>
      <c r="C80" s="147">
        <v>1900000</v>
      </c>
      <c r="D80" s="147"/>
      <c r="E80" s="147">
        <f>B80</f>
        <v>1900000</v>
      </c>
      <c r="F80" s="147"/>
      <c r="G80" s="147"/>
      <c r="H80" s="147"/>
      <c r="I80" s="147"/>
      <c r="J80" s="147"/>
      <c r="K80" s="147"/>
      <c r="L80" s="147"/>
      <c r="M80" s="147"/>
      <c r="N80" s="147"/>
      <c r="O80" s="147"/>
      <c r="P80" s="147"/>
      <c r="Q80" s="147"/>
      <c r="R80" s="517">
        <f>SUM(E80:Q80)</f>
        <v>1900000</v>
      </c>
      <c r="S80" s="147">
        <f>R80</f>
        <v>1900000</v>
      </c>
      <c r="T80" s="147"/>
      <c r="U80" s="143"/>
    </row>
    <row r="81" spans="1:21" s="144" customFormat="1">
      <c r="A81" s="149" t="s">
        <v>1208</v>
      </c>
      <c r="B81" s="146">
        <f>SUM(C81:D81)</f>
        <v>12650000</v>
      </c>
      <c r="C81" s="510">
        <f>SUM(C79:C80)</f>
        <v>12650000</v>
      </c>
      <c r="D81" s="510">
        <f t="shared" ref="D81:T81" si="27">SUM(D79:D80)</f>
        <v>0</v>
      </c>
      <c r="E81" s="510">
        <f t="shared" si="27"/>
        <v>12650000</v>
      </c>
      <c r="F81" s="510">
        <f t="shared" si="27"/>
        <v>0</v>
      </c>
      <c r="G81" s="510">
        <f t="shared" si="27"/>
        <v>0</v>
      </c>
      <c r="H81" s="510">
        <f t="shared" si="27"/>
        <v>0</v>
      </c>
      <c r="I81" s="510">
        <f t="shared" si="27"/>
        <v>0</v>
      </c>
      <c r="J81" s="510">
        <f t="shared" si="27"/>
        <v>0</v>
      </c>
      <c r="K81" s="510">
        <f t="shared" si="27"/>
        <v>0</v>
      </c>
      <c r="L81" s="510">
        <f t="shared" si="27"/>
        <v>0</v>
      </c>
      <c r="M81" s="510">
        <f t="shared" si="27"/>
        <v>0</v>
      </c>
      <c r="N81" s="510">
        <f t="shared" si="27"/>
        <v>0</v>
      </c>
      <c r="O81" s="510">
        <f t="shared" si="27"/>
        <v>0</v>
      </c>
      <c r="P81" s="510">
        <f t="shared" si="27"/>
        <v>0</v>
      </c>
      <c r="Q81" s="510">
        <f t="shared" si="27"/>
        <v>0</v>
      </c>
      <c r="R81" s="510">
        <f t="shared" si="27"/>
        <v>12650000</v>
      </c>
      <c r="S81" s="510">
        <f t="shared" si="27"/>
        <v>12650000</v>
      </c>
      <c r="T81" s="510">
        <f t="shared" si="27"/>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2095</v>
      </c>
      <c r="B83" s="146">
        <f t="shared" ref="B83:B95" si="28">SUM(C83+D83)</f>
        <v>0</v>
      </c>
      <c r="C83" s="147"/>
      <c r="D83" s="147"/>
      <c r="E83" s="147">
        <f>B83</f>
        <v>0</v>
      </c>
      <c r="F83" s="147"/>
      <c r="G83" s="147"/>
      <c r="H83" s="147"/>
      <c r="I83" s="147"/>
      <c r="J83" s="147"/>
      <c r="K83" s="147"/>
      <c r="L83" s="147"/>
      <c r="M83" s="147"/>
      <c r="N83" s="147"/>
      <c r="O83" s="147"/>
      <c r="P83" s="147"/>
      <c r="Q83" s="147"/>
      <c r="R83" s="517">
        <f t="shared" ref="R83:R95" si="29">SUM(E83:Q83)</f>
        <v>0</v>
      </c>
      <c r="S83" s="148"/>
      <c r="T83" s="148"/>
      <c r="U83" s="143"/>
    </row>
    <row r="84" spans="1:21" s="144" customFormat="1">
      <c r="A84" s="145" t="s">
        <v>767</v>
      </c>
      <c r="B84" s="146">
        <f t="shared" si="28"/>
        <v>0</v>
      </c>
      <c r="C84" s="147"/>
      <c r="D84" s="147"/>
      <c r="E84" s="147">
        <f t="shared" ref="E84:E95" si="30">B84</f>
        <v>0</v>
      </c>
      <c r="F84" s="147"/>
      <c r="G84" s="147"/>
      <c r="H84" s="147"/>
      <c r="I84" s="147"/>
      <c r="J84" s="147"/>
      <c r="K84" s="147"/>
      <c r="L84" s="147"/>
      <c r="M84" s="147"/>
      <c r="N84" s="147"/>
      <c r="O84" s="147"/>
      <c r="P84" s="147"/>
      <c r="Q84" s="147"/>
      <c r="R84" s="517">
        <f t="shared" si="29"/>
        <v>0</v>
      </c>
      <c r="S84" s="147">
        <f>R84</f>
        <v>0</v>
      </c>
      <c r="T84" s="147"/>
      <c r="U84" s="143"/>
    </row>
    <row r="85" spans="1:21" s="144" customFormat="1">
      <c r="A85" s="145" t="s">
        <v>768</v>
      </c>
      <c r="B85" s="146">
        <f t="shared" si="28"/>
        <v>7450189</v>
      </c>
      <c r="C85" s="147">
        <v>7450189</v>
      </c>
      <c r="D85" s="147"/>
      <c r="E85" s="147">
        <f t="shared" si="30"/>
        <v>7450189</v>
      </c>
      <c r="F85" s="147"/>
      <c r="G85" s="147"/>
      <c r="H85" s="147"/>
      <c r="I85" s="147"/>
      <c r="J85" s="147"/>
      <c r="K85" s="147"/>
      <c r="L85" s="147"/>
      <c r="M85" s="147"/>
      <c r="N85" s="147"/>
      <c r="O85" s="147"/>
      <c r="P85" s="147"/>
      <c r="Q85" s="147"/>
      <c r="R85" s="517">
        <f t="shared" si="29"/>
        <v>7450189</v>
      </c>
      <c r="S85" s="147">
        <f t="shared" ref="S85:S87" si="31">R85</f>
        <v>7450189</v>
      </c>
      <c r="T85" s="147"/>
      <c r="U85" s="143"/>
    </row>
    <row r="86" spans="1:21" s="144" customFormat="1">
      <c r="A86" s="145" t="s">
        <v>769</v>
      </c>
      <c r="B86" s="146">
        <f t="shared" si="28"/>
        <v>0</v>
      </c>
      <c r="C86" s="147"/>
      <c r="D86" s="147"/>
      <c r="E86" s="147">
        <f t="shared" si="30"/>
        <v>0</v>
      </c>
      <c r="F86" s="147"/>
      <c r="G86" s="147"/>
      <c r="H86" s="147"/>
      <c r="I86" s="147"/>
      <c r="J86" s="147"/>
      <c r="K86" s="147"/>
      <c r="L86" s="147"/>
      <c r="M86" s="147"/>
      <c r="N86" s="147"/>
      <c r="O86" s="147"/>
      <c r="P86" s="147"/>
      <c r="Q86" s="147"/>
      <c r="R86" s="517">
        <f t="shared" si="29"/>
        <v>0</v>
      </c>
      <c r="S86" s="147">
        <f t="shared" si="31"/>
        <v>0</v>
      </c>
      <c r="T86" s="147"/>
      <c r="U86" s="143"/>
    </row>
    <row r="87" spans="1:21" s="144" customFormat="1">
      <c r="A87" s="145" t="s">
        <v>770</v>
      </c>
      <c r="B87" s="146">
        <f t="shared" si="28"/>
        <v>0</v>
      </c>
      <c r="C87" s="147"/>
      <c r="D87" s="147"/>
      <c r="E87" s="147">
        <f t="shared" si="30"/>
        <v>0</v>
      </c>
      <c r="F87" s="147"/>
      <c r="G87" s="147"/>
      <c r="H87" s="147"/>
      <c r="I87" s="147"/>
      <c r="J87" s="147"/>
      <c r="K87" s="147"/>
      <c r="L87" s="147"/>
      <c r="M87" s="147"/>
      <c r="N87" s="147"/>
      <c r="O87" s="147"/>
      <c r="P87" s="147"/>
      <c r="Q87" s="147"/>
      <c r="R87" s="517">
        <f t="shared" si="29"/>
        <v>0</v>
      </c>
      <c r="S87" s="147">
        <f t="shared" si="31"/>
        <v>0</v>
      </c>
      <c r="T87" s="147"/>
      <c r="U87" s="143"/>
    </row>
    <row r="88" spans="1:21" s="144" customFormat="1">
      <c r="A88" s="145" t="s">
        <v>771</v>
      </c>
      <c r="B88" s="146">
        <f t="shared" si="28"/>
        <v>283856</v>
      </c>
      <c r="C88" s="147">
        <v>283856</v>
      </c>
      <c r="D88" s="147"/>
      <c r="E88" s="147">
        <f t="shared" si="30"/>
        <v>283856</v>
      </c>
      <c r="F88" s="147"/>
      <c r="G88" s="147"/>
      <c r="H88" s="147"/>
      <c r="I88" s="147"/>
      <c r="J88" s="147"/>
      <c r="K88" s="147"/>
      <c r="L88" s="147"/>
      <c r="M88" s="147"/>
      <c r="N88" s="147"/>
      <c r="O88" s="147"/>
      <c r="P88" s="147"/>
      <c r="Q88" s="147"/>
      <c r="R88" s="517">
        <f t="shared" si="29"/>
        <v>283856</v>
      </c>
      <c r="S88" s="148"/>
      <c r="T88" s="148"/>
      <c r="U88" s="143"/>
    </row>
    <row r="89" spans="1:21" s="144" customFormat="1">
      <c r="A89" s="145" t="s">
        <v>772</v>
      </c>
      <c r="B89" s="146">
        <f t="shared" si="28"/>
        <v>150000</v>
      </c>
      <c r="C89" s="147">
        <v>150000</v>
      </c>
      <c r="D89" s="147"/>
      <c r="E89" s="147">
        <f t="shared" si="30"/>
        <v>150000</v>
      </c>
      <c r="F89" s="147"/>
      <c r="G89" s="147"/>
      <c r="H89" s="147"/>
      <c r="I89" s="147"/>
      <c r="J89" s="147"/>
      <c r="K89" s="147"/>
      <c r="L89" s="147"/>
      <c r="M89" s="147"/>
      <c r="N89" s="147"/>
      <c r="O89" s="147"/>
      <c r="P89" s="147"/>
      <c r="Q89" s="147"/>
      <c r="R89" s="517">
        <f t="shared" si="29"/>
        <v>150000</v>
      </c>
      <c r="S89" s="147">
        <f>R89</f>
        <v>150000</v>
      </c>
      <c r="T89" s="147"/>
      <c r="U89" s="143"/>
    </row>
    <row r="90" spans="1:21" s="144" customFormat="1">
      <c r="A90" s="145" t="s">
        <v>773</v>
      </c>
      <c r="B90" s="146">
        <f t="shared" si="28"/>
        <v>15000</v>
      </c>
      <c r="C90" s="147">
        <v>15000</v>
      </c>
      <c r="D90" s="147"/>
      <c r="E90" s="147">
        <f t="shared" si="30"/>
        <v>15000</v>
      </c>
      <c r="F90" s="147"/>
      <c r="G90" s="147"/>
      <c r="H90" s="147"/>
      <c r="I90" s="147"/>
      <c r="J90" s="147"/>
      <c r="K90" s="147"/>
      <c r="L90" s="147"/>
      <c r="M90" s="147"/>
      <c r="N90" s="147"/>
      <c r="O90" s="147"/>
      <c r="P90" s="147"/>
      <c r="Q90" s="147"/>
      <c r="R90" s="517">
        <f t="shared" si="29"/>
        <v>15000</v>
      </c>
      <c r="S90" s="147">
        <f t="shared" ref="S90:S95" si="32">R90</f>
        <v>15000</v>
      </c>
      <c r="T90" s="147"/>
      <c r="U90" s="143"/>
    </row>
    <row r="91" spans="1:21" s="144" customFormat="1">
      <c r="A91" s="145" t="s">
        <v>372</v>
      </c>
      <c r="B91" s="146">
        <f t="shared" si="28"/>
        <v>25000</v>
      </c>
      <c r="C91" s="147">
        <v>25000</v>
      </c>
      <c r="D91" s="147"/>
      <c r="E91" s="147">
        <f t="shared" si="30"/>
        <v>25000</v>
      </c>
      <c r="F91" s="147"/>
      <c r="G91" s="147"/>
      <c r="H91" s="147"/>
      <c r="I91" s="147"/>
      <c r="J91" s="147"/>
      <c r="K91" s="147"/>
      <c r="L91" s="147"/>
      <c r="M91" s="147"/>
      <c r="N91" s="147"/>
      <c r="O91" s="147"/>
      <c r="P91" s="147"/>
      <c r="Q91" s="147"/>
      <c r="R91" s="517">
        <f t="shared" si="29"/>
        <v>25000</v>
      </c>
      <c r="S91" s="147">
        <f t="shared" si="32"/>
        <v>25000</v>
      </c>
      <c r="T91" s="147"/>
      <c r="U91" s="143"/>
    </row>
    <row r="92" spans="1:21" s="144" customFormat="1">
      <c r="A92" s="284" t="s">
        <v>1210</v>
      </c>
      <c r="B92" s="146">
        <f t="shared" si="28"/>
        <v>25000</v>
      </c>
      <c r="C92" s="147">
        <v>25000</v>
      </c>
      <c r="D92" s="147"/>
      <c r="E92" s="147">
        <f t="shared" si="30"/>
        <v>25000</v>
      </c>
      <c r="F92" s="147"/>
      <c r="G92" s="147"/>
      <c r="H92" s="147"/>
      <c r="I92" s="147"/>
      <c r="J92" s="147"/>
      <c r="K92" s="147"/>
      <c r="L92" s="147"/>
      <c r="M92" s="147"/>
      <c r="N92" s="147"/>
      <c r="O92" s="147"/>
      <c r="P92" s="147"/>
      <c r="Q92" s="147"/>
      <c r="R92" s="517">
        <f t="shared" si="29"/>
        <v>25000</v>
      </c>
      <c r="S92" s="147">
        <f t="shared" si="32"/>
        <v>25000</v>
      </c>
      <c r="T92" s="147"/>
      <c r="U92" s="143"/>
    </row>
    <row r="93" spans="1:21" s="144" customFormat="1">
      <c r="A93" s="1151" t="s">
        <v>2761</v>
      </c>
      <c r="B93" s="146">
        <f t="shared" si="28"/>
        <v>660000</v>
      </c>
      <c r="C93" s="147">
        <v>660000</v>
      </c>
      <c r="D93" s="147"/>
      <c r="E93" s="147">
        <f t="shared" si="30"/>
        <v>660000</v>
      </c>
      <c r="F93" s="147"/>
      <c r="G93" s="147"/>
      <c r="H93" s="147"/>
      <c r="I93" s="147"/>
      <c r="J93" s="147"/>
      <c r="K93" s="147"/>
      <c r="L93" s="147"/>
      <c r="M93" s="147"/>
      <c r="N93" s="147"/>
      <c r="O93" s="147"/>
      <c r="P93" s="147"/>
      <c r="Q93" s="147"/>
      <c r="R93" s="517">
        <f t="shared" si="29"/>
        <v>660000</v>
      </c>
      <c r="S93" s="147">
        <f t="shared" si="32"/>
        <v>660000</v>
      </c>
      <c r="T93" s="147"/>
      <c r="U93" s="143"/>
    </row>
    <row r="94" spans="1:21" s="144" customFormat="1">
      <c r="A94" s="1151" t="s">
        <v>34</v>
      </c>
      <c r="B94" s="146">
        <f t="shared" si="28"/>
        <v>0</v>
      </c>
      <c r="C94" s="147"/>
      <c r="D94" s="147"/>
      <c r="E94" s="147">
        <f t="shared" si="30"/>
        <v>0</v>
      </c>
      <c r="F94" s="147"/>
      <c r="G94" s="147"/>
      <c r="H94" s="147"/>
      <c r="I94" s="147"/>
      <c r="J94" s="147"/>
      <c r="K94" s="147"/>
      <c r="L94" s="147"/>
      <c r="M94" s="147"/>
      <c r="N94" s="147"/>
      <c r="O94" s="147"/>
      <c r="P94" s="147"/>
      <c r="Q94" s="147"/>
      <c r="R94" s="517">
        <f t="shared" si="29"/>
        <v>0</v>
      </c>
      <c r="S94" s="147">
        <f t="shared" si="32"/>
        <v>0</v>
      </c>
      <c r="T94" s="147"/>
      <c r="U94" s="143"/>
    </row>
    <row r="95" spans="1:21" s="144" customFormat="1">
      <c r="A95" s="1151" t="s">
        <v>34</v>
      </c>
      <c r="B95" s="146">
        <f t="shared" si="28"/>
        <v>0</v>
      </c>
      <c r="C95" s="147"/>
      <c r="D95" s="147"/>
      <c r="E95" s="147">
        <f t="shared" si="30"/>
        <v>0</v>
      </c>
      <c r="F95" s="147"/>
      <c r="G95" s="147"/>
      <c r="H95" s="147"/>
      <c r="I95" s="147"/>
      <c r="J95" s="147"/>
      <c r="K95" s="147"/>
      <c r="L95" s="147"/>
      <c r="M95" s="147"/>
      <c r="N95" s="147"/>
      <c r="O95" s="147"/>
      <c r="P95" s="147"/>
      <c r="Q95" s="147"/>
      <c r="R95" s="517">
        <f t="shared" si="29"/>
        <v>0</v>
      </c>
      <c r="S95" s="147">
        <f t="shared" si="32"/>
        <v>0</v>
      </c>
      <c r="T95" s="147"/>
      <c r="U95" s="143"/>
    </row>
    <row r="96" spans="1:21" s="144" customFormat="1">
      <c r="A96" s="149" t="s">
        <v>774</v>
      </c>
      <c r="B96" s="146">
        <f>SUM(C96:D96)</f>
        <v>8609045</v>
      </c>
      <c r="C96" s="146">
        <f t="shared" ref="C96:R96" si="33">SUM(C83:C95)</f>
        <v>8609045</v>
      </c>
      <c r="D96" s="146">
        <f t="shared" si="33"/>
        <v>0</v>
      </c>
      <c r="E96" s="146">
        <f t="shared" si="33"/>
        <v>8609045</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3">
        <f t="shared" si="33"/>
        <v>8609045</v>
      </c>
      <c r="S96" s="150">
        <f>SUM(S84:S87,S89:S95)</f>
        <v>8325189</v>
      </c>
      <c r="T96" s="146">
        <f>SUM(T84:T87,T89:T95)</f>
        <v>0</v>
      </c>
      <c r="U96" s="143"/>
    </row>
    <row r="97" spans="1:21" s="144" customFormat="1">
      <c r="A97" s="149" t="s">
        <v>775</v>
      </c>
      <c r="B97" s="146">
        <f>SUM(C97:D97)</f>
        <v>178994004</v>
      </c>
      <c r="C97" s="146">
        <f t="shared" ref="C97:R97" si="34">SUM(C63+C70+C77+C81+C96)</f>
        <v>178994004</v>
      </c>
      <c r="D97" s="146">
        <f t="shared" si="34"/>
        <v>0</v>
      </c>
      <c r="E97" s="146">
        <f t="shared" si="34"/>
        <v>59190889</v>
      </c>
      <c r="F97" s="146">
        <f t="shared" si="34"/>
        <v>30000000</v>
      </c>
      <c r="G97" s="146">
        <f t="shared" si="34"/>
        <v>33000000</v>
      </c>
      <c r="H97" s="146">
        <f t="shared" si="34"/>
        <v>18703115</v>
      </c>
      <c r="I97" s="146">
        <f t="shared" si="34"/>
        <v>20500000</v>
      </c>
      <c r="J97" s="146">
        <f t="shared" si="34"/>
        <v>3500000</v>
      </c>
      <c r="K97" s="146">
        <f t="shared" si="34"/>
        <v>7100000</v>
      </c>
      <c r="L97" s="146">
        <f t="shared" si="34"/>
        <v>4000000</v>
      </c>
      <c r="M97" s="146">
        <f t="shared" si="34"/>
        <v>3000000</v>
      </c>
      <c r="N97" s="146">
        <f t="shared" si="34"/>
        <v>0</v>
      </c>
      <c r="O97" s="146">
        <f t="shared" si="34"/>
        <v>0</v>
      </c>
      <c r="P97" s="146">
        <f t="shared" si="34"/>
        <v>0</v>
      </c>
      <c r="Q97" s="146">
        <f t="shared" si="34"/>
        <v>0</v>
      </c>
      <c r="R97" s="146">
        <f t="shared" si="34"/>
        <v>178994004</v>
      </c>
      <c r="S97" s="146">
        <f>SUM(S63+S70+S81+S96)</f>
        <v>173822202</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9800000</v>
      </c>
      <c r="C99" s="980">
        <v>9800000</v>
      </c>
      <c r="D99" s="980"/>
      <c r="E99" s="980">
        <v>2500000</v>
      </c>
      <c r="F99" s="147"/>
      <c r="G99" s="147"/>
      <c r="H99" s="147"/>
      <c r="I99" s="147"/>
      <c r="J99" s="147"/>
      <c r="K99" s="147"/>
      <c r="L99" s="147"/>
      <c r="M99" s="147"/>
      <c r="N99" s="147">
        <v>7300000</v>
      </c>
      <c r="O99" s="147"/>
      <c r="P99" s="147"/>
      <c r="Q99" s="147"/>
      <c r="R99" s="517">
        <f>SUM(E99:Q99)</f>
        <v>9800000</v>
      </c>
      <c r="S99" s="147">
        <f>R99</f>
        <v>9800000</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f t="shared" ref="S100:S103" si="35">R100</f>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f t="shared" si="35"/>
        <v>0</v>
      </c>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f t="shared" si="35"/>
        <v>0</v>
      </c>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f t="shared" si="35"/>
        <v>0</v>
      </c>
      <c r="T103" s="147"/>
      <c r="U103" s="143"/>
    </row>
    <row r="104" spans="1:21" s="144" customFormat="1">
      <c r="A104" s="149" t="s">
        <v>779</v>
      </c>
      <c r="B104" s="146">
        <f>SUM(C104:D104)</f>
        <v>9800000</v>
      </c>
      <c r="C104" s="146">
        <f>SUM(C99:C103)</f>
        <v>9800000</v>
      </c>
      <c r="D104" s="146">
        <f t="shared" ref="D104:T104" si="36">SUM(D99:D103)</f>
        <v>0</v>
      </c>
      <c r="E104" s="146">
        <f t="shared" si="36"/>
        <v>2500000</v>
      </c>
      <c r="F104" s="146">
        <f t="shared" si="36"/>
        <v>0</v>
      </c>
      <c r="G104" s="146">
        <f t="shared" si="36"/>
        <v>0</v>
      </c>
      <c r="H104" s="146">
        <f t="shared" si="36"/>
        <v>0</v>
      </c>
      <c r="I104" s="146">
        <f t="shared" si="36"/>
        <v>0</v>
      </c>
      <c r="J104" s="146">
        <f t="shared" si="36"/>
        <v>0</v>
      </c>
      <c r="K104" s="146">
        <f t="shared" si="36"/>
        <v>0</v>
      </c>
      <c r="L104" s="146">
        <f t="shared" si="36"/>
        <v>0</v>
      </c>
      <c r="M104" s="146">
        <f t="shared" si="36"/>
        <v>0</v>
      </c>
      <c r="N104" s="146">
        <f t="shared" si="36"/>
        <v>7300000</v>
      </c>
      <c r="O104" s="146">
        <f t="shared" si="36"/>
        <v>0</v>
      </c>
      <c r="P104" s="146">
        <f t="shared" si="36"/>
        <v>0</v>
      </c>
      <c r="Q104" s="146">
        <f t="shared" si="36"/>
        <v>0</v>
      </c>
      <c r="R104" s="343">
        <f t="shared" si="36"/>
        <v>9800000</v>
      </c>
      <c r="S104" s="150">
        <f t="shared" si="36"/>
        <v>9800000</v>
      </c>
      <c r="T104" s="150">
        <f t="shared" si="36"/>
        <v>0</v>
      </c>
      <c r="U104" s="143"/>
    </row>
    <row r="105" spans="1:21" s="144" customFormat="1">
      <c r="A105" s="149" t="s">
        <v>780</v>
      </c>
      <c r="B105" s="150">
        <f>SUM(C105:D105)</f>
        <v>188794004</v>
      </c>
      <c r="C105" s="150">
        <f t="shared" ref="C105:R105" si="37">SUM(C97+C104)</f>
        <v>188794004</v>
      </c>
      <c r="D105" s="150">
        <f t="shared" si="37"/>
        <v>0</v>
      </c>
      <c r="E105" s="150">
        <f t="shared" si="37"/>
        <v>61690889</v>
      </c>
      <c r="F105" s="150">
        <f t="shared" si="37"/>
        <v>30000000</v>
      </c>
      <c r="G105" s="150">
        <f t="shared" si="37"/>
        <v>33000000</v>
      </c>
      <c r="H105" s="150">
        <f t="shared" si="37"/>
        <v>18703115</v>
      </c>
      <c r="I105" s="150">
        <f t="shared" si="37"/>
        <v>20500000</v>
      </c>
      <c r="J105" s="150">
        <f t="shared" si="37"/>
        <v>3500000</v>
      </c>
      <c r="K105" s="150">
        <f t="shared" si="37"/>
        <v>7100000</v>
      </c>
      <c r="L105" s="150">
        <f t="shared" si="37"/>
        <v>4000000</v>
      </c>
      <c r="M105" s="150">
        <f t="shared" si="37"/>
        <v>3000000</v>
      </c>
      <c r="N105" s="150">
        <f t="shared" si="37"/>
        <v>7300000</v>
      </c>
      <c r="O105" s="150">
        <f t="shared" si="37"/>
        <v>0</v>
      </c>
      <c r="P105" s="150">
        <f t="shared" si="37"/>
        <v>0</v>
      </c>
      <c r="Q105" s="150">
        <f t="shared" si="37"/>
        <v>0</v>
      </c>
      <c r="R105" s="343">
        <f t="shared" si="37"/>
        <v>188794004</v>
      </c>
      <c r="S105" s="150">
        <f>S97+S104</f>
        <v>183622202</v>
      </c>
      <c r="T105" s="150">
        <f>T97+T104</f>
        <v>0</v>
      </c>
      <c r="U105" s="143"/>
    </row>
    <row r="106" spans="1:21">
      <c r="A106" s="515"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183622202</v>
      </c>
      <c r="T107" s="150">
        <f>T105+T106</f>
        <v>0</v>
      </c>
    </row>
    <row r="108" spans="1:21" s="189" customFormat="1">
      <c r="A108" s="162" t="s">
        <v>879</v>
      </c>
      <c r="B108" s="157"/>
      <c r="C108" s="157"/>
      <c r="D108" s="157"/>
      <c r="E108" s="302">
        <f>Application!AO640</f>
        <v>61690889</v>
      </c>
      <c r="F108" s="302">
        <f>Application!AO627</f>
        <v>30000000</v>
      </c>
      <c r="G108" s="302">
        <f>Application!AO628</f>
        <v>33000000</v>
      </c>
      <c r="H108" s="302">
        <f>Application!AO629</f>
        <v>18703115</v>
      </c>
      <c r="I108" s="302">
        <f>Application!AO630</f>
        <v>20500000</v>
      </c>
      <c r="J108" s="302">
        <f>Application!AO631</f>
        <v>3500000</v>
      </c>
      <c r="K108" s="302">
        <f>Application!AO632</f>
        <v>7100000</v>
      </c>
      <c r="L108" s="302">
        <f>Application!AO633</f>
        <v>4000000</v>
      </c>
      <c r="M108" s="302">
        <f>Application!AO634</f>
        <v>3000000</v>
      </c>
      <c r="N108" s="302">
        <f>Application!AO635</f>
        <v>1000000</v>
      </c>
      <c r="O108" s="302">
        <f>Application!AO636</f>
        <v>6300000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5">
      <c r="A121" s="339" t="s">
        <v>1004</v>
      </c>
      <c r="B121" s="157"/>
      <c r="C121" s="157"/>
      <c r="D121" s="157"/>
    </row>
    <row r="122" spans="1:21">
      <c r="A122" s="326" t="s">
        <v>988</v>
      </c>
      <c r="B122" s="325"/>
      <c r="C122" s="325"/>
      <c r="D122" s="1869" t="s">
        <v>989</v>
      </c>
      <c r="E122" s="1869"/>
      <c r="F122" s="1869"/>
      <c r="G122" s="325"/>
      <c r="H122" s="325"/>
      <c r="I122" s="325"/>
      <c r="J122" s="325"/>
      <c r="K122" s="325"/>
      <c r="L122" s="325"/>
      <c r="M122" s="325"/>
      <c r="N122" s="325"/>
      <c r="O122" s="325"/>
      <c r="P122" s="325"/>
      <c r="Q122" s="325"/>
      <c r="R122" s="325"/>
      <c r="S122" s="325"/>
      <c r="T122" s="325"/>
      <c r="U122" s="327"/>
    </row>
    <row r="123" spans="1:21">
      <c r="A123" s="325" t="s">
        <v>990</v>
      </c>
      <c r="B123" s="334"/>
      <c r="C123" s="325"/>
      <c r="D123" s="1861" t="s">
        <v>1223</v>
      </c>
      <c r="E123" s="1556"/>
      <c r="F123" s="1556"/>
      <c r="G123" s="1556"/>
      <c r="H123" s="1556"/>
      <c r="I123" s="1556"/>
      <c r="J123" s="1556"/>
      <c r="K123" s="1556"/>
      <c r="L123" s="1556"/>
      <c r="M123" s="1556"/>
      <c r="N123" s="1556"/>
      <c r="O123" s="1556"/>
      <c r="P123" s="1556"/>
      <c r="Q123" s="1556"/>
      <c r="R123" s="1556"/>
      <c r="S123" s="1556"/>
      <c r="T123" s="325"/>
      <c r="U123" s="327"/>
    </row>
    <row r="124" spans="1:21" ht="12.5">
      <c r="A124" s="117" t="s">
        <v>991</v>
      </c>
      <c r="B124" s="334"/>
      <c r="C124" s="117"/>
      <c r="D124" s="1556"/>
      <c r="E124" s="1556"/>
      <c r="F124" s="1556"/>
      <c r="G124" s="1556"/>
      <c r="H124" s="1556"/>
      <c r="I124" s="1556"/>
      <c r="J124" s="1556"/>
      <c r="K124" s="1556"/>
      <c r="L124" s="1556"/>
      <c r="M124" s="1556"/>
      <c r="N124" s="1556"/>
      <c r="O124" s="1556"/>
      <c r="P124" s="1556"/>
      <c r="Q124" s="1556"/>
      <c r="R124" s="1556"/>
      <c r="S124" s="1556"/>
      <c r="T124" s="325"/>
      <c r="U124" s="327"/>
    </row>
    <row r="125" spans="1:21" ht="12.5">
      <c r="A125" s="117" t="s">
        <v>992</v>
      </c>
      <c r="B125" s="334"/>
      <c r="C125" s="117"/>
      <c r="D125" s="1556"/>
      <c r="E125" s="1556"/>
      <c r="F125" s="1556"/>
      <c r="G125" s="1556"/>
      <c r="H125" s="1556"/>
      <c r="I125" s="1556"/>
      <c r="J125" s="1556"/>
      <c r="K125" s="1556"/>
      <c r="L125" s="1556"/>
      <c r="M125" s="1556"/>
      <c r="N125" s="1556"/>
      <c r="O125" s="1556"/>
      <c r="P125" s="1556"/>
      <c r="Q125" s="1556"/>
      <c r="R125" s="1556"/>
      <c r="S125" s="1556"/>
      <c r="T125" s="325"/>
      <c r="U125" s="327"/>
    </row>
    <row r="126" spans="1:21" ht="12.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995</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2.5">
      <c r="A129" s="117" t="s">
        <v>300</v>
      </c>
      <c r="B129" s="334"/>
      <c r="C129" s="117"/>
      <c r="D129" s="1868" t="s">
        <v>996</v>
      </c>
      <c r="E129" s="1868"/>
      <c r="F129" s="1868"/>
      <c r="G129" s="1868"/>
      <c r="H129" s="1868"/>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998</v>
      </c>
      <c r="B131" s="335">
        <f>SUM(B123:B129)</f>
        <v>0</v>
      </c>
      <c r="C131" s="117"/>
      <c r="D131" s="1531"/>
      <c r="E131" s="1531"/>
      <c r="F131" s="1531"/>
      <c r="G131" s="1531"/>
      <c r="H131" s="1531"/>
      <c r="I131" s="117"/>
      <c r="J131" s="1531"/>
      <c r="K131" s="1531"/>
      <c r="L131" s="1531"/>
      <c r="M131" s="1531"/>
      <c r="N131" s="117"/>
      <c r="O131" s="117"/>
      <c r="P131" s="117"/>
      <c r="Q131" s="117"/>
      <c r="R131" s="117"/>
      <c r="S131" s="117"/>
      <c r="T131" s="325"/>
      <c r="U131" s="327"/>
    </row>
    <row r="132" spans="1:21" ht="12" customHeight="1">
      <c r="A132" s="337"/>
      <c r="B132" s="117"/>
      <c r="C132" s="117"/>
      <c r="D132" s="1862" t="s">
        <v>999</v>
      </c>
      <c r="E132" s="1862"/>
      <c r="F132" s="1862"/>
      <c r="G132" s="1862"/>
      <c r="H132" s="1862"/>
      <c r="I132" s="117"/>
      <c r="J132" s="1862" t="s">
        <v>1000</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3">
      <c r="A139" s="1859" t="s">
        <v>1003</v>
      </c>
      <c r="B139" s="1859"/>
      <c r="C139" s="1859"/>
      <c r="D139" s="329"/>
      <c r="E139" s="117" t="s">
        <v>997</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7" workbookViewId="0">
      <selection activeCell="G102" sqref="G102"/>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2" t="s">
        <v>1226</v>
      </c>
      <c r="B1" s="1873"/>
      <c r="C1" s="1873"/>
      <c r="D1" s="1873"/>
      <c r="E1" s="1873"/>
      <c r="F1" s="1873"/>
      <c r="G1" s="1873"/>
      <c r="H1" s="1873"/>
      <c r="I1" s="1873"/>
      <c r="J1" s="1874"/>
      <c r="K1" s="356"/>
    </row>
    <row r="2" spans="1:11" s="402" customFormat="1" ht="69">
      <c r="A2" s="399"/>
      <c r="B2" s="400" t="s">
        <v>1026</v>
      </c>
      <c r="C2" s="400" t="s">
        <v>1228</v>
      </c>
      <c r="D2" s="400" t="s">
        <v>1229</v>
      </c>
      <c r="E2" s="400" t="s">
        <v>1157</v>
      </c>
      <c r="F2" s="400" t="s">
        <v>1230</v>
      </c>
      <c r="G2" s="400" t="s">
        <v>1231</v>
      </c>
      <c r="H2" s="400" t="s">
        <v>1027</v>
      </c>
      <c r="I2" s="400" t="s">
        <v>1232</v>
      </c>
      <c r="J2" s="400" t="s">
        <v>1233</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1605000</v>
      </c>
      <c r="C4" s="363"/>
      <c r="D4" s="363">
        <f>B4</f>
        <v>1605000</v>
      </c>
      <c r="E4" s="364"/>
      <c r="F4" s="364"/>
      <c r="G4" s="364"/>
      <c r="H4" s="364"/>
      <c r="I4" s="364"/>
      <c r="J4" s="364"/>
      <c r="K4" s="360"/>
    </row>
    <row r="5" spans="1:11" s="361" customFormat="1">
      <c r="A5" s="365" t="s">
        <v>28</v>
      </c>
      <c r="B5" s="362">
        <f>'Sources and Uses Budget'!C5</f>
        <v>0</v>
      </c>
      <c r="C5" s="363"/>
      <c r="D5" s="363">
        <f t="shared" ref="D5:D7" si="0">B5</f>
        <v>0</v>
      </c>
      <c r="E5" s="364"/>
      <c r="F5" s="364"/>
      <c r="G5" s="364"/>
      <c r="H5" s="364"/>
      <c r="I5" s="364"/>
      <c r="J5" s="364"/>
      <c r="K5" s="360"/>
    </row>
    <row r="6" spans="1:11" s="361" customFormat="1">
      <c r="A6" s="365" t="s">
        <v>29</v>
      </c>
      <c r="B6" s="362">
        <f>'Sources and Uses Budget'!C6</f>
        <v>0</v>
      </c>
      <c r="C6" s="363"/>
      <c r="D6" s="363">
        <f t="shared" si="0"/>
        <v>0</v>
      </c>
      <c r="E6" s="364"/>
      <c r="F6" s="364"/>
      <c r="G6" s="364"/>
      <c r="H6" s="364"/>
      <c r="I6" s="364"/>
      <c r="J6" s="364"/>
      <c r="K6" s="360"/>
    </row>
    <row r="7" spans="1:11" s="361" customFormat="1">
      <c r="A7" s="365" t="s">
        <v>97</v>
      </c>
      <c r="B7" s="362">
        <f>'Sources and Uses Budget'!C7</f>
        <v>0</v>
      </c>
      <c r="C7" s="363"/>
      <c r="D7" s="363">
        <f t="shared" si="0"/>
        <v>0</v>
      </c>
      <c r="E7" s="364"/>
      <c r="F7" s="364"/>
      <c r="G7" s="364"/>
      <c r="H7" s="364"/>
      <c r="I7" s="364"/>
      <c r="J7" s="364"/>
      <c r="K7" s="360"/>
    </row>
    <row r="8" spans="1:11" s="361" customFormat="1">
      <c r="A8" s="366" t="s">
        <v>594</v>
      </c>
      <c r="B8" s="362">
        <f>'Sources and Uses Budget'!C8</f>
        <v>1605000</v>
      </c>
      <c r="C8" s="362">
        <f>SUM(C4:C7)</f>
        <v>0</v>
      </c>
      <c r="D8" s="362">
        <f>SUM(D4:D7)</f>
        <v>1605000</v>
      </c>
      <c r="E8" s="364"/>
      <c r="F8" s="364"/>
      <c r="G8" s="364"/>
      <c r="H8" s="364"/>
      <c r="I8" s="364"/>
      <c r="J8" s="364"/>
      <c r="K8" s="360"/>
    </row>
    <row r="9" spans="1:11" s="361" customFormat="1">
      <c r="A9" s="365" t="s">
        <v>595</v>
      </c>
      <c r="B9" s="362">
        <f>'Sources and Uses Budget'!C9</f>
        <v>0</v>
      </c>
      <c r="C9" s="363"/>
      <c r="D9" s="363">
        <f>B9</f>
        <v>0</v>
      </c>
      <c r="E9" s="364"/>
      <c r="F9" s="364"/>
      <c r="G9" s="364"/>
      <c r="H9" s="362">
        <f>'Sources and Uses Budget'!T9</f>
        <v>0</v>
      </c>
      <c r="I9" s="363"/>
      <c r="J9" s="363"/>
      <c r="K9" s="360"/>
    </row>
    <row r="10" spans="1:11" s="361" customFormat="1">
      <c r="A10" s="365" t="s">
        <v>596</v>
      </c>
      <c r="B10" s="362">
        <f>'Sources and Uses Budget'!C10</f>
        <v>3300000</v>
      </c>
      <c r="C10" s="363"/>
      <c r="D10" s="363">
        <f>B10</f>
        <v>3300000</v>
      </c>
      <c r="E10" s="362">
        <f>'Sources and Uses Budget'!S10</f>
        <v>3300000</v>
      </c>
      <c r="F10" s="363">
        <f>E10</f>
        <v>3300000</v>
      </c>
      <c r="G10" s="363"/>
      <c r="H10" s="362">
        <f>'Sources and Uses Budget'!T10</f>
        <v>0</v>
      </c>
      <c r="I10" s="363"/>
      <c r="J10" s="363"/>
      <c r="K10" s="360"/>
    </row>
    <row r="11" spans="1:11" s="361" customFormat="1">
      <c r="A11" s="366" t="s">
        <v>597</v>
      </c>
      <c r="B11" s="362">
        <f>'Sources and Uses Budget'!C11</f>
        <v>3300000</v>
      </c>
      <c r="C11" s="362">
        <f>SUM(C9:C10)</f>
        <v>0</v>
      </c>
      <c r="D11" s="362">
        <f>SUM(D9:D10)</f>
        <v>3300000</v>
      </c>
      <c r="E11" s="364"/>
      <c r="F11" s="364"/>
      <c r="G11" s="364"/>
      <c r="H11" s="362">
        <f>'Sources and Uses Budget'!T11</f>
        <v>0</v>
      </c>
      <c r="I11" s="362">
        <f>SUM(I9:I10)</f>
        <v>0</v>
      </c>
      <c r="J11" s="362">
        <f>SUM(J9:J10)</f>
        <v>0</v>
      </c>
      <c r="K11" s="360"/>
    </row>
    <row r="12" spans="1:11" s="361" customFormat="1">
      <c r="A12" s="366" t="s">
        <v>84</v>
      </c>
      <c r="B12" s="362">
        <f>'Sources and Uses Budget'!C12</f>
        <v>4905000</v>
      </c>
      <c r="C12" s="362">
        <f>SUM(C8+C11)</f>
        <v>0</v>
      </c>
      <c r="D12" s="362">
        <f>SUM(D8+D11)</f>
        <v>4905000</v>
      </c>
      <c r="E12" s="364"/>
      <c r="F12" s="364"/>
      <c r="G12" s="364"/>
      <c r="H12" s="364"/>
      <c r="I12" s="364"/>
      <c r="J12" s="364"/>
      <c r="K12" s="360"/>
    </row>
    <row r="13" spans="1:11" s="361" customFormat="1">
      <c r="A13" s="367" t="s">
        <v>902</v>
      </c>
      <c r="B13" s="362">
        <f>'Sources and Uses Budget'!C13</f>
        <v>0</v>
      </c>
      <c r="C13" s="363"/>
      <c r="D13" s="363">
        <f>B13</f>
        <v>0</v>
      </c>
      <c r="E13" s="362">
        <f>'Sources and Uses Budget'!S13</f>
        <v>0</v>
      </c>
      <c r="F13" s="363">
        <f>E13</f>
        <v>0</v>
      </c>
      <c r="G13" s="363"/>
      <c r="H13" s="362">
        <f>'Sources and Uses Budget'!T13</f>
        <v>0</v>
      </c>
      <c r="I13" s="363"/>
      <c r="J13" s="363"/>
      <c r="K13" s="360"/>
    </row>
    <row r="14" spans="1:11" s="361" customFormat="1" ht="23">
      <c r="A14" s="365" t="s">
        <v>903</v>
      </c>
      <c r="B14" s="362">
        <f>'Sources and Uses Budget'!C14</f>
        <v>0</v>
      </c>
      <c r="C14" s="363"/>
      <c r="D14" s="363">
        <f>B14</f>
        <v>0</v>
      </c>
      <c r="E14" s="362">
        <f>'Sources and Uses Budget'!S14</f>
        <v>0</v>
      </c>
      <c r="F14" s="363">
        <f>E14</f>
        <v>0</v>
      </c>
      <c r="G14" s="363"/>
      <c r="H14" s="362">
        <f>'Sources and Uses Budget'!T14</f>
        <v>0</v>
      </c>
      <c r="I14" s="363"/>
      <c r="J14" s="363"/>
      <c r="K14" s="360"/>
    </row>
    <row r="15" spans="1:11" s="361" customFormat="1">
      <c r="A15" s="365" t="s">
        <v>1160</v>
      </c>
      <c r="B15" s="362">
        <f>'Sources and Uses Budget'!C15</f>
        <v>0</v>
      </c>
      <c r="C15" s="363"/>
      <c r="D15" s="363">
        <f>B15</f>
        <v>0</v>
      </c>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4320000</v>
      </c>
      <c r="C29" s="363"/>
      <c r="D29" s="363">
        <f>B29</f>
        <v>4320000</v>
      </c>
      <c r="E29" s="362">
        <f>'Sources and Uses Budget'!S29</f>
        <v>4320000</v>
      </c>
      <c r="F29" s="363">
        <f>E29</f>
        <v>4320000</v>
      </c>
      <c r="G29" s="363"/>
      <c r="H29" s="362">
        <f>'Sources and Uses Budget'!T29</f>
        <v>0</v>
      </c>
      <c r="I29" s="363"/>
      <c r="J29" s="363"/>
      <c r="K29" s="360"/>
    </row>
    <row r="30" spans="1:11" s="361" customFormat="1">
      <c r="A30" s="145" t="s">
        <v>600</v>
      </c>
      <c r="B30" s="362">
        <f>'Sources and Uses Budget'!C30</f>
        <v>106281546</v>
      </c>
      <c r="C30" s="363"/>
      <c r="D30" s="363">
        <f t="shared" ref="D30:D37" si="1">B30</f>
        <v>106281546</v>
      </c>
      <c r="E30" s="362">
        <f>'Sources and Uses Budget'!S30</f>
        <v>106281546</v>
      </c>
      <c r="F30" s="363">
        <f t="shared" ref="F30:F37" si="2">E30</f>
        <v>106281546</v>
      </c>
      <c r="G30" s="363"/>
      <c r="H30" s="362">
        <f>'Sources and Uses Budget'!T30</f>
        <v>0</v>
      </c>
      <c r="I30" s="363"/>
      <c r="J30" s="363"/>
      <c r="K30" s="360"/>
    </row>
    <row r="31" spans="1:11" s="361" customFormat="1">
      <c r="A31" s="145" t="s">
        <v>601</v>
      </c>
      <c r="B31" s="362">
        <f>'Sources and Uses Budget'!C31</f>
        <v>7020093</v>
      </c>
      <c r="C31" s="363"/>
      <c r="D31" s="363">
        <f t="shared" si="1"/>
        <v>7020093</v>
      </c>
      <c r="E31" s="362">
        <f>'Sources and Uses Budget'!S31</f>
        <v>7020093</v>
      </c>
      <c r="F31" s="363">
        <f t="shared" si="2"/>
        <v>7020093</v>
      </c>
      <c r="G31" s="363"/>
      <c r="H31" s="362">
        <f>'Sources and Uses Budget'!T31</f>
        <v>0</v>
      </c>
      <c r="I31" s="363"/>
      <c r="J31" s="363"/>
      <c r="K31" s="360"/>
    </row>
    <row r="32" spans="1:11" s="361" customFormat="1">
      <c r="A32" s="145" t="s">
        <v>137</v>
      </c>
      <c r="B32" s="362">
        <f>'Sources and Uses Budget'!C32</f>
        <v>2340031</v>
      </c>
      <c r="C32" s="363"/>
      <c r="D32" s="363">
        <f t="shared" si="1"/>
        <v>2340031</v>
      </c>
      <c r="E32" s="362">
        <f>'Sources and Uses Budget'!S32</f>
        <v>2340031</v>
      </c>
      <c r="F32" s="363">
        <f t="shared" si="2"/>
        <v>2340031</v>
      </c>
      <c r="G32" s="363"/>
      <c r="H32" s="362">
        <f>'Sources and Uses Budget'!T32</f>
        <v>0</v>
      </c>
      <c r="I32" s="363"/>
      <c r="J32" s="363"/>
      <c r="K32" s="360"/>
    </row>
    <row r="33" spans="1:11" s="361" customFormat="1">
      <c r="A33" s="145" t="s">
        <v>138</v>
      </c>
      <c r="B33" s="362">
        <f>'Sources and Uses Budget'!C33</f>
        <v>7020093</v>
      </c>
      <c r="C33" s="363"/>
      <c r="D33" s="363">
        <f t="shared" si="1"/>
        <v>7020093</v>
      </c>
      <c r="E33" s="362">
        <f>'Sources and Uses Budget'!S33</f>
        <v>7020093</v>
      </c>
      <c r="F33" s="363">
        <f t="shared" si="2"/>
        <v>7020093</v>
      </c>
      <c r="G33" s="363"/>
      <c r="H33" s="362">
        <f>'Sources and Uses Budget'!T33</f>
        <v>0</v>
      </c>
      <c r="I33" s="363"/>
      <c r="J33" s="363"/>
      <c r="K33" s="360"/>
    </row>
    <row r="34" spans="1:11" s="361" customFormat="1">
      <c r="A34" s="145" t="s">
        <v>139</v>
      </c>
      <c r="B34" s="362">
        <f>'Sources and Uses Budget'!C34</f>
        <v>0</v>
      </c>
      <c r="C34" s="363"/>
      <c r="D34" s="363">
        <f t="shared" si="1"/>
        <v>0</v>
      </c>
      <c r="E34" s="362">
        <f>'Sources and Uses Budget'!S34</f>
        <v>0</v>
      </c>
      <c r="F34" s="363">
        <f t="shared" si="2"/>
        <v>0</v>
      </c>
      <c r="G34" s="363"/>
      <c r="H34" s="362">
        <f>'Sources and Uses Budget'!T34</f>
        <v>0</v>
      </c>
      <c r="I34" s="363"/>
      <c r="J34" s="363"/>
      <c r="K34" s="360"/>
    </row>
    <row r="35" spans="1:11" s="361" customFormat="1">
      <c r="A35" s="145" t="s">
        <v>140</v>
      </c>
      <c r="B35" s="362">
        <f>'Sources and Uses Budget'!C35</f>
        <v>0</v>
      </c>
      <c r="C35" s="363"/>
      <c r="D35" s="363">
        <f t="shared" si="1"/>
        <v>0</v>
      </c>
      <c r="E35" s="362">
        <f>'Sources and Uses Budget'!S35</f>
        <v>0</v>
      </c>
      <c r="F35" s="363">
        <f t="shared" si="2"/>
        <v>0</v>
      </c>
      <c r="G35" s="363"/>
      <c r="H35" s="362">
        <f>'Sources and Uses Budget'!T35</f>
        <v>0</v>
      </c>
      <c r="I35" s="363"/>
      <c r="J35" s="363"/>
      <c r="K35" s="360"/>
    </row>
    <row r="36" spans="1:11" s="361" customFormat="1">
      <c r="A36" s="509" t="s">
        <v>1639</v>
      </c>
      <c r="B36" s="362">
        <f>'Sources and Uses Budget'!C36</f>
        <v>0</v>
      </c>
      <c r="C36" s="363"/>
      <c r="D36" s="363">
        <f t="shared" si="1"/>
        <v>0</v>
      </c>
      <c r="E36" s="362">
        <f>'Sources and Uses Budget'!S36</f>
        <v>0</v>
      </c>
      <c r="F36" s="363">
        <f t="shared" si="2"/>
        <v>0</v>
      </c>
      <c r="G36" s="363"/>
      <c r="H36" s="362">
        <f>'Sources and Uses Budget'!T36</f>
        <v>0</v>
      </c>
      <c r="I36" s="363"/>
      <c r="J36" s="363"/>
      <c r="K36" s="360"/>
    </row>
    <row r="37" spans="1:11" s="361" customFormat="1">
      <c r="A37" s="365" t="str">
        <f>'Sources and Uses Budget'!$A37</f>
        <v>Community Commercial</v>
      </c>
      <c r="B37" s="362">
        <f>'Sources and Uses Budget'!C37</f>
        <v>3100000</v>
      </c>
      <c r="C37" s="363"/>
      <c r="D37" s="363">
        <f t="shared" si="1"/>
        <v>3100000</v>
      </c>
      <c r="E37" s="362">
        <f>'Sources and Uses Budget'!S37</f>
        <v>3100000</v>
      </c>
      <c r="F37" s="363">
        <f t="shared" si="2"/>
        <v>3100000</v>
      </c>
      <c r="G37" s="363"/>
      <c r="H37" s="362">
        <f>'Sources and Uses Budget'!T37</f>
        <v>0</v>
      </c>
      <c r="I37" s="363"/>
      <c r="J37" s="363"/>
      <c r="K37" s="360"/>
    </row>
    <row r="38" spans="1:11" s="361" customFormat="1">
      <c r="A38" s="366" t="s">
        <v>143</v>
      </c>
      <c r="B38" s="362">
        <f>'Sources and Uses Budget'!C38</f>
        <v>130081763</v>
      </c>
      <c r="C38" s="362">
        <f>SUM(C29:C37)</f>
        <v>0</v>
      </c>
      <c r="D38" s="362">
        <f>SUM(D29:D37)</f>
        <v>130081763</v>
      </c>
      <c r="E38" s="362">
        <f>'Sources and Uses Budget'!S38</f>
        <v>130081763</v>
      </c>
      <c r="F38" s="368">
        <f>SUM(F29:F37)</f>
        <v>130081763</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2720000</v>
      </c>
      <c r="C40" s="363"/>
      <c r="D40" s="363">
        <f>B40</f>
        <v>2720000</v>
      </c>
      <c r="E40" s="362">
        <f>'Sources and Uses Budget'!S40</f>
        <v>2720000</v>
      </c>
      <c r="F40" s="363">
        <f>E40</f>
        <v>2720000</v>
      </c>
      <c r="G40" s="363"/>
      <c r="H40" s="362">
        <f>'Sources and Uses Budget'!T40</f>
        <v>0</v>
      </c>
      <c r="I40" s="363"/>
      <c r="J40" s="363"/>
      <c r="K40" s="360"/>
    </row>
    <row r="41" spans="1:11" s="361" customFormat="1">
      <c r="A41" s="365" t="s">
        <v>146</v>
      </c>
      <c r="B41" s="362">
        <f>'Sources and Uses Budget'!C41</f>
        <v>400000</v>
      </c>
      <c r="C41" s="363"/>
      <c r="D41" s="363">
        <f>B41</f>
        <v>400000</v>
      </c>
      <c r="E41" s="362">
        <f>'Sources and Uses Budget'!S41</f>
        <v>400000</v>
      </c>
      <c r="F41" s="363">
        <f>E41</f>
        <v>400000</v>
      </c>
      <c r="G41" s="363"/>
      <c r="H41" s="362">
        <f>'Sources and Uses Budget'!T41</f>
        <v>0</v>
      </c>
      <c r="I41" s="363"/>
      <c r="J41" s="363"/>
      <c r="K41" s="360"/>
    </row>
    <row r="42" spans="1:11" s="361" customFormat="1">
      <c r="A42" s="366" t="s">
        <v>147</v>
      </c>
      <c r="B42" s="362">
        <f>'Sources and Uses Budget'!C42</f>
        <v>3120000</v>
      </c>
      <c r="C42" s="362">
        <f>SUM(C39:C41)</f>
        <v>0</v>
      </c>
      <c r="D42" s="362">
        <f>SUM(D39:D41)</f>
        <v>3120000</v>
      </c>
      <c r="E42" s="362">
        <f>'Sources and Uses Budget'!S42</f>
        <v>3120000</v>
      </c>
      <c r="F42" s="368">
        <f>SUM(F40:F41)</f>
        <v>3120000</v>
      </c>
      <c r="G42" s="368">
        <f>SUM(G40:G41)</f>
        <v>0</v>
      </c>
      <c r="H42" s="362">
        <f>'Sources and Uses Budget'!T42</f>
        <v>0</v>
      </c>
      <c r="I42" s="368">
        <f>SUM(I40:I41)</f>
        <v>0</v>
      </c>
      <c r="J42" s="368">
        <f>SUM(J40:J41)</f>
        <v>0</v>
      </c>
      <c r="K42" s="360"/>
    </row>
    <row r="43" spans="1:11" s="361" customFormat="1">
      <c r="A43" s="366" t="s">
        <v>148</v>
      </c>
      <c r="B43" s="362">
        <f>'Sources and Uses Budget'!C43</f>
        <v>1970000</v>
      </c>
      <c r="C43" s="363"/>
      <c r="D43" s="363">
        <f>B43</f>
        <v>1970000</v>
      </c>
      <c r="E43" s="362">
        <f>'Sources and Uses Budget'!S43</f>
        <v>1970000</v>
      </c>
      <c r="F43" s="363">
        <f>E43</f>
        <v>1970000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8500000</v>
      </c>
      <c r="C45" s="363"/>
      <c r="D45" s="363">
        <f>B45</f>
        <v>8500000</v>
      </c>
      <c r="E45" s="362">
        <f>'Sources and Uses Budget'!S45</f>
        <v>8500000</v>
      </c>
      <c r="F45" s="363">
        <f>E45</f>
        <v>8500000</v>
      </c>
      <c r="G45" s="363"/>
      <c r="H45" s="362">
        <f>'Sources and Uses Budget'!T45</f>
        <v>0</v>
      </c>
      <c r="I45" s="363"/>
      <c r="J45" s="363"/>
      <c r="K45" s="360"/>
    </row>
    <row r="46" spans="1:11" s="361" customFormat="1">
      <c r="A46" s="365" t="s">
        <v>151</v>
      </c>
      <c r="B46" s="362">
        <f>'Sources and Uses Budget'!C46</f>
        <v>731250</v>
      </c>
      <c r="C46" s="363"/>
      <c r="D46" s="363">
        <f t="shared" ref="D46:D53" si="3">B46</f>
        <v>731250</v>
      </c>
      <c r="E46" s="362">
        <f>'Sources and Uses Budget'!S46</f>
        <v>731250</v>
      </c>
      <c r="F46" s="363">
        <f t="shared" ref="F46:F53" si="4">E46</f>
        <v>731250</v>
      </c>
      <c r="G46" s="363"/>
      <c r="H46" s="362">
        <f>'Sources and Uses Budget'!T46</f>
        <v>0</v>
      </c>
      <c r="I46" s="363"/>
      <c r="J46" s="363"/>
      <c r="K46" s="360"/>
    </row>
    <row r="47" spans="1:11" s="361" customFormat="1" ht="12" customHeight="1">
      <c r="A47" s="365" t="s">
        <v>152</v>
      </c>
      <c r="B47" s="362">
        <f>'Sources and Uses Budget'!C47</f>
        <v>0</v>
      </c>
      <c r="C47" s="363"/>
      <c r="D47" s="363">
        <f t="shared" si="3"/>
        <v>0</v>
      </c>
      <c r="E47" s="362">
        <f>'Sources and Uses Budget'!S47</f>
        <v>0</v>
      </c>
      <c r="F47" s="363">
        <f t="shared" si="4"/>
        <v>0</v>
      </c>
      <c r="G47" s="363"/>
      <c r="H47" s="362">
        <f>'Sources and Uses Budget'!T47</f>
        <v>0</v>
      </c>
      <c r="I47" s="363"/>
      <c r="J47" s="363"/>
      <c r="K47" s="360"/>
    </row>
    <row r="48" spans="1:11" s="361" customFormat="1">
      <c r="A48" s="365" t="s">
        <v>153</v>
      </c>
      <c r="B48" s="362">
        <f>'Sources and Uses Budget'!C48</f>
        <v>0</v>
      </c>
      <c r="C48" s="363"/>
      <c r="D48" s="363">
        <f t="shared" si="3"/>
        <v>0</v>
      </c>
      <c r="E48" s="362">
        <f>'Sources and Uses Budget'!S48</f>
        <v>0</v>
      </c>
      <c r="F48" s="363">
        <f t="shared" si="4"/>
        <v>0</v>
      </c>
      <c r="G48" s="363"/>
      <c r="H48" s="362">
        <f>'Sources and Uses Budget'!T48</f>
        <v>0</v>
      </c>
      <c r="I48" s="363"/>
      <c r="J48" s="363"/>
      <c r="K48" s="360"/>
    </row>
    <row r="49" spans="1:11" s="361" customFormat="1">
      <c r="A49" s="284" t="s">
        <v>57</v>
      </c>
      <c r="B49" s="362">
        <f>'Sources and Uses Budget'!C49</f>
        <v>350000</v>
      </c>
      <c r="C49" s="363"/>
      <c r="D49" s="363">
        <f t="shared" si="3"/>
        <v>350000</v>
      </c>
      <c r="E49" s="362">
        <f>'Sources and Uses Budget'!S49</f>
        <v>350000</v>
      </c>
      <c r="F49" s="363">
        <f t="shared" si="4"/>
        <v>350000</v>
      </c>
      <c r="G49" s="363"/>
      <c r="H49" s="362">
        <f>'Sources and Uses Budget'!T49</f>
        <v>0</v>
      </c>
      <c r="I49" s="363"/>
      <c r="J49" s="363"/>
      <c r="K49" s="360"/>
    </row>
    <row r="50" spans="1:11" s="361" customFormat="1">
      <c r="A50" s="365" t="s">
        <v>156</v>
      </c>
      <c r="B50" s="362">
        <f>'Sources and Uses Budget'!C50</f>
        <v>100000</v>
      </c>
      <c r="C50" s="363"/>
      <c r="D50" s="363">
        <f t="shared" si="3"/>
        <v>100000</v>
      </c>
      <c r="E50" s="362">
        <f>'Sources and Uses Budget'!S50</f>
        <v>100000</v>
      </c>
      <c r="F50" s="363">
        <f t="shared" si="4"/>
        <v>100000</v>
      </c>
      <c r="G50" s="363"/>
      <c r="H50" s="362">
        <f>'Sources and Uses Budget'!T50</f>
        <v>0</v>
      </c>
      <c r="I50" s="363"/>
      <c r="J50" s="363"/>
      <c r="K50" s="360"/>
    </row>
    <row r="51" spans="1:11" s="361" customFormat="1">
      <c r="A51" s="365" t="s">
        <v>154</v>
      </c>
      <c r="B51" s="362">
        <f>'Sources and Uses Budget'!C51</f>
        <v>20000</v>
      </c>
      <c r="C51" s="363"/>
      <c r="D51" s="363">
        <f t="shared" si="3"/>
        <v>20000</v>
      </c>
      <c r="E51" s="362">
        <f>'Sources and Uses Budget'!S51</f>
        <v>20000</v>
      </c>
      <c r="F51" s="363">
        <f t="shared" si="4"/>
        <v>20000</v>
      </c>
      <c r="G51" s="363"/>
      <c r="H51" s="362">
        <f>'Sources and Uses Budget'!T51</f>
        <v>0</v>
      </c>
      <c r="I51" s="363"/>
      <c r="J51" s="363"/>
      <c r="K51" s="360"/>
    </row>
    <row r="52" spans="1:11" s="361" customFormat="1">
      <c r="A52" s="365" t="s">
        <v>155</v>
      </c>
      <c r="B52" s="362">
        <f>'Sources and Uses Budget'!C52</f>
        <v>4324000</v>
      </c>
      <c r="C52" s="363"/>
      <c r="D52" s="363">
        <f t="shared" si="3"/>
        <v>4324000</v>
      </c>
      <c r="E52" s="362">
        <f>'Sources and Uses Budget'!S52</f>
        <v>4324000</v>
      </c>
      <c r="F52" s="363">
        <f t="shared" si="4"/>
        <v>4324000</v>
      </c>
      <c r="G52" s="363"/>
      <c r="H52" s="362">
        <f>'Sources and Uses Budget'!T52</f>
        <v>0</v>
      </c>
      <c r="I52" s="363"/>
      <c r="J52" s="363"/>
      <c r="K52" s="360"/>
    </row>
    <row r="53" spans="1:11" s="361" customFormat="1">
      <c r="A53" s="365" t="str">
        <f>'Sources and Uses Budget'!$A53</f>
        <v>Construction Lender Costs (Legal, etc.)</v>
      </c>
      <c r="B53" s="362">
        <f>'Sources and Uses Budget'!C53</f>
        <v>150000</v>
      </c>
      <c r="C53" s="363"/>
      <c r="D53" s="363">
        <f t="shared" si="3"/>
        <v>150000</v>
      </c>
      <c r="E53" s="362">
        <f>'Sources and Uses Budget'!S53</f>
        <v>150000</v>
      </c>
      <c r="F53" s="363">
        <f t="shared" si="4"/>
        <v>150000</v>
      </c>
      <c r="G53" s="363"/>
      <c r="H53" s="362">
        <f>'Sources and Uses Budget'!T53</f>
        <v>0</v>
      </c>
      <c r="I53" s="363"/>
      <c r="J53" s="363"/>
      <c r="K53" s="360"/>
    </row>
    <row r="54" spans="1:11" s="370" customFormat="1">
      <c r="A54" s="366" t="s">
        <v>157</v>
      </c>
      <c r="B54" s="362">
        <f>'Sources and Uses Budget'!C54</f>
        <v>14175250</v>
      </c>
      <c r="C54" s="368">
        <f>SUM(C45:C53)</f>
        <v>0</v>
      </c>
      <c r="D54" s="368">
        <f>SUM(D45:D53)</f>
        <v>14175250</v>
      </c>
      <c r="E54" s="362">
        <f>'Sources and Uses Budget'!S54</f>
        <v>14175250</v>
      </c>
      <c r="F54" s="368">
        <f>SUM(F45:F53)</f>
        <v>14175250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150000</v>
      </c>
      <c r="C56" s="363"/>
      <c r="D56" s="363">
        <f>B56</f>
        <v>150000</v>
      </c>
      <c r="E56" s="364"/>
      <c r="F56" s="364"/>
      <c r="G56" s="364"/>
      <c r="H56" s="364"/>
      <c r="I56" s="364"/>
      <c r="J56" s="364"/>
      <c r="K56" s="360"/>
    </row>
    <row r="57" spans="1:11" s="361" customFormat="1" ht="12" customHeight="1">
      <c r="A57" s="365" t="s">
        <v>152</v>
      </c>
      <c r="B57" s="362">
        <f>'Sources and Uses Budget'!C57</f>
        <v>50000</v>
      </c>
      <c r="C57" s="363"/>
      <c r="D57" s="363">
        <f t="shared" ref="D57:D61" si="5">B57</f>
        <v>50000</v>
      </c>
      <c r="E57" s="364"/>
      <c r="F57" s="364"/>
      <c r="G57" s="364"/>
      <c r="H57" s="364"/>
      <c r="I57" s="364"/>
      <c r="J57" s="364"/>
      <c r="K57" s="360"/>
    </row>
    <row r="58" spans="1:11" s="361" customFormat="1">
      <c r="A58" s="365" t="s">
        <v>156</v>
      </c>
      <c r="B58" s="362">
        <f>'Sources and Uses Budget'!C58</f>
        <v>0</v>
      </c>
      <c r="C58" s="363"/>
      <c r="D58" s="363">
        <f t="shared" si="5"/>
        <v>0</v>
      </c>
      <c r="E58" s="364"/>
      <c r="F58" s="364"/>
      <c r="G58" s="364"/>
      <c r="H58" s="364"/>
      <c r="I58" s="364"/>
      <c r="J58" s="364"/>
      <c r="K58" s="360"/>
    </row>
    <row r="59" spans="1:11" s="361" customFormat="1">
      <c r="A59" s="365" t="s">
        <v>154</v>
      </c>
      <c r="B59" s="362">
        <f>'Sources and Uses Budget'!C59</f>
        <v>0</v>
      </c>
      <c r="C59" s="363"/>
      <c r="D59" s="363">
        <f t="shared" si="5"/>
        <v>0</v>
      </c>
      <c r="E59" s="364"/>
      <c r="F59" s="364"/>
      <c r="G59" s="364"/>
      <c r="H59" s="364"/>
      <c r="I59" s="364"/>
      <c r="J59" s="364"/>
      <c r="K59" s="360"/>
    </row>
    <row r="60" spans="1:11" s="361" customFormat="1">
      <c r="A60" s="365" t="s">
        <v>155</v>
      </c>
      <c r="B60" s="362">
        <f>'Sources and Uses Budget'!C60</f>
        <v>0</v>
      </c>
      <c r="C60" s="363"/>
      <c r="D60" s="363">
        <f t="shared" si="5"/>
        <v>0</v>
      </c>
      <c r="E60" s="364"/>
      <c r="F60" s="364"/>
      <c r="G60" s="364"/>
      <c r="H60" s="364"/>
      <c r="I60" s="364"/>
      <c r="J60" s="364"/>
      <c r="K60" s="360"/>
    </row>
    <row r="61" spans="1:11" s="361" customFormat="1">
      <c r="A61" s="365" t="str">
        <f>'Sources and Uses Budget'!$A61</f>
        <v>Tax Credit Fees</v>
      </c>
      <c r="B61" s="362">
        <f>'Sources and Uses Budget'!C61</f>
        <v>173029</v>
      </c>
      <c r="C61" s="363"/>
      <c r="D61" s="363">
        <f t="shared" si="5"/>
        <v>173029</v>
      </c>
      <c r="E61" s="364"/>
      <c r="F61" s="364"/>
      <c r="G61" s="364"/>
      <c r="H61" s="364"/>
      <c r="I61" s="364"/>
      <c r="J61" s="364"/>
      <c r="K61" s="360"/>
    </row>
    <row r="62" spans="1:11" s="361" customFormat="1" ht="13.75" customHeight="1">
      <c r="A62" s="366" t="s">
        <v>301</v>
      </c>
      <c r="B62" s="362">
        <f>'Sources and Uses Budget'!C62</f>
        <v>373029</v>
      </c>
      <c r="C62" s="362">
        <f>SUM(C56:C61)</f>
        <v>0</v>
      </c>
      <c r="D62" s="362">
        <f>SUM(D56:D61)</f>
        <v>373029</v>
      </c>
      <c r="E62" s="364"/>
      <c r="F62" s="364"/>
      <c r="G62" s="364"/>
      <c r="H62" s="364"/>
      <c r="I62" s="364"/>
      <c r="J62" s="364"/>
      <c r="K62" s="360"/>
    </row>
    <row r="63" spans="1:11" s="361" customFormat="1">
      <c r="A63" s="371" t="s">
        <v>302</v>
      </c>
      <c r="B63" s="362">
        <f>'Sources and Uses Budget'!C63</f>
        <v>154625042</v>
      </c>
      <c r="C63" s="362">
        <f>SUM(C8+C11+C13+C14+C15+C26+C27+C38+C42+C43+C54+C62)</f>
        <v>0</v>
      </c>
      <c r="D63" s="362">
        <f>SUM(D8+D11+D13+D14+D15+D26+D27+D38+D42+D43+D54+D62)</f>
        <v>154625042</v>
      </c>
      <c r="E63" s="362">
        <f>'Sources and Uses Budget'!S63</f>
        <v>152647013</v>
      </c>
      <c r="F63" s="362">
        <f>SUM(F10+F13+F14+F15+F26+F27+F38+F42+F43+F54)</f>
        <v>152647013</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171</v>
      </c>
      <c r="B65" s="362">
        <f>'Sources and Uses Budget'!C65</f>
        <v>200000</v>
      </c>
      <c r="C65" s="363"/>
      <c r="D65" s="363">
        <f>B65</f>
        <v>200000</v>
      </c>
      <c r="E65" s="362">
        <f>'Sources and Uses Budget'!S65</f>
        <v>200000</v>
      </c>
      <c r="F65" s="363">
        <f>E65</f>
        <v>200000</v>
      </c>
      <c r="G65" s="363"/>
      <c r="H65" s="362">
        <f>'Sources and Uses Budget'!T65</f>
        <v>0</v>
      </c>
      <c r="I65" s="363"/>
      <c r="J65" s="363"/>
      <c r="K65" s="360"/>
    </row>
    <row r="66" spans="1:11" s="361" customFormat="1" ht="23">
      <c r="A66" s="284" t="s">
        <v>1640</v>
      </c>
      <c r="B66" s="362">
        <f>'Sources and Uses Budget'!C66</f>
        <v>0</v>
      </c>
      <c r="C66" s="363"/>
      <c r="D66" s="363">
        <f t="shared" ref="D66:D69" si="6">B66</f>
        <v>0</v>
      </c>
      <c r="E66" s="362">
        <f>'Sources and Uses Budget'!S66</f>
        <v>0</v>
      </c>
      <c r="F66" s="363">
        <f t="shared" ref="F66:F69" si="7">E66</f>
        <v>0</v>
      </c>
      <c r="G66" s="363"/>
      <c r="H66" s="362">
        <f>'Sources and Uses Budget'!T66</f>
        <v>0</v>
      </c>
      <c r="I66" s="363"/>
      <c r="J66" s="363"/>
      <c r="K66" s="360"/>
    </row>
    <row r="67" spans="1:11" s="361" customFormat="1" ht="23">
      <c r="A67" s="284" t="s">
        <v>1641</v>
      </c>
      <c r="B67" s="362">
        <f>'Sources and Uses Budget'!C67</f>
        <v>0</v>
      </c>
      <c r="C67" s="363"/>
      <c r="D67" s="363">
        <f t="shared" si="6"/>
        <v>0</v>
      </c>
      <c r="E67" s="362">
        <f>'Sources and Uses Budget'!S67</f>
        <v>0</v>
      </c>
      <c r="F67" s="363">
        <f t="shared" si="7"/>
        <v>0</v>
      </c>
      <c r="G67" s="363"/>
      <c r="H67" s="362">
        <f>'Sources and Uses Budget'!T67</f>
        <v>0</v>
      </c>
      <c r="I67" s="363"/>
      <c r="J67" s="363"/>
      <c r="K67" s="360"/>
    </row>
    <row r="68" spans="1:11" s="361" customFormat="1">
      <c r="A68" s="284" t="s">
        <v>1647</v>
      </c>
      <c r="B68" s="362">
        <f>'Sources and Uses Budget'!C68</f>
        <v>0</v>
      </c>
      <c r="C68" s="363"/>
      <c r="D68" s="363">
        <f t="shared" si="6"/>
        <v>0</v>
      </c>
      <c r="E68" s="362">
        <f>'Sources and Uses Budget'!S68</f>
        <v>0</v>
      </c>
      <c r="F68" s="363">
        <f t="shared" si="7"/>
        <v>0</v>
      </c>
      <c r="G68" s="363"/>
      <c r="H68" s="362">
        <f>'Sources and Uses Budget'!T68</f>
        <v>0</v>
      </c>
      <c r="I68" s="363"/>
      <c r="J68" s="363"/>
      <c r="K68" s="360"/>
    </row>
    <row r="69" spans="1:11" s="361" customFormat="1">
      <c r="A69" s="365" t="str">
        <f>'Sources and Uses Budget'!$A69</f>
        <v>Bond Counsel / Financial Advisor</v>
      </c>
      <c r="B69" s="362">
        <f>'Sources and Uses Budget'!C69</f>
        <v>140000</v>
      </c>
      <c r="C69" s="363"/>
      <c r="D69" s="363">
        <f t="shared" si="6"/>
        <v>140000</v>
      </c>
      <c r="E69" s="362">
        <f>'Sources and Uses Budget'!S69</f>
        <v>0</v>
      </c>
      <c r="F69" s="363">
        <f t="shared" si="7"/>
        <v>0</v>
      </c>
      <c r="G69" s="363"/>
      <c r="H69" s="362">
        <f>'Sources and Uses Budget'!T69</f>
        <v>0</v>
      </c>
      <c r="I69" s="363"/>
      <c r="J69" s="363"/>
      <c r="K69" s="360"/>
    </row>
    <row r="70" spans="1:11" s="361" customFormat="1">
      <c r="A70" s="366" t="s">
        <v>602</v>
      </c>
      <c r="B70" s="362">
        <f>'Sources and Uses Budget'!C70</f>
        <v>340000</v>
      </c>
      <c r="C70" s="362">
        <f>SUM(C64:C69)</f>
        <v>0</v>
      </c>
      <c r="D70" s="362">
        <f>SUM(D64:D69)</f>
        <v>340000</v>
      </c>
      <c r="E70" s="362">
        <f>'Sources and Uses Budget'!S70</f>
        <v>200000</v>
      </c>
      <c r="F70" s="368">
        <f>SUM(F65:F69)</f>
        <v>200000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f>B72</f>
        <v>0</v>
      </c>
      <c r="E72" s="364"/>
      <c r="F72" s="364"/>
      <c r="G72" s="364"/>
      <c r="H72" s="364"/>
      <c r="I72" s="364"/>
      <c r="J72" s="364"/>
      <c r="K72" s="360"/>
    </row>
    <row r="73" spans="1:11" s="361" customFormat="1">
      <c r="A73" s="365" t="s">
        <v>605</v>
      </c>
      <c r="B73" s="362">
        <f>'Sources and Uses Budget'!C73</f>
        <v>0</v>
      </c>
      <c r="C73" s="363"/>
      <c r="D73" s="363">
        <f t="shared" ref="D73:D76" si="8">B73</f>
        <v>0</v>
      </c>
      <c r="E73" s="364"/>
      <c r="F73" s="364"/>
      <c r="G73" s="364"/>
      <c r="H73" s="364"/>
      <c r="I73" s="364"/>
      <c r="J73" s="364"/>
      <c r="K73" s="360"/>
    </row>
    <row r="74" spans="1:11" s="361" customFormat="1">
      <c r="A74" s="367" t="s">
        <v>985</v>
      </c>
      <c r="B74" s="362">
        <f>'Sources and Uses Budget'!C74</f>
        <v>0</v>
      </c>
      <c r="C74" s="363"/>
      <c r="D74" s="363">
        <f t="shared" si="8"/>
        <v>0</v>
      </c>
      <c r="E74" s="364"/>
      <c r="F74" s="364"/>
      <c r="G74" s="364"/>
      <c r="H74" s="364"/>
      <c r="I74" s="364"/>
      <c r="J74" s="364"/>
      <c r="K74" s="360"/>
    </row>
    <row r="75" spans="1:11" s="361" customFormat="1">
      <c r="A75" s="365" t="s">
        <v>606</v>
      </c>
      <c r="B75" s="362">
        <f>'Sources and Uses Budget'!C75</f>
        <v>1069917</v>
      </c>
      <c r="C75" s="363"/>
      <c r="D75" s="363">
        <f t="shared" si="8"/>
        <v>1069917</v>
      </c>
      <c r="E75" s="364"/>
      <c r="F75" s="364"/>
      <c r="G75" s="364"/>
      <c r="H75" s="364"/>
      <c r="I75" s="364"/>
      <c r="J75" s="364"/>
      <c r="K75" s="360"/>
    </row>
    <row r="76" spans="1:11" s="361" customFormat="1">
      <c r="A76" s="365" t="str">
        <f>'Sources and Uses Budget'!$A76</f>
        <v>Post-Construction Interest Reserve</v>
      </c>
      <c r="B76" s="362">
        <f>'Sources and Uses Budget'!C76</f>
        <v>1700000</v>
      </c>
      <c r="C76" s="363"/>
      <c r="D76" s="363">
        <f t="shared" si="8"/>
        <v>1700000</v>
      </c>
      <c r="E76" s="364"/>
      <c r="F76" s="364"/>
      <c r="G76" s="364"/>
      <c r="H76" s="364"/>
      <c r="I76" s="364"/>
      <c r="J76" s="364"/>
      <c r="K76" s="360"/>
    </row>
    <row r="77" spans="1:11" s="361" customFormat="1">
      <c r="A77" s="366" t="s">
        <v>607</v>
      </c>
      <c r="B77" s="362">
        <f>'Sources and Uses Budget'!C77</f>
        <v>2769917</v>
      </c>
      <c r="C77" s="362">
        <f>SUM(C72:C76)</f>
        <v>0</v>
      </c>
      <c r="D77" s="362">
        <f>SUM(D72:D76)</f>
        <v>2769917</v>
      </c>
      <c r="E77" s="364"/>
      <c r="F77" s="364"/>
      <c r="G77" s="364"/>
      <c r="H77" s="364"/>
      <c r="I77" s="364"/>
      <c r="J77" s="364"/>
      <c r="K77" s="360"/>
    </row>
    <row r="78" spans="1:11" s="361" customFormat="1" ht="12">
      <c r="A78" s="358" t="s">
        <v>1209</v>
      </c>
      <c r="B78" s="359"/>
      <c r="C78" s="359"/>
      <c r="D78" s="359"/>
      <c r="E78" s="359"/>
      <c r="F78" s="359"/>
      <c r="G78" s="359"/>
      <c r="H78" s="359"/>
      <c r="I78" s="359"/>
      <c r="J78" s="359"/>
      <c r="K78" s="360"/>
    </row>
    <row r="79" spans="1:11" s="361" customFormat="1">
      <c r="A79" s="365" t="s">
        <v>1211</v>
      </c>
      <c r="B79" s="362">
        <f>'Sources and Uses Budget'!C79</f>
        <v>10750000</v>
      </c>
      <c r="C79" s="363"/>
      <c r="D79" s="363">
        <f>B79</f>
        <v>10750000</v>
      </c>
      <c r="E79" s="362">
        <f>'Sources and Uses Budget'!S79</f>
        <v>10750000</v>
      </c>
      <c r="F79" s="363">
        <f>E79</f>
        <v>10750000</v>
      </c>
      <c r="G79" s="363"/>
      <c r="H79" s="362">
        <f>'Sources and Uses Budget'!T79</f>
        <v>0</v>
      </c>
      <c r="I79" s="363"/>
      <c r="J79" s="363"/>
      <c r="K79" s="360"/>
    </row>
    <row r="80" spans="1:11" s="361" customFormat="1">
      <c r="A80" s="365" t="s">
        <v>58</v>
      </c>
      <c r="B80" s="362">
        <f>'Sources and Uses Budget'!C80</f>
        <v>1900000</v>
      </c>
      <c r="C80" s="363"/>
      <c r="D80" s="363">
        <f>B80</f>
        <v>1900000</v>
      </c>
      <c r="E80" s="362">
        <f>'Sources and Uses Budget'!S80</f>
        <v>1900000</v>
      </c>
      <c r="F80" s="363">
        <f>E80</f>
        <v>1900000</v>
      </c>
      <c r="G80" s="363"/>
      <c r="H80" s="362">
        <f>'Sources and Uses Budget'!T80</f>
        <v>0</v>
      </c>
      <c r="I80" s="363"/>
      <c r="J80" s="363"/>
      <c r="K80" s="360"/>
    </row>
    <row r="81" spans="1:11" s="361" customFormat="1">
      <c r="A81" s="366" t="s">
        <v>1208</v>
      </c>
      <c r="B81" s="362">
        <f>'Sources and Uses Budget'!C81</f>
        <v>12650000</v>
      </c>
      <c r="C81" s="362">
        <f>SUM(C79:C80)</f>
        <v>0</v>
      </c>
      <c r="D81" s="362">
        <f>SUM(D79:D80)</f>
        <v>12650000</v>
      </c>
      <c r="E81" s="362">
        <f>'Sources and Uses Budget'!S81</f>
        <v>12650000</v>
      </c>
      <c r="F81" s="362">
        <f>SUM(F79:F80)</f>
        <v>12650000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2095</v>
      </c>
      <c r="B83" s="362">
        <f>'Sources and Uses Budget'!C83</f>
        <v>0</v>
      </c>
      <c r="C83" s="363"/>
      <c r="D83" s="363">
        <f>B83</f>
        <v>0</v>
      </c>
      <c r="E83" s="364"/>
      <c r="F83" s="364"/>
      <c r="G83" s="364"/>
      <c r="H83" s="364"/>
      <c r="I83" s="364"/>
      <c r="J83" s="364"/>
      <c r="K83" s="360"/>
    </row>
    <row r="84" spans="1:11" s="361" customFormat="1">
      <c r="A84" s="145" t="s">
        <v>767</v>
      </c>
      <c r="B84" s="362">
        <f>'Sources and Uses Budget'!C84</f>
        <v>0</v>
      </c>
      <c r="C84" s="363"/>
      <c r="D84" s="363">
        <f t="shared" ref="D84:D95" si="9">B84</f>
        <v>0</v>
      </c>
      <c r="E84" s="362">
        <f>'Sources and Uses Budget'!S84</f>
        <v>0</v>
      </c>
      <c r="F84" s="363">
        <f>E84</f>
        <v>0</v>
      </c>
      <c r="G84" s="363"/>
      <c r="H84" s="362">
        <f>'Sources and Uses Budget'!T84</f>
        <v>0</v>
      </c>
      <c r="I84" s="363"/>
      <c r="J84" s="363"/>
      <c r="K84" s="360"/>
    </row>
    <row r="85" spans="1:11" s="361" customFormat="1">
      <c r="A85" s="145" t="s">
        <v>768</v>
      </c>
      <c r="B85" s="362">
        <f>'Sources and Uses Budget'!C85</f>
        <v>7450189</v>
      </c>
      <c r="C85" s="363"/>
      <c r="D85" s="363">
        <f t="shared" si="9"/>
        <v>7450189</v>
      </c>
      <c r="E85" s="362">
        <f>'Sources and Uses Budget'!S85</f>
        <v>7450189</v>
      </c>
      <c r="F85" s="363">
        <f>E85</f>
        <v>7450189</v>
      </c>
      <c r="G85" s="363"/>
      <c r="H85" s="362">
        <f>'Sources and Uses Budget'!T85</f>
        <v>0</v>
      </c>
      <c r="I85" s="363"/>
      <c r="J85" s="363"/>
      <c r="K85" s="360"/>
    </row>
    <row r="86" spans="1:11" s="361" customFormat="1">
      <c r="A86" s="145" t="s">
        <v>769</v>
      </c>
      <c r="B86" s="362">
        <f>'Sources and Uses Budget'!C86</f>
        <v>0</v>
      </c>
      <c r="C86" s="363"/>
      <c r="D86" s="363">
        <f t="shared" si="9"/>
        <v>0</v>
      </c>
      <c r="E86" s="362">
        <f>'Sources and Uses Budget'!S86</f>
        <v>0</v>
      </c>
      <c r="F86" s="363">
        <f>E86</f>
        <v>0</v>
      </c>
      <c r="G86" s="363"/>
      <c r="H86" s="362">
        <f>'Sources and Uses Budget'!T86</f>
        <v>0</v>
      </c>
      <c r="I86" s="363"/>
      <c r="J86" s="363"/>
      <c r="K86" s="360"/>
    </row>
    <row r="87" spans="1:11" s="361" customFormat="1">
      <c r="A87" s="145" t="s">
        <v>770</v>
      </c>
      <c r="B87" s="362">
        <f>'Sources and Uses Budget'!C87</f>
        <v>0</v>
      </c>
      <c r="C87" s="363"/>
      <c r="D87" s="363">
        <f t="shared" si="9"/>
        <v>0</v>
      </c>
      <c r="E87" s="362">
        <f>'Sources and Uses Budget'!S87</f>
        <v>0</v>
      </c>
      <c r="F87" s="363">
        <f>E87</f>
        <v>0</v>
      </c>
      <c r="G87" s="363"/>
      <c r="H87" s="362">
        <f>'Sources and Uses Budget'!T87</f>
        <v>0</v>
      </c>
      <c r="I87" s="363"/>
      <c r="J87" s="363"/>
      <c r="K87" s="360"/>
    </row>
    <row r="88" spans="1:11" s="361" customFormat="1">
      <c r="A88" s="145" t="s">
        <v>771</v>
      </c>
      <c r="B88" s="362">
        <f>'Sources and Uses Budget'!C88</f>
        <v>283856</v>
      </c>
      <c r="C88" s="363"/>
      <c r="D88" s="363">
        <f t="shared" si="9"/>
        <v>283856</v>
      </c>
      <c r="E88" s="364"/>
      <c r="F88" s="364"/>
      <c r="G88" s="364"/>
      <c r="H88" s="364"/>
      <c r="I88" s="364"/>
      <c r="J88" s="364"/>
      <c r="K88" s="360"/>
    </row>
    <row r="89" spans="1:11" s="361" customFormat="1">
      <c r="A89" s="145" t="s">
        <v>772</v>
      </c>
      <c r="B89" s="362">
        <f>'Sources and Uses Budget'!C89</f>
        <v>150000</v>
      </c>
      <c r="C89" s="363"/>
      <c r="D89" s="363">
        <f t="shared" si="9"/>
        <v>150000</v>
      </c>
      <c r="E89" s="362">
        <f>'Sources and Uses Budget'!S89</f>
        <v>150000</v>
      </c>
      <c r="F89" s="363">
        <f>E89</f>
        <v>150000</v>
      </c>
      <c r="G89" s="363"/>
      <c r="H89" s="362">
        <f>'Sources and Uses Budget'!T89</f>
        <v>0</v>
      </c>
      <c r="I89" s="363"/>
      <c r="J89" s="363"/>
      <c r="K89" s="360"/>
    </row>
    <row r="90" spans="1:11" s="361" customFormat="1">
      <c r="A90" s="145" t="s">
        <v>773</v>
      </c>
      <c r="B90" s="362">
        <f>'Sources and Uses Budget'!C90</f>
        <v>15000</v>
      </c>
      <c r="C90" s="363"/>
      <c r="D90" s="363">
        <f t="shared" si="9"/>
        <v>15000</v>
      </c>
      <c r="E90" s="362">
        <f>'Sources and Uses Budget'!S90</f>
        <v>15000</v>
      </c>
      <c r="F90" s="363">
        <f t="shared" ref="F90:F95" si="10">E90</f>
        <v>15000</v>
      </c>
      <c r="G90" s="363"/>
      <c r="H90" s="362">
        <f>'Sources and Uses Budget'!T90</f>
        <v>0</v>
      </c>
      <c r="I90" s="363"/>
      <c r="J90" s="363"/>
      <c r="K90" s="360"/>
    </row>
    <row r="91" spans="1:11" s="361" customFormat="1">
      <c r="A91" s="155" t="s">
        <v>372</v>
      </c>
      <c r="B91" s="362">
        <f>'Sources and Uses Budget'!C91</f>
        <v>25000</v>
      </c>
      <c r="C91" s="363"/>
      <c r="D91" s="363">
        <f t="shared" si="9"/>
        <v>25000</v>
      </c>
      <c r="E91" s="362">
        <f>'Sources and Uses Budget'!S91</f>
        <v>25000</v>
      </c>
      <c r="F91" s="363">
        <f t="shared" si="10"/>
        <v>25000</v>
      </c>
      <c r="G91" s="363"/>
      <c r="H91" s="362">
        <f>'Sources and Uses Budget'!T91</f>
        <v>0</v>
      </c>
      <c r="I91" s="363"/>
      <c r="J91" s="363"/>
      <c r="K91" s="360"/>
    </row>
    <row r="92" spans="1:11" s="361" customFormat="1">
      <c r="A92" s="509" t="s">
        <v>1210</v>
      </c>
      <c r="B92" s="362">
        <f>'Sources and Uses Budget'!C92</f>
        <v>25000</v>
      </c>
      <c r="C92" s="363"/>
      <c r="D92" s="363">
        <f t="shared" si="9"/>
        <v>25000</v>
      </c>
      <c r="E92" s="362">
        <f>'Sources and Uses Budget'!S92</f>
        <v>25000</v>
      </c>
      <c r="F92" s="363">
        <f t="shared" si="10"/>
        <v>25000</v>
      </c>
      <c r="G92" s="363"/>
      <c r="H92" s="362">
        <f>'Sources and Uses Budget'!T92</f>
        <v>0</v>
      </c>
      <c r="I92" s="363"/>
      <c r="J92" s="363"/>
      <c r="K92" s="360"/>
    </row>
    <row r="93" spans="1:11" s="361" customFormat="1">
      <c r="A93" s="365" t="str">
        <f>'Sources and Uses Budget'!$A93</f>
        <v>City Loan Fees</v>
      </c>
      <c r="B93" s="362">
        <f>'Sources and Uses Budget'!C93</f>
        <v>660000</v>
      </c>
      <c r="C93" s="363"/>
      <c r="D93" s="363">
        <f t="shared" si="9"/>
        <v>660000</v>
      </c>
      <c r="E93" s="362">
        <f>'Sources and Uses Budget'!S93</f>
        <v>660000</v>
      </c>
      <c r="F93" s="363">
        <f t="shared" si="10"/>
        <v>660000</v>
      </c>
      <c r="G93" s="363"/>
      <c r="H93" s="362">
        <f>'Sources and Uses Budget'!T93</f>
        <v>0</v>
      </c>
      <c r="I93" s="363"/>
      <c r="J93" s="363"/>
      <c r="K93" s="360"/>
    </row>
    <row r="94" spans="1:11" s="361" customFormat="1">
      <c r="A94" s="365" t="str">
        <f>'Sources and Uses Budget'!$A94</f>
        <v>Other: (Specify)</v>
      </c>
      <c r="B94" s="362">
        <f>'Sources and Uses Budget'!C94</f>
        <v>0</v>
      </c>
      <c r="C94" s="363"/>
      <c r="D94" s="363">
        <f t="shared" si="9"/>
        <v>0</v>
      </c>
      <c r="E94" s="362">
        <f>'Sources and Uses Budget'!S94</f>
        <v>0</v>
      </c>
      <c r="F94" s="363">
        <f t="shared" si="10"/>
        <v>0</v>
      </c>
      <c r="G94" s="363"/>
      <c r="H94" s="362">
        <f>'Sources and Uses Budget'!T94</f>
        <v>0</v>
      </c>
      <c r="I94" s="363"/>
      <c r="J94" s="363"/>
      <c r="K94" s="360"/>
    </row>
    <row r="95" spans="1:11" s="361" customFormat="1">
      <c r="A95" s="365" t="str">
        <f>'Sources and Uses Budget'!$A95</f>
        <v>Other: (Specify)</v>
      </c>
      <c r="B95" s="362">
        <f>'Sources and Uses Budget'!C95</f>
        <v>0</v>
      </c>
      <c r="C95" s="363"/>
      <c r="D95" s="363">
        <f t="shared" si="9"/>
        <v>0</v>
      </c>
      <c r="E95" s="362">
        <f>'Sources and Uses Budget'!S95</f>
        <v>0</v>
      </c>
      <c r="F95" s="363">
        <f t="shared" si="10"/>
        <v>0</v>
      </c>
      <c r="G95" s="363"/>
      <c r="H95" s="362">
        <f>'Sources and Uses Budget'!T95</f>
        <v>0</v>
      </c>
      <c r="I95" s="363"/>
      <c r="J95" s="363"/>
      <c r="K95" s="360"/>
    </row>
    <row r="96" spans="1:11" s="361" customFormat="1">
      <c r="A96" s="366" t="s">
        <v>774</v>
      </c>
      <c r="B96" s="362">
        <f>'Sources and Uses Budget'!C96</f>
        <v>8609045</v>
      </c>
      <c r="C96" s="362">
        <f>SUM(C83:C95)</f>
        <v>0</v>
      </c>
      <c r="D96" s="362">
        <f>SUM(D83:D95)</f>
        <v>8609045</v>
      </c>
      <c r="E96" s="362">
        <f>'Sources and Uses Budget'!S96</f>
        <v>8325189</v>
      </c>
      <c r="F96" s="368">
        <f>SUM(F84:F87,F89:F95)</f>
        <v>8325189</v>
      </c>
      <c r="G96" s="368">
        <f>SUM(G84:G87,G89:G95)</f>
        <v>0</v>
      </c>
      <c r="H96" s="362">
        <f>'Sources and Uses Budget'!T96</f>
        <v>0</v>
      </c>
      <c r="I96" s="362">
        <f>SUM(I84:I87,I89:I95)</f>
        <v>0</v>
      </c>
      <c r="J96" s="362">
        <f>SUM(J84:J87,J89:J95)</f>
        <v>0</v>
      </c>
      <c r="K96" s="360"/>
    </row>
    <row r="97" spans="1:11" s="361" customFormat="1">
      <c r="A97" s="366" t="s">
        <v>1028</v>
      </c>
      <c r="B97" s="362">
        <f>'Sources and Uses Budget'!C97</f>
        <v>178994004</v>
      </c>
      <c r="C97" s="362">
        <f>SUM(C63+C70+C77+C81+C96)</f>
        <v>0</v>
      </c>
      <c r="D97" s="362">
        <f>SUM(D63+D70+D77+D81+D96)</f>
        <v>178994004</v>
      </c>
      <c r="E97" s="362">
        <f>'Sources and Uses Budget'!S97</f>
        <v>173822202</v>
      </c>
      <c r="F97" s="368">
        <f>SUM(+F63+F70+F81+F96)</f>
        <v>173822202</v>
      </c>
      <c r="G97" s="368">
        <f>SUM(+G63+G70+G81+G96)</f>
        <v>0</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9800000</v>
      </c>
      <c r="C99" s="363"/>
      <c r="D99" s="363">
        <f>B99</f>
        <v>9800000</v>
      </c>
      <c r="E99" s="362">
        <f>'Sources and Uses Budget'!S99</f>
        <v>9800000</v>
      </c>
      <c r="F99" s="363">
        <f>E99</f>
        <v>9800000</v>
      </c>
      <c r="G99" s="363"/>
      <c r="H99" s="362">
        <f>'Sources and Uses Budget'!T99</f>
        <v>0</v>
      </c>
      <c r="I99" s="363"/>
      <c r="J99" s="363"/>
      <c r="K99" s="360"/>
    </row>
    <row r="100" spans="1:11" s="361" customFormat="1">
      <c r="A100" s="284" t="s">
        <v>1645</v>
      </c>
      <c r="B100" s="362">
        <f>'Sources and Uses Budget'!C100</f>
        <v>0</v>
      </c>
      <c r="C100" s="363"/>
      <c r="D100" s="363">
        <f t="shared" ref="D100:D103" si="11">B100</f>
        <v>0</v>
      </c>
      <c r="E100" s="362">
        <f>'Sources and Uses Budget'!S100</f>
        <v>0</v>
      </c>
      <c r="F100" s="363">
        <f t="shared" ref="F100:F103" si="12">E100</f>
        <v>0</v>
      </c>
      <c r="G100" s="363"/>
      <c r="H100" s="362">
        <f>'Sources and Uses Budget'!T100</f>
        <v>0</v>
      </c>
      <c r="I100" s="363"/>
      <c r="J100" s="363"/>
      <c r="K100" s="360"/>
    </row>
    <row r="101" spans="1:11" s="361" customFormat="1">
      <c r="A101" s="145" t="s">
        <v>778</v>
      </c>
      <c r="B101" s="362">
        <f>'Sources and Uses Budget'!C101</f>
        <v>0</v>
      </c>
      <c r="C101" s="363"/>
      <c r="D101" s="363">
        <f t="shared" si="11"/>
        <v>0</v>
      </c>
      <c r="E101" s="362">
        <f>'Sources and Uses Budget'!S101</f>
        <v>0</v>
      </c>
      <c r="F101" s="363">
        <f t="shared" si="12"/>
        <v>0</v>
      </c>
      <c r="G101" s="363"/>
      <c r="H101" s="362">
        <f>'Sources and Uses Budget'!T101</f>
        <v>0</v>
      </c>
      <c r="I101" s="363"/>
      <c r="J101" s="363"/>
      <c r="K101" s="360"/>
    </row>
    <row r="102" spans="1:11" s="361" customFormat="1" ht="12" customHeight="1">
      <c r="A102" s="284" t="s">
        <v>1646</v>
      </c>
      <c r="B102" s="362">
        <f>'Sources and Uses Budget'!C102</f>
        <v>0</v>
      </c>
      <c r="C102" s="363"/>
      <c r="D102" s="363">
        <f t="shared" si="11"/>
        <v>0</v>
      </c>
      <c r="E102" s="362">
        <f>'Sources and Uses Budget'!S102</f>
        <v>0</v>
      </c>
      <c r="F102" s="363">
        <f t="shared" si="12"/>
        <v>0</v>
      </c>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f t="shared" si="11"/>
        <v>0</v>
      </c>
      <c r="E103" s="362">
        <f>'Sources and Uses Budget'!S103</f>
        <v>0</v>
      </c>
      <c r="F103" s="363">
        <f t="shared" si="12"/>
        <v>0</v>
      </c>
      <c r="G103" s="363"/>
      <c r="H103" s="362">
        <f>'Sources and Uses Budget'!T103</f>
        <v>0</v>
      </c>
      <c r="I103" s="363"/>
      <c r="J103" s="363"/>
      <c r="K103" s="360"/>
    </row>
    <row r="104" spans="1:11" s="361" customFormat="1">
      <c r="A104" s="366" t="s">
        <v>779</v>
      </c>
      <c r="B104" s="362">
        <f>'Sources and Uses Budget'!C104</f>
        <v>9800000</v>
      </c>
      <c r="C104" s="362">
        <f>SUM(C99:C103)</f>
        <v>0</v>
      </c>
      <c r="D104" s="362">
        <f>SUM(D99:D103)</f>
        <v>9800000</v>
      </c>
      <c r="E104" s="362">
        <f>'Sources and Uses Budget'!S104</f>
        <v>9800000</v>
      </c>
      <c r="F104" s="368">
        <f>SUM(F99:F103)</f>
        <v>9800000</v>
      </c>
      <c r="G104" s="368">
        <f>SUM(G99:G103)</f>
        <v>0</v>
      </c>
      <c r="H104" s="362">
        <f>'Sources and Uses Budget'!T104</f>
        <v>0</v>
      </c>
      <c r="I104" s="368">
        <f>SUM(I99:I103)</f>
        <v>0</v>
      </c>
      <c r="J104" s="368">
        <f>SUM(J99:J103)</f>
        <v>0</v>
      </c>
      <c r="K104" s="360"/>
    </row>
    <row r="105" spans="1:11" s="361" customFormat="1">
      <c r="A105" s="366" t="s">
        <v>1029</v>
      </c>
      <c r="B105" s="362">
        <f>'Sources and Uses Budget'!C105</f>
        <v>188794004</v>
      </c>
      <c r="C105" s="368">
        <f>SUM(C97+C104)</f>
        <v>0</v>
      </c>
      <c r="D105" s="368">
        <f>SUM(D97+D104)</f>
        <v>188794004</v>
      </c>
      <c r="E105" s="362">
        <f>'Sources and Uses Budget'!S105</f>
        <v>183622202</v>
      </c>
      <c r="F105" s="368">
        <f>F97+F104</f>
        <v>183622202</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183622202</v>
      </c>
      <c r="F107" s="368">
        <f>F105+F106</f>
        <v>183622202</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0"/>
      <c r="E124" s="1316"/>
      <c r="F124" s="1316"/>
      <c r="G124" s="1316"/>
      <c r="H124" s="1316"/>
      <c r="I124" s="1316"/>
      <c r="J124" s="377"/>
      <c r="K124" s="360"/>
    </row>
    <row r="125" spans="1:11" s="361" customFormat="1" ht="12.5">
      <c r="A125" s="386"/>
      <c r="B125" s="385"/>
      <c r="C125" s="386"/>
      <c r="D125" s="1316"/>
      <c r="E125" s="1316"/>
      <c r="F125" s="1316"/>
      <c r="G125" s="1316"/>
      <c r="H125" s="1316"/>
      <c r="I125" s="1316"/>
      <c r="J125" s="377"/>
      <c r="K125" s="360"/>
    </row>
    <row r="126" spans="1:11" s="361" customFormat="1" ht="12.5">
      <c r="A126" s="386"/>
      <c r="B126" s="385"/>
      <c r="C126" s="386"/>
      <c r="D126" s="1316"/>
      <c r="E126" s="1316"/>
      <c r="F126" s="1316"/>
      <c r="G126" s="1316"/>
      <c r="H126" s="1316"/>
      <c r="I126" s="1316"/>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6"/>
      <c r="C139" s="1316"/>
      <c r="D139" s="357"/>
      <c r="E139" s="386"/>
      <c r="F139" s="386"/>
      <c r="G139" s="386"/>
    </row>
    <row r="140" spans="1:11" ht="12" customHeight="1">
      <c r="A140" s="1287"/>
      <c r="B140" s="1287"/>
      <c r="C140" s="1287"/>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3" t="s">
        <v>2459</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2458</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5" t="str">
        <f>IF(Application!H18="","",Application!H18)</f>
        <v>Mandela Station Affordable</v>
      </c>
      <c r="M4" s="1876"/>
      <c r="N4" s="1876"/>
      <c r="O4" s="1876"/>
      <c r="P4" s="1876"/>
      <c r="Q4" s="1876"/>
      <c r="R4" s="1876"/>
      <c r="S4" s="1876"/>
      <c r="T4" s="1876"/>
      <c r="U4" s="1876"/>
      <c r="V4" s="1876"/>
      <c r="W4" s="1876"/>
      <c r="X4" s="1876"/>
      <c r="Y4" s="1876"/>
      <c r="Z4" s="1876"/>
      <c r="AA4" s="1876"/>
      <c r="AB4" s="1876"/>
      <c r="AC4" s="1877"/>
      <c r="AD4" s="1192"/>
      <c r="AE4" s="1192"/>
      <c r="AF4" s="1889" t="s">
        <v>2457</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2456</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1875" t="str">
        <f>IF(Application!H16="","",Application!H16)</f>
        <v>Mandela Station Affordable LP, a California Limited Partnership</v>
      </c>
      <c r="M6" s="1876"/>
      <c r="N6" s="1876"/>
      <c r="O6" s="1876"/>
      <c r="P6" s="1876"/>
      <c r="Q6" s="1876"/>
      <c r="R6" s="1876"/>
      <c r="S6" s="1876"/>
      <c r="T6" s="1876"/>
      <c r="U6" s="1876"/>
      <c r="V6" s="1876"/>
      <c r="W6" s="1876"/>
      <c r="X6" s="1876"/>
      <c r="Y6" s="1876"/>
      <c r="Z6" s="1876"/>
      <c r="AA6" s="1876"/>
      <c r="AB6" s="1876"/>
      <c r="AC6" s="1877"/>
      <c r="AD6" s="1192"/>
      <c r="AE6" s="1192"/>
      <c r="AF6" s="1878" t="s">
        <v>2454</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2453</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ht="1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2451</v>
      </c>
      <c r="AG8" s="1878"/>
      <c r="AH8" s="1878"/>
      <c r="AI8" s="1878"/>
      <c r="AJ8" s="1878"/>
      <c r="AK8" s="1878"/>
      <c r="AL8" s="1878"/>
      <c r="AM8" s="1878"/>
      <c r="AN8" s="1878"/>
      <c r="AO8" s="1878"/>
      <c r="AP8" s="1879" t="s">
        <v>2099</v>
      </c>
      <c r="AQ8" s="1879"/>
      <c r="AR8" s="1879"/>
      <c r="AS8" s="1879"/>
      <c r="AT8" s="1879"/>
      <c r="AU8" s="1879"/>
      <c r="AV8" s="1192"/>
      <c r="AW8" s="1192"/>
      <c r="AX8" s="1192"/>
      <c r="AY8" s="1192"/>
      <c r="AZ8" s="1192"/>
      <c r="BA8" s="1192"/>
      <c r="BB8" s="1192"/>
      <c r="BC8" s="1192"/>
      <c r="BD8" s="1192"/>
      <c r="BE8" s="1193"/>
      <c r="BM8" s="1189" t="s">
        <v>1983</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2450</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2449</v>
      </c>
    </row>
    <row r="10" spans="1:65" ht="14.5">
      <c r="A10" s="1191"/>
      <c r="B10" s="1194" t="s">
        <v>2448</v>
      </c>
      <c r="C10" s="1194"/>
      <c r="D10" s="1194"/>
      <c r="E10" s="1194"/>
      <c r="F10" s="1194"/>
      <c r="G10" s="1194"/>
      <c r="H10" s="1194"/>
      <c r="I10" s="1194"/>
      <c r="J10" s="1194"/>
      <c r="K10" s="1194"/>
      <c r="L10" s="1194"/>
      <c r="M10" s="1192"/>
      <c r="N10" s="1904">
        <f>Application!AO627</f>
        <v>30000000</v>
      </c>
      <c r="O10" s="1904"/>
      <c r="P10" s="1904"/>
      <c r="Q10" s="1904"/>
      <c r="R10" s="1904"/>
      <c r="S10" s="1904"/>
      <c r="T10" s="1904"/>
      <c r="U10" s="1192"/>
      <c r="V10" s="1192"/>
      <c r="W10" s="1192"/>
      <c r="X10" s="1195"/>
      <c r="Y10" s="1195"/>
      <c r="Z10" s="1195"/>
      <c r="AA10" s="1195"/>
      <c r="AB10" s="1195"/>
      <c r="AC10" s="1195"/>
      <c r="AD10" s="1195"/>
      <c r="AE10" s="1195"/>
      <c r="AF10" s="1889" t="s">
        <v>2447</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2446</v>
      </c>
    </row>
    <row r="11" spans="1:65" ht="14.5">
      <c r="A11" s="1191"/>
      <c r="B11" s="1194" t="s">
        <v>2445</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2444</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2099</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ht="15" thickBot="1">
      <c r="A13" s="1192"/>
      <c r="B13" s="1892" t="s">
        <v>2442</v>
      </c>
      <c r="C13" s="1893"/>
      <c r="D13" s="1893"/>
      <c r="E13" s="1893"/>
      <c r="F13" s="1893"/>
      <c r="G13" s="1893"/>
      <c r="H13" s="1893"/>
      <c r="I13" s="1893"/>
      <c r="J13" s="1893"/>
      <c r="K13" s="1893"/>
      <c r="L13" s="1893"/>
      <c r="M13" s="1893"/>
      <c r="N13" s="1893"/>
      <c r="O13" s="1893"/>
      <c r="P13" s="1894"/>
      <c r="Q13" s="1895" t="s">
        <v>669</v>
      </c>
      <c r="R13" s="1896"/>
      <c r="S13" s="1896"/>
      <c r="T13" s="1897"/>
      <c r="U13" s="1195"/>
      <c r="V13" s="1192"/>
      <c r="W13" s="1192"/>
      <c r="X13" s="1192"/>
      <c r="Y13" s="1192"/>
      <c r="Z13" s="1192"/>
      <c r="AA13" s="1898" t="s">
        <v>2441</v>
      </c>
      <c r="AB13" s="1898"/>
      <c r="AC13" s="1898"/>
      <c r="AD13" s="1898"/>
      <c r="AE13" s="1898"/>
      <c r="AF13" s="1898"/>
      <c r="AG13" s="1898"/>
      <c r="AH13" s="1898"/>
      <c r="AI13" s="1898"/>
      <c r="AJ13" s="1898"/>
      <c r="AK13" s="1898"/>
      <c r="AL13" s="1898"/>
      <c r="AM13" s="1898"/>
      <c r="AN13" s="1898"/>
      <c r="AO13" s="1899">
        <f>Application!W473</f>
        <v>36</v>
      </c>
      <c r="AP13" s="1900"/>
      <c r="AQ13" s="1900"/>
      <c r="AR13" s="1900"/>
      <c r="AS13" s="1900"/>
      <c r="AT13" s="1195"/>
      <c r="AU13" s="1195"/>
      <c r="AV13" s="1195"/>
      <c r="AW13" s="1195"/>
      <c r="AX13" s="1195"/>
      <c r="AY13" s="1195"/>
      <c r="AZ13" s="1195"/>
      <c r="BA13" s="1195"/>
      <c r="BB13" s="1195"/>
      <c r="BC13" s="1195"/>
      <c r="BD13" s="1195"/>
      <c r="BE13" s="1196"/>
      <c r="BM13" s="1189" t="s">
        <v>2440</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2439</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ht="15" thickBot="1">
      <c r="A15" s="1192"/>
      <c r="B15" s="1905" t="s">
        <v>2438</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2437</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10" t="s">
        <v>2436</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2435</v>
      </c>
      <c r="C18" s="1914"/>
      <c r="D18" s="1914"/>
      <c r="E18" s="1914"/>
      <c r="F18" s="1914"/>
      <c r="G18" s="1914"/>
      <c r="H18" s="1914"/>
      <c r="I18" s="1915"/>
      <c r="J18" s="1916" t="s">
        <v>1585</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2434</v>
      </c>
      <c r="AU18" s="1917"/>
      <c r="AV18" s="1917"/>
      <c r="AW18" s="1917"/>
      <c r="AX18" s="1917"/>
      <c r="AY18" s="1919"/>
      <c r="AZ18" s="1192"/>
      <c r="BA18" s="1192"/>
      <c r="BB18" s="1192"/>
      <c r="BC18" s="1192"/>
      <c r="BD18" s="1192"/>
      <c r="BE18" s="1196"/>
    </row>
    <row r="19" spans="1:58" ht="14.5">
      <c r="A19" s="1192"/>
      <c r="B19" s="1920">
        <v>0.3</v>
      </c>
      <c r="C19" s="1921"/>
      <c r="D19" s="1921"/>
      <c r="E19" s="1921"/>
      <c r="F19" s="1921"/>
      <c r="G19" s="1921"/>
      <c r="H19" s="1921"/>
      <c r="I19" s="1922"/>
      <c r="J19" s="1923">
        <f t="shared" ref="J19:J24" si="0">SUM(P19:AS19)</f>
        <v>120</v>
      </c>
      <c r="K19" s="1924"/>
      <c r="L19" s="1924"/>
      <c r="M19" s="1924"/>
      <c r="N19" s="1924"/>
      <c r="O19" s="1925"/>
      <c r="P19" s="1923" cm="1">
        <f t="array" ref="P19">SUMPRODUCT((Application!$B$718:$B$752 = 'CalHFA Addendum'!P$18)*(Application!$AC$718:$AC$752 = 'CalHFA Addendum'!$B19),Application!$G$718:$G$752)</f>
        <v>59</v>
      </c>
      <c r="Q19" s="1924"/>
      <c r="R19" s="1924"/>
      <c r="S19" s="1924"/>
      <c r="T19" s="1924"/>
      <c r="U19" s="1925"/>
      <c r="V19" s="1923" cm="1">
        <f t="array" ref="V19">SUMPRODUCT((Application!$B$714:$B$738 = 'CalHFA Addendum'!V$18)*(Application!$AC$714:$AC$738 = 'CalHFA Addendum'!$B19),Application!$G$714:$G$738)</f>
        <v>47</v>
      </c>
      <c r="W19" s="1924"/>
      <c r="X19" s="1924"/>
      <c r="Y19" s="1924"/>
      <c r="Z19" s="1924"/>
      <c r="AA19" s="1925"/>
      <c r="AB19" s="1923" cm="1">
        <f t="array" ref="AB19">SUMPRODUCT((Application!$B$714:$B$738 = 'CalHFA Addendum'!AB$18)*(Application!$AC$714:$AC$738 = 'CalHFA Addendum'!$B19),Application!$G$714:$G$738)</f>
        <v>10</v>
      </c>
      <c r="AC19" s="1924"/>
      <c r="AD19" s="1924"/>
      <c r="AE19" s="1924"/>
      <c r="AF19" s="1924"/>
      <c r="AG19" s="1925"/>
      <c r="AH19" s="1923" cm="1">
        <f t="array" ref="AH19">SUMPRODUCT((Application!$B$714:$B$738 = 'CalHFA Addendum'!AH$18)*(Application!$AC$714:$AC$738 = 'CalHFA Addendum'!$B19),Application!$G$714:$G$738)</f>
        <v>4</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0.98360655737704916</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2"/>
      <c r="BA20" s="1192"/>
      <c r="BB20" s="1192"/>
      <c r="BC20" s="1192"/>
      <c r="BD20" s="1192"/>
      <c r="BE20" s="1196"/>
    </row>
    <row r="21" spans="1:58" ht="14.5">
      <c r="A21" s="1192"/>
      <c r="B21" s="1920">
        <v>0.5</v>
      </c>
      <c r="C21" s="1921"/>
      <c r="D21" s="1921"/>
      <c r="E21" s="1921"/>
      <c r="F21" s="1921"/>
      <c r="G21" s="1921"/>
      <c r="H21" s="1921"/>
      <c r="I21" s="1922"/>
      <c r="J21" s="1923">
        <f t="shared" si="0"/>
        <v>0</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0</v>
      </c>
      <c r="W21" s="1924"/>
      <c r="X21" s="1924"/>
      <c r="Y21" s="1924"/>
      <c r="Z21" s="1924"/>
      <c r="AA21" s="1925"/>
      <c r="AB21" s="1923" cm="1">
        <f t="array" ref="AB21">SUMPRODUCT((Application!$B$714:$B$738 = 'CalHFA Addendum'!AB$18)*(Application!$AC$714:$AC$738 = 'CalHFA Addendum'!$B21),Application!$G$714:$G$738)</f>
        <v>0</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v>
      </c>
      <c r="AU21" s="1927"/>
      <c r="AV21" s="1927"/>
      <c r="AW21" s="1927"/>
      <c r="AX21" s="1927"/>
      <c r="AY21" s="1928"/>
      <c r="AZ21" s="1192"/>
      <c r="BA21" s="1192"/>
      <c r="BB21" s="1192"/>
      <c r="BC21" s="1192"/>
      <c r="BD21" s="1192"/>
      <c r="BE21" s="1196"/>
    </row>
    <row r="22" spans="1:58" ht="14.5">
      <c r="A22" s="1192"/>
      <c r="B22" s="1920">
        <v>0.6</v>
      </c>
      <c r="C22" s="1921"/>
      <c r="D22" s="1921"/>
      <c r="E22" s="1921"/>
      <c r="F22" s="1921"/>
      <c r="G22" s="1921"/>
      <c r="H22" s="1921"/>
      <c r="I22" s="1922"/>
      <c r="J22" s="1923">
        <f t="shared" si="0"/>
        <v>0</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0</v>
      </c>
      <c r="W22" s="1924"/>
      <c r="X22" s="1924"/>
      <c r="Y22" s="1924"/>
      <c r="Z22" s="1924"/>
      <c r="AA22" s="1925"/>
      <c r="AB22" s="1923" cm="1">
        <f t="array" ref="AB22">SUMPRODUCT((Application!$B$714:$B$738 = 'CalHFA Addendum'!AB$18)*(Application!$AC$714:$AC$738 = 'CalHFA Addendum'!$B22),Application!$G$714:$G$738)</f>
        <v>0</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v>
      </c>
      <c r="AU22" s="1927"/>
      <c r="AV22" s="1927"/>
      <c r="AW22" s="1927"/>
      <c r="AX22" s="1927"/>
      <c r="AY22" s="1928"/>
      <c r="AZ22" s="1192"/>
      <c r="BA22" s="1192"/>
      <c r="BB22" s="1192"/>
      <c r="BC22" s="1192"/>
      <c r="BD22" s="1192"/>
      <c r="BE22" s="1196"/>
    </row>
    <row r="23" spans="1:58" ht="14.5">
      <c r="A23" s="1192"/>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2"/>
      <c r="BA23" s="1192"/>
      <c r="BB23" s="1192"/>
      <c r="BC23" s="1192"/>
      <c r="BD23" s="1192"/>
      <c r="BE23" s="1196"/>
    </row>
    <row r="24" spans="1:58" ht="14.5">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4.5">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4.5">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4.5">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ht="15" thickBot="1">
      <c r="A28" s="1192"/>
      <c r="B28" s="1932" t="s">
        <v>2433</v>
      </c>
      <c r="C28" s="1933"/>
      <c r="D28" s="1933"/>
      <c r="E28" s="1933"/>
      <c r="F28" s="1933"/>
      <c r="G28" s="1933"/>
      <c r="H28" s="1933"/>
      <c r="I28" s="1934"/>
      <c r="J28" s="1935">
        <f>SUM(P28:AS28)</f>
        <v>2</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2</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1.6393442622950821E-2</v>
      </c>
      <c r="AU28" s="1939"/>
      <c r="AV28" s="1939"/>
      <c r="AW28" s="1939"/>
      <c r="AX28" s="1939"/>
      <c r="AY28" s="1940"/>
      <c r="AZ28" s="1192"/>
      <c r="BA28" s="1192"/>
      <c r="BB28" s="1192"/>
      <c r="BC28" s="1192"/>
      <c r="BD28" s="1192"/>
      <c r="BE28" s="1196"/>
    </row>
    <row r="29" spans="1:58" ht="15" thickBot="1">
      <c r="A29" s="1192"/>
      <c r="B29" s="1969" t="s">
        <v>1585</v>
      </c>
      <c r="C29" s="1942"/>
      <c r="D29" s="1942"/>
      <c r="E29" s="1942"/>
      <c r="F29" s="1942"/>
      <c r="G29" s="1942"/>
      <c r="H29" s="1942"/>
      <c r="I29" s="1943"/>
      <c r="J29" s="1941">
        <f>SUM(J19:O28)</f>
        <v>122</v>
      </c>
      <c r="K29" s="1942"/>
      <c r="L29" s="1942"/>
      <c r="M29" s="1942"/>
      <c r="N29" s="1942"/>
      <c r="O29" s="1943"/>
      <c r="P29" s="1941">
        <f>SUM(P19:U28)</f>
        <v>59</v>
      </c>
      <c r="Q29" s="1942"/>
      <c r="R29" s="1942"/>
      <c r="S29" s="1942"/>
      <c r="T29" s="1942"/>
      <c r="U29" s="1943"/>
      <c r="V29" s="1941">
        <f>SUM(V19:AA28)</f>
        <v>47</v>
      </c>
      <c r="W29" s="1942"/>
      <c r="X29" s="1942"/>
      <c r="Y29" s="1942"/>
      <c r="Z29" s="1942"/>
      <c r="AA29" s="1943"/>
      <c r="AB29" s="1941">
        <f>SUM(AB19:AG28)</f>
        <v>12</v>
      </c>
      <c r="AC29" s="1942"/>
      <c r="AD29" s="1942"/>
      <c r="AE29" s="1942"/>
      <c r="AF29" s="1942"/>
      <c r="AG29" s="1943"/>
      <c r="AH29" s="1941">
        <f>SUM(AH19:AM28)</f>
        <v>4</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7" t="s">
        <v>2432</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ht="15" thickBot="1">
      <c r="A32" s="1192"/>
      <c r="B32" s="1950" t="s">
        <v>2431</v>
      </c>
      <c r="C32" s="1951"/>
      <c r="D32" s="1951"/>
      <c r="E32" s="1951"/>
      <c r="F32" s="1951"/>
      <c r="G32" s="1951"/>
      <c r="H32" s="1951"/>
      <c r="I32" s="1951"/>
      <c r="J32" s="1954" t="s">
        <v>2430</v>
      </c>
      <c r="K32" s="1955"/>
      <c r="L32" s="1955"/>
      <c r="M32" s="1955"/>
      <c r="N32" s="1954" t="s">
        <v>2429</v>
      </c>
      <c r="O32" s="1955"/>
      <c r="P32" s="1955"/>
      <c r="Q32" s="1957"/>
      <c r="R32" s="1959" t="s">
        <v>2428</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2427</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2426</v>
      </c>
      <c r="AT35" s="1971"/>
      <c r="AU35" s="1971"/>
      <c r="AV35" s="1971"/>
      <c r="AW35" s="1971"/>
      <c r="AX35" s="1979"/>
      <c r="AY35" s="1970" t="s">
        <v>2425</v>
      </c>
      <c r="AZ35" s="1971"/>
      <c r="BA35" s="1971"/>
      <c r="BB35" s="1971"/>
      <c r="BC35" s="1971"/>
      <c r="BD35" s="1972"/>
      <c r="BE35" s="1196"/>
    </row>
    <row r="36" spans="1:58" ht="15.75" customHeight="1">
      <c r="A36" s="1192"/>
      <c r="B36" s="1989" t="s">
        <v>2424</v>
      </c>
      <c r="C36" s="1990"/>
      <c r="D36" s="1990"/>
      <c r="E36" s="1990"/>
      <c r="F36" s="1990"/>
      <c r="G36" s="1990"/>
      <c r="H36" s="1990"/>
      <c r="I36" s="1990"/>
      <c r="J36" s="1991" t="s">
        <v>2423</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6"/>
    </row>
    <row r="37" spans="1:58" ht="15.75" customHeight="1">
      <c r="A37" s="1192"/>
      <c r="B37" s="1989" t="s">
        <v>2422</v>
      </c>
      <c r="C37" s="1990"/>
      <c r="D37" s="1990"/>
      <c r="E37" s="1990"/>
      <c r="F37" s="1990"/>
      <c r="G37" s="1990"/>
      <c r="H37" s="1990"/>
      <c r="I37" s="1990"/>
      <c r="J37" s="1991" t="s">
        <v>2421</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6"/>
    </row>
    <row r="38" spans="1:58" ht="15.75" customHeight="1">
      <c r="A38" s="1192"/>
      <c r="B38" s="1989" t="s">
        <v>2420</v>
      </c>
      <c r="C38" s="1990"/>
      <c r="D38" s="1990"/>
      <c r="E38" s="1990"/>
      <c r="F38" s="1990"/>
      <c r="G38" s="1990"/>
      <c r="H38" s="1990"/>
      <c r="I38" s="1990"/>
      <c r="J38" s="1991" t="s">
        <v>2419</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2418</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2418</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2417</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2417</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2416</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2415</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2414</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2338</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2411</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2404</v>
      </c>
      <c r="C51" s="2009"/>
      <c r="D51" s="2009"/>
      <c r="E51" s="2009"/>
      <c r="F51" s="2009"/>
      <c r="G51" s="2009"/>
      <c r="H51" s="2009"/>
      <c r="I51" s="2009"/>
      <c r="J51" s="2009" t="s">
        <v>2410</v>
      </c>
      <c r="K51" s="2009"/>
      <c r="L51" s="2009"/>
      <c r="M51" s="2009"/>
      <c r="N51" s="2009"/>
      <c r="O51" s="2009"/>
      <c r="P51" s="2009"/>
      <c r="Q51" s="2009"/>
      <c r="R51" s="2010" t="s">
        <v>2409</v>
      </c>
      <c r="S51" s="2010"/>
      <c r="T51" s="2010"/>
      <c r="U51" s="2010"/>
      <c r="V51" s="2010"/>
      <c r="W51" s="2010"/>
      <c r="X51" s="2010"/>
      <c r="Y51" s="2010"/>
      <c r="Z51" s="2010" t="s">
        <v>2408</v>
      </c>
      <c r="AA51" s="2010"/>
      <c r="AB51" s="2010"/>
      <c r="AC51" s="2010"/>
      <c r="AD51" s="2010"/>
      <c r="AE51" s="2010"/>
      <c r="AF51" s="2010"/>
      <c r="AG51" s="2010"/>
      <c r="AH51" s="2010" t="s">
        <v>2407</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2406</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2405</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1585</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2404</v>
      </c>
      <c r="C59" s="2018"/>
      <c r="D59" s="2018"/>
      <c r="E59" s="2018"/>
      <c r="F59" s="2018"/>
      <c r="G59" s="2018"/>
      <c r="H59" s="2018"/>
      <c r="I59" s="2019"/>
      <c r="J59" s="1911" t="s">
        <v>2403</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2401</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2400</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2"/>
      <c r="BE68" s="1196"/>
      <c r="BM68" s="1201" t="s">
        <v>2399</v>
      </c>
    </row>
    <row r="69" spans="1:94" ht="15.75" customHeight="1" thickTop="1" thickBot="1">
      <c r="A69" s="1192"/>
      <c r="B69" s="2035" t="s">
        <v>2398</v>
      </c>
      <c r="C69" s="2036"/>
      <c r="D69" s="2036"/>
      <c r="E69" s="2036"/>
      <c r="F69" s="2036"/>
      <c r="G69" s="2036"/>
      <c r="H69" s="2036"/>
      <c r="I69" s="2036"/>
      <c r="J69" s="2036"/>
      <c r="K69" s="2036"/>
      <c r="L69" s="2036"/>
      <c r="M69" s="2036"/>
      <c r="N69" s="2036"/>
      <c r="O69" s="2037" t="s">
        <v>2397</v>
      </c>
      <c r="P69" s="2038"/>
      <c r="Q69" s="2038"/>
      <c r="R69" s="2038"/>
      <c r="S69" s="2038"/>
      <c r="T69" s="2038"/>
      <c r="U69" s="2038"/>
      <c r="V69" s="2038"/>
      <c r="W69" s="2038"/>
      <c r="X69" s="2038"/>
      <c r="Y69" s="2038"/>
      <c r="Z69" s="2038"/>
      <c r="AA69" s="2039"/>
      <c r="AB69" s="1192"/>
      <c r="AC69" s="2040" t="s">
        <v>2396</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2"/>
      <c r="BE69" s="1196"/>
      <c r="BM69" s="1202" t="s">
        <v>546</v>
      </c>
    </row>
    <row r="70" spans="1:94" ht="15.75" customHeight="1">
      <c r="A70" s="1192"/>
      <c r="B70" s="1989" t="s">
        <v>2395</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2394</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669</v>
      </c>
    </row>
    <row r="71" spans="1:94" ht="15.75" customHeight="1" thickBot="1">
      <c r="A71" s="1192"/>
      <c r="B71" s="1989" t="s">
        <v>2393</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2392</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2391</v>
      </c>
    </row>
    <row r="72" spans="1:94" ht="15.75" customHeight="1">
      <c r="A72" s="1192"/>
      <c r="B72" s="1989" t="s">
        <v>2390</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2389</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2388</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2333</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2386</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2385</v>
      </c>
      <c r="C81" s="2065"/>
      <c r="D81" s="2065"/>
      <c r="E81" s="2065"/>
      <c r="F81" s="2065"/>
      <c r="G81" s="2065"/>
      <c r="H81" s="2065"/>
      <c r="I81" s="2065"/>
      <c r="J81" s="2065"/>
      <c r="K81" s="2065"/>
      <c r="L81" s="2065"/>
      <c r="M81" s="2065"/>
      <c r="N81" s="2065"/>
      <c r="O81" s="2065"/>
      <c r="P81" s="2065"/>
      <c r="Q81" s="2065"/>
      <c r="R81" s="2066" t="s">
        <v>2189</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2384</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2383</v>
      </c>
      <c r="AK83" s="2088"/>
      <c r="AL83" s="2088"/>
      <c r="AM83" s="2088"/>
      <c r="AN83" s="2088"/>
      <c r="AO83" s="2088"/>
      <c r="AP83" s="2088"/>
      <c r="AQ83" s="2088"/>
      <c r="AR83" s="2088"/>
      <c r="AS83" s="2088"/>
      <c r="AT83" s="2088"/>
      <c r="AU83" s="2088"/>
      <c r="AV83" s="2088"/>
      <c r="AW83" s="2088"/>
      <c r="AX83" s="2088"/>
      <c r="AY83" s="2091" t="s">
        <v>546</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2373</v>
      </c>
      <c r="J84" s="2009"/>
      <c r="K84" s="2009"/>
      <c r="L84" s="2009"/>
      <c r="M84" s="2009"/>
      <c r="N84" s="2009"/>
      <c r="O84" s="2009" t="s">
        <v>2349</v>
      </c>
      <c r="P84" s="2009"/>
      <c r="Q84" s="2009"/>
      <c r="R84" s="2009"/>
      <c r="S84" s="2009"/>
      <c r="T84" s="2009"/>
      <c r="U84" s="2009"/>
      <c r="V84" s="2095" t="s">
        <v>2348</v>
      </c>
      <c r="W84" s="2095"/>
      <c r="X84" s="2095"/>
      <c r="Y84" s="2095"/>
      <c r="Z84" s="2095"/>
      <c r="AA84" s="2095"/>
      <c r="AB84" s="2096" t="s">
        <v>2372</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2371</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2370</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2377</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2369</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2381</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2380</v>
      </c>
      <c r="C94" s="2065"/>
      <c r="D94" s="2065"/>
      <c r="E94" s="2065"/>
      <c r="F94" s="2065"/>
      <c r="G94" s="2065"/>
      <c r="H94" s="2065"/>
      <c r="I94" s="2065"/>
      <c r="J94" s="2065"/>
      <c r="K94" s="2065"/>
      <c r="L94" s="2065"/>
      <c r="M94" s="2065"/>
      <c r="N94" s="2065"/>
      <c r="O94" s="2065"/>
      <c r="P94" s="2065"/>
      <c r="Q94" s="2099"/>
      <c r="R94" s="2066" t="s">
        <v>2189</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2379</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2378</v>
      </c>
      <c r="AK96" s="2088"/>
      <c r="AL96" s="2088"/>
      <c r="AM96" s="2088"/>
      <c r="AN96" s="2088"/>
      <c r="AO96" s="2088"/>
      <c r="AP96" s="2088"/>
      <c r="AQ96" s="2088"/>
      <c r="AR96" s="2088"/>
      <c r="AS96" s="2088"/>
      <c r="AT96" s="2088"/>
      <c r="AU96" s="2088"/>
      <c r="AV96" s="2088"/>
      <c r="AW96" s="2088"/>
      <c r="AX96" s="2088"/>
      <c r="AY96" s="2091" t="s">
        <v>546</v>
      </c>
      <c r="AZ96" s="2091"/>
      <c r="BA96" s="2091"/>
      <c r="BB96" s="2092"/>
      <c r="BC96" s="1192"/>
      <c r="BD96" s="1192"/>
      <c r="BE96" s="1196"/>
      <c r="BQ96" s="1189" t="str">
        <f>Application!M243&amp;IF(TRIM(Application!AA249)&lt;&gt;""," ("&amp;Application!AA249&amp;")","")</f>
        <v>TPC Holdings IX, LLC (The Pacific Companies)</v>
      </c>
      <c r="BR96" s="1218">
        <f>Application!AH246</f>
        <v>2.4500000000000001E-2</v>
      </c>
      <c r="CM96" s="1190"/>
      <c r="CN96" s="1190"/>
      <c r="CO96" s="1190"/>
      <c r="CP96" s="1190"/>
    </row>
    <row r="97" spans="1:94" ht="15.75" customHeight="1">
      <c r="A97" s="1192"/>
      <c r="B97" s="2008"/>
      <c r="C97" s="2009"/>
      <c r="D97" s="2009"/>
      <c r="E97" s="2009"/>
      <c r="F97" s="2009"/>
      <c r="G97" s="2009"/>
      <c r="H97" s="2009"/>
      <c r="I97" s="2009" t="s">
        <v>2373</v>
      </c>
      <c r="J97" s="2009"/>
      <c r="K97" s="2009"/>
      <c r="L97" s="2009"/>
      <c r="M97" s="2009"/>
      <c r="N97" s="2009"/>
      <c r="O97" s="2009" t="s">
        <v>2349</v>
      </c>
      <c r="P97" s="2009"/>
      <c r="Q97" s="2009"/>
      <c r="R97" s="2009"/>
      <c r="S97" s="2009"/>
      <c r="T97" s="2009"/>
      <c r="U97" s="2009"/>
      <c r="V97" s="2095" t="s">
        <v>2348</v>
      </c>
      <c r="W97" s="2095"/>
      <c r="X97" s="2095"/>
      <c r="Y97" s="2095"/>
      <c r="Z97" s="2095"/>
      <c r="AA97" s="2095"/>
      <c r="AB97" s="2096" t="s">
        <v>2372</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IHO-Mandela Station LLC (Innovative Housing Opportunities, Inc.)</v>
      </c>
      <c r="BR97" s="1218">
        <f>Application!AH254</f>
        <v>5.0999999999999997E-2</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Strategic Urban Development Alliance, LLC</v>
      </c>
      <c r="BR98" s="1218">
        <f>Application!AH262</f>
        <v>2.4500000000000001E-2</v>
      </c>
      <c r="CM98" s="1190"/>
      <c r="CN98" s="1190"/>
      <c r="CO98" s="1190"/>
      <c r="CP98" s="1190"/>
    </row>
    <row r="99" spans="1:94" ht="15.75" customHeight="1">
      <c r="A99" s="1192"/>
      <c r="B99" s="2008" t="s">
        <v>2371</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2370</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2377</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2369</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2374</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2373</v>
      </c>
      <c r="J108" s="2009"/>
      <c r="K108" s="2009"/>
      <c r="L108" s="2009"/>
      <c r="M108" s="2009"/>
      <c r="N108" s="2009"/>
      <c r="O108" s="2009" t="s">
        <v>2349</v>
      </c>
      <c r="P108" s="2009"/>
      <c r="Q108" s="2009"/>
      <c r="R108" s="2009"/>
      <c r="S108" s="2009"/>
      <c r="T108" s="2009"/>
      <c r="U108" s="2009"/>
      <c r="V108" s="2095" t="s">
        <v>2348</v>
      </c>
      <c r="W108" s="2095"/>
      <c r="X108" s="2095"/>
      <c r="Y108" s="2095"/>
      <c r="Z108" s="2095"/>
      <c r="AA108" s="2095"/>
      <c r="AB108" s="2096" t="s">
        <v>2372</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2371</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2370</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2369</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2367</v>
      </c>
      <c r="C117" s="2118"/>
      <c r="D117" s="2118"/>
      <c r="E117" s="2118"/>
      <c r="F117" s="2118"/>
      <c r="G117" s="2118"/>
      <c r="H117" s="2118"/>
      <c r="I117" s="2118"/>
      <c r="J117" s="2118"/>
      <c r="K117" s="2118"/>
      <c r="L117" s="2118"/>
      <c r="M117" s="2118"/>
      <c r="N117" s="2118"/>
      <c r="O117" s="2118"/>
      <c r="P117" s="2118"/>
      <c r="Q117" s="2118"/>
      <c r="R117" s="2118"/>
      <c r="S117" s="2118"/>
      <c r="T117" s="2118"/>
      <c r="U117" s="2121" t="s">
        <v>546</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2367</v>
      </c>
      <c r="C121" s="2126"/>
      <c r="D121" s="2126"/>
      <c r="E121" s="2126"/>
      <c r="F121" s="2126"/>
      <c r="G121" s="2126"/>
      <c r="H121" s="2126"/>
      <c r="I121" s="2126"/>
      <c r="J121" s="2126"/>
      <c r="K121" s="2126"/>
      <c r="L121" s="2126"/>
      <c r="M121" s="2126"/>
      <c r="N121" s="2126"/>
      <c r="O121" s="2126"/>
      <c r="P121" s="2126"/>
      <c r="Q121" s="2126"/>
      <c r="R121" s="2126"/>
      <c r="S121" s="2126"/>
      <c r="T121" s="2126"/>
      <c r="U121" s="2129" t="s">
        <v>546</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2365</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1575</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2364</v>
      </c>
      <c r="J127" s="2009"/>
      <c r="K127" s="2009"/>
      <c r="L127" s="2009"/>
      <c r="M127" s="2009"/>
      <c r="N127" s="2009"/>
      <c r="O127" s="2109" t="s">
        <v>2363</v>
      </c>
      <c r="P127" s="2109"/>
      <c r="Q127" s="2109"/>
      <c r="R127" s="2109"/>
      <c r="S127" s="2109"/>
      <c r="T127" s="2109"/>
      <c r="U127" s="2110"/>
      <c r="V127" s="1192"/>
      <c r="W127" s="1192"/>
      <c r="X127" s="2074" t="s">
        <v>2333</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2347</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2346</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2361</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2349</v>
      </c>
      <c r="J134" s="2155"/>
      <c r="K134" s="2155"/>
      <c r="L134" s="2155"/>
      <c r="M134" s="2155"/>
      <c r="N134" s="2155"/>
      <c r="O134" s="2155"/>
      <c r="P134" s="2155" t="s">
        <v>2348</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2347</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2346</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2360</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2359</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2358</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2357</v>
      </c>
      <c r="C142" s="2142"/>
      <c r="D142" s="2142"/>
      <c r="E142" s="2142"/>
      <c r="F142" s="2142"/>
      <c r="G142" s="2142"/>
      <c r="H142" s="2142"/>
      <c r="I142" s="2142"/>
      <c r="J142" s="2142"/>
      <c r="K142" s="2142"/>
      <c r="L142" s="2142"/>
      <c r="M142" s="2142"/>
      <c r="N142" s="2142"/>
      <c r="O142" s="2142"/>
      <c r="P142" s="2142"/>
      <c r="Q142" s="2142"/>
      <c r="R142" s="2143" t="s">
        <v>2356</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250</v>
      </c>
      <c r="BD142" s="1192"/>
      <c r="BE142" s="1196"/>
    </row>
    <row r="143" spans="1:57" ht="15.75" customHeight="1">
      <c r="A143" s="1192"/>
      <c r="B143" s="2145" t="s">
        <v>2355</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2352</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2351</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2349</v>
      </c>
      <c r="J157" s="2155"/>
      <c r="K157" s="2155"/>
      <c r="L157" s="2155"/>
      <c r="M157" s="2155"/>
      <c r="N157" s="2155"/>
      <c r="O157" s="2155"/>
      <c r="P157" s="2155" t="s">
        <v>2350</v>
      </c>
      <c r="Q157" s="2155"/>
      <c r="R157" s="2155"/>
      <c r="S157" s="2155"/>
      <c r="T157" s="2155"/>
      <c r="U157" s="2156"/>
      <c r="V157" s="1192"/>
      <c r="W157" s="1192"/>
      <c r="X157" s="2153"/>
      <c r="Y157" s="2154"/>
      <c r="Z157" s="2154"/>
      <c r="AA157" s="2154"/>
      <c r="AB157" s="2154"/>
      <c r="AC157" s="2154"/>
      <c r="AD157" s="2154"/>
      <c r="AE157" s="2155" t="s">
        <v>2349</v>
      </c>
      <c r="AF157" s="2155"/>
      <c r="AG157" s="2155"/>
      <c r="AH157" s="2155"/>
      <c r="AI157" s="2155"/>
      <c r="AJ157" s="2155"/>
      <c r="AK157" s="2155"/>
      <c r="AL157" s="2155" t="s">
        <v>2348</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2347</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2347</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2346</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2345</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2330</v>
      </c>
      <c r="D163" s="2154"/>
      <c r="E163" s="2154"/>
      <c r="F163" s="2154"/>
      <c r="G163" s="2154"/>
      <c r="H163" s="2154"/>
      <c r="I163" s="2154"/>
      <c r="J163" s="2154"/>
      <c r="K163" s="2154"/>
      <c r="L163" s="2154"/>
      <c r="M163" s="2154"/>
      <c r="N163" s="2154"/>
      <c r="O163" s="2154"/>
      <c r="P163" s="2154"/>
      <c r="Q163" s="2154" t="s">
        <v>2344</v>
      </c>
      <c r="R163" s="2154"/>
      <c r="S163" s="2154"/>
      <c r="T163" s="2096" t="s">
        <v>2343</v>
      </c>
      <c r="U163" s="2096"/>
      <c r="V163" s="2096"/>
      <c r="W163" s="2096"/>
      <c r="X163" s="2096"/>
      <c r="Y163" s="2096"/>
      <c r="Z163" s="2096"/>
      <c r="AA163" s="2096"/>
      <c r="AB163" s="2154" t="s">
        <v>2342</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2341</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2340</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2339</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2338</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170</v>
      </c>
      <c r="D168" s="2158"/>
      <c r="E168" s="2158"/>
      <c r="F168" s="2165" t="s">
        <v>2319</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170</v>
      </c>
      <c r="D169" s="2158"/>
      <c r="E169" s="2158"/>
      <c r="F169" s="2165" t="s">
        <v>2319</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170</v>
      </c>
      <c r="D170" s="2167"/>
      <c r="E170" s="2167"/>
      <c r="F170" s="2168" t="s">
        <v>2319</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2337</v>
      </c>
      <c r="D172" s="2055"/>
      <c r="E172" s="2055"/>
      <c r="F172" s="2055"/>
      <c r="G172" s="2055"/>
      <c r="H172" s="2055"/>
      <c r="I172" s="2055"/>
      <c r="J172" s="2055"/>
      <c r="K172" s="2055"/>
      <c r="L172" s="2055"/>
      <c r="M172" s="2055"/>
      <c r="N172" s="2105"/>
      <c r="O172" s="1192"/>
      <c r="P172" s="2173" t="s">
        <v>2336</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2335</v>
      </c>
      <c r="D173" s="2154"/>
      <c r="E173" s="2154"/>
      <c r="F173" s="2154"/>
      <c r="G173" s="2154"/>
      <c r="H173" s="2154"/>
      <c r="I173" s="2154" t="s">
        <v>2334</v>
      </c>
      <c r="J173" s="2154"/>
      <c r="K173" s="2154"/>
      <c r="L173" s="2154"/>
      <c r="M173" s="2154"/>
      <c r="N173" s="2162"/>
      <c r="O173" s="1192"/>
      <c r="P173" s="2074" t="s">
        <v>2333</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2332</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2330</v>
      </c>
      <c r="D184" s="2055"/>
      <c r="E184" s="2055"/>
      <c r="F184" s="2055"/>
      <c r="G184" s="2055"/>
      <c r="H184" s="2055"/>
      <c r="I184" s="2055"/>
      <c r="J184" s="2055"/>
      <c r="K184" s="2055"/>
      <c r="L184" s="2055"/>
      <c r="M184" s="2055"/>
      <c r="N184" s="2055" t="s">
        <v>2331</v>
      </c>
      <c r="O184" s="2055"/>
      <c r="P184" s="2055"/>
      <c r="Q184" s="2055"/>
      <c r="R184" s="2055"/>
      <c r="S184" s="2055"/>
      <c r="T184" s="2055"/>
      <c r="U184" s="2006" t="s">
        <v>2330</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2329</v>
      </c>
      <c r="D185" s="2182"/>
      <c r="E185" s="2182"/>
      <c r="F185" s="2182"/>
      <c r="G185" s="2182"/>
      <c r="H185" s="2182"/>
      <c r="I185" s="2182"/>
      <c r="J185" s="2182"/>
      <c r="K185" s="2182"/>
      <c r="L185" s="2182"/>
      <c r="M185" s="2182"/>
      <c r="N185" s="2183">
        <f>'Sources and Uses Budget'!B105</f>
        <v>188794004</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2328</v>
      </c>
      <c r="D186" s="2182"/>
      <c r="E186" s="2182"/>
      <c r="F186" s="2182"/>
      <c r="G186" s="2182"/>
      <c r="H186" s="2182"/>
      <c r="I186" s="2182"/>
      <c r="J186" s="2182"/>
      <c r="K186" s="2182"/>
      <c r="L186" s="2182"/>
      <c r="M186" s="2182"/>
      <c r="N186" s="2183">
        <f>N185/J29</f>
        <v>1547491.8360655739</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2327</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2326</v>
      </c>
      <c r="D188" s="2182"/>
      <c r="E188" s="2182"/>
      <c r="F188" s="2182"/>
      <c r="G188" s="2182"/>
      <c r="H188" s="2182"/>
      <c r="I188" s="2182"/>
      <c r="J188" s="2182"/>
      <c r="K188" s="2182"/>
      <c r="L188" s="2182"/>
      <c r="M188" s="2182"/>
      <c r="N188" s="2199">
        <f>SUM('Sources and Uses Budget'!B85:B86)</f>
        <v>7450189</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2325</v>
      </c>
      <c r="D189" s="2182"/>
      <c r="E189" s="2182"/>
      <c r="F189" s="2182"/>
      <c r="G189" s="2182"/>
      <c r="H189" s="2182"/>
      <c r="I189" s="2182"/>
      <c r="J189" s="2182"/>
      <c r="K189" s="2182"/>
      <c r="L189" s="2182"/>
      <c r="M189" s="2182"/>
      <c r="N189" s="2199">
        <f>'Sources and Uses Budget'!B8</f>
        <v>1605000</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2323</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2324</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2323</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2322</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2321</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300</v>
      </c>
      <c r="D192" s="2159"/>
      <c r="E192" s="2212" t="s">
        <v>2319</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2320</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300</v>
      </c>
      <c r="D193" s="2012"/>
      <c r="E193" s="2212" t="s">
        <v>2319</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300</v>
      </c>
      <c r="D194" s="2238"/>
      <c r="E194" s="2239" t="s">
        <v>2319</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2318</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2317</v>
      </c>
      <c r="D195" s="2221"/>
      <c r="E195" s="2221"/>
      <c r="F195" s="2221"/>
      <c r="G195" s="2221"/>
      <c r="H195" s="2221"/>
      <c r="I195" s="2221"/>
      <c r="J195" s="2221"/>
      <c r="K195" s="2221"/>
      <c r="L195" s="2221"/>
      <c r="M195" s="2221"/>
      <c r="N195" s="2222">
        <f>SUM(N187:T194)</f>
        <v>9055189</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2316</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2315</v>
      </c>
      <c r="D196" s="2231"/>
      <c r="E196" s="2231"/>
      <c r="F196" s="2231"/>
      <c r="G196" s="2231"/>
      <c r="H196" s="2231"/>
      <c r="I196" s="2231"/>
      <c r="J196" s="2231"/>
      <c r="K196" s="2231"/>
      <c r="L196" s="2231"/>
      <c r="M196" s="2231"/>
      <c r="N196" s="2232">
        <f>(N185-N195)/J29</f>
        <v>1473268.975409836</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2314</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2313</v>
      </c>
      <c r="D200" s="2257"/>
      <c r="E200" s="2257"/>
      <c r="F200" s="2257"/>
      <c r="G200" s="2257"/>
      <c r="H200" s="2257"/>
      <c r="I200" s="2257"/>
      <c r="J200" s="2257"/>
      <c r="K200" s="2257"/>
      <c r="L200" s="2257"/>
      <c r="M200" s="2257"/>
      <c r="N200" s="2257"/>
      <c r="O200" s="2258" t="s">
        <v>2312</v>
      </c>
      <c r="P200" s="2258"/>
      <c r="Q200" s="2258"/>
      <c r="R200" s="2258"/>
      <c r="S200" s="2258"/>
      <c r="T200" s="2258"/>
      <c r="U200" s="2258"/>
      <c r="V200" s="2258"/>
      <c r="W200" s="2258"/>
      <c r="X200" s="2258" t="s">
        <v>2311</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2310</v>
      </c>
      <c r="D201" s="2249"/>
      <c r="E201" s="2249"/>
      <c r="F201" s="2249"/>
      <c r="G201" s="2249"/>
      <c r="H201" s="2249"/>
      <c r="I201" s="2249"/>
      <c r="J201" s="2249"/>
      <c r="K201" s="2249"/>
      <c r="L201" s="2249"/>
      <c r="M201" s="2249"/>
      <c r="N201" s="2249"/>
      <c r="O201" s="2250" t="s">
        <v>2309</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854</v>
      </c>
      <c r="D202" s="2249"/>
      <c r="E202" s="2249"/>
      <c r="F202" s="2249"/>
      <c r="G202" s="2249"/>
      <c r="H202" s="2249"/>
      <c r="I202" s="2249"/>
      <c r="J202" s="2249"/>
      <c r="K202" s="2249"/>
      <c r="L202" s="2249"/>
      <c r="M202" s="2249"/>
      <c r="N202" s="2249"/>
      <c r="O202" s="2250" t="s">
        <v>2309</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2308</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2307</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2306</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2305</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2304</v>
      </c>
      <c r="D207" s="2264"/>
      <c r="E207" s="2264"/>
      <c r="F207" s="2265"/>
      <c r="G207" s="2269" t="s">
        <v>2303</v>
      </c>
      <c r="H207" s="2264"/>
      <c r="I207" s="2264"/>
      <c r="J207" s="2264"/>
      <c r="K207" s="2264"/>
      <c r="L207" s="2264"/>
      <c r="M207" s="2264"/>
      <c r="N207" s="2264"/>
      <c r="O207" s="2265"/>
      <c r="P207" s="2271" t="s">
        <v>2302</v>
      </c>
      <c r="Q207" s="2272"/>
      <c r="R207" s="2272"/>
      <c r="S207" s="2272"/>
      <c r="T207" s="2273"/>
      <c r="U207" s="2277" t="s">
        <v>2301</v>
      </c>
      <c r="V207" s="2278"/>
      <c r="W207" s="2278"/>
      <c r="X207" s="2279"/>
      <c r="Y207" s="2277" t="s">
        <v>2300</v>
      </c>
      <c r="Z207" s="2278"/>
      <c r="AA207" s="2278"/>
      <c r="AB207" s="2279"/>
      <c r="AC207" s="2277" t="s">
        <v>2299</v>
      </c>
      <c r="AD207" s="2278"/>
      <c r="AE207" s="2278"/>
      <c r="AF207" s="2279"/>
      <c r="AG207" s="2269" t="s">
        <v>2298</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1884</v>
      </c>
      <c r="H209" s="2290"/>
      <c r="I209" s="2290"/>
      <c r="J209" s="2290"/>
      <c r="K209" s="2290"/>
      <c r="L209" s="2290"/>
      <c r="M209" s="2290"/>
      <c r="N209" s="2290"/>
      <c r="O209" s="2290"/>
      <c r="P209" s="2291"/>
      <c r="Q209" s="2294"/>
      <c r="R209" s="2294"/>
      <c r="S209" s="2294"/>
      <c r="T209" s="2294"/>
      <c r="U209" s="2292" t="s">
        <v>1884</v>
      </c>
      <c r="V209" s="2292"/>
      <c r="W209" s="2292"/>
      <c r="X209" s="2292"/>
      <c r="Y209" s="2292" t="s">
        <v>1884</v>
      </c>
      <c r="Z209" s="2292"/>
      <c r="AA209" s="2292"/>
      <c r="AB209" s="2292"/>
      <c r="AC209" s="2293" t="s">
        <v>1884</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1884</v>
      </c>
      <c r="H210" s="2290"/>
      <c r="I210" s="2290"/>
      <c r="J210" s="2290"/>
      <c r="K210" s="2290"/>
      <c r="L210" s="2290"/>
      <c r="M210" s="2290"/>
      <c r="N210" s="2290"/>
      <c r="O210" s="2290"/>
      <c r="P210" s="2291"/>
      <c r="Q210" s="2291"/>
      <c r="R210" s="2291"/>
      <c r="S210" s="2291"/>
      <c r="T210" s="2291"/>
      <c r="U210" s="2292" t="s">
        <v>1884</v>
      </c>
      <c r="V210" s="2292"/>
      <c r="W210" s="2292"/>
      <c r="X210" s="2292"/>
      <c r="Y210" s="2292" t="s">
        <v>1884</v>
      </c>
      <c r="Z210" s="2292"/>
      <c r="AA210" s="2292"/>
      <c r="AB210" s="2292"/>
      <c r="AC210" s="2293" t="s">
        <v>1884</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1884</v>
      </c>
      <c r="H211" s="2290"/>
      <c r="I211" s="2290"/>
      <c r="J211" s="2290"/>
      <c r="K211" s="2290"/>
      <c r="L211" s="2290"/>
      <c r="M211" s="2290"/>
      <c r="N211" s="2290"/>
      <c r="O211" s="2290"/>
      <c r="P211" s="2291"/>
      <c r="Q211" s="2291"/>
      <c r="R211" s="2291"/>
      <c r="S211" s="2291"/>
      <c r="T211" s="2291"/>
      <c r="U211" s="2292" t="s">
        <v>1884</v>
      </c>
      <c r="V211" s="2292"/>
      <c r="W211" s="2292"/>
      <c r="X211" s="2292"/>
      <c r="Y211" s="2292" t="s">
        <v>1884</v>
      </c>
      <c r="Z211" s="2292"/>
      <c r="AA211" s="2292"/>
      <c r="AB211" s="2292"/>
      <c r="AC211" s="2293" t="s">
        <v>1884</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1884</v>
      </c>
      <c r="H212" s="2290"/>
      <c r="I212" s="2290"/>
      <c r="J212" s="2290"/>
      <c r="K212" s="2290"/>
      <c r="L212" s="2290"/>
      <c r="M212" s="2290"/>
      <c r="N212" s="2290"/>
      <c r="O212" s="2290"/>
      <c r="P212" s="2291"/>
      <c r="Q212" s="2291"/>
      <c r="R212" s="2291"/>
      <c r="S212" s="2291"/>
      <c r="T212" s="2291"/>
      <c r="U212" s="2292" t="s">
        <v>1884</v>
      </c>
      <c r="V212" s="2292"/>
      <c r="W212" s="2292"/>
      <c r="X212" s="2292"/>
      <c r="Y212" s="2292" t="s">
        <v>1884</v>
      </c>
      <c r="Z212" s="2292"/>
      <c r="AA212" s="2292"/>
      <c r="AB212" s="2292"/>
      <c r="AC212" s="2293" t="s">
        <v>1884</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1884</v>
      </c>
      <c r="H213" s="2290"/>
      <c r="I213" s="2290"/>
      <c r="J213" s="2290"/>
      <c r="K213" s="2290"/>
      <c r="L213" s="2290"/>
      <c r="M213" s="2290"/>
      <c r="N213" s="2290"/>
      <c r="O213" s="2290"/>
      <c r="P213" s="2291"/>
      <c r="Q213" s="2291"/>
      <c r="R213" s="2291"/>
      <c r="S213" s="2291"/>
      <c r="T213" s="2291"/>
      <c r="U213" s="2292" t="s">
        <v>1884</v>
      </c>
      <c r="V213" s="2292"/>
      <c r="W213" s="2292"/>
      <c r="X213" s="2292"/>
      <c r="Y213" s="2292" t="s">
        <v>1884</v>
      </c>
      <c r="Z213" s="2292"/>
      <c r="AA213" s="2292"/>
      <c r="AB213" s="2292"/>
      <c r="AC213" s="2293" t="s">
        <v>1884</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1884</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1884</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1884</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2297</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2295</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2294</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2293</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2292</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2290</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2289</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2288</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2287</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2286</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442</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2285</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2284</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0" sqref="AB50:AF5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60" t="s">
        <v>1279</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3"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1237</v>
      </c>
    </row>
    <row r="7" spans="1:40" ht="13" customHeight="1">
      <c r="B7" s="406"/>
      <c r="C7" s="407"/>
      <c r="D7" s="407"/>
      <c r="E7" s="407"/>
      <c r="F7" s="407"/>
      <c r="G7" s="407"/>
      <c r="H7" s="407"/>
      <c r="I7" s="407"/>
      <c r="J7" s="407"/>
      <c r="K7" s="407"/>
      <c r="L7" s="407"/>
      <c r="M7" s="407"/>
      <c r="N7" s="407"/>
      <c r="O7" s="407"/>
      <c r="P7" s="407"/>
      <c r="Q7" s="407"/>
      <c r="R7" s="407"/>
      <c r="S7" s="407"/>
      <c r="T7" s="2362" t="str">
        <f xml:space="preserve"> IF(T25=100%,'Sources and Basis Breakdown'!G2,'Sources and Basis Breakdown'!F2)</f>
        <v>30% PVC for New Const/
Rehabilitation
NON-DDA/
NON-QCT Building(s)</v>
      </c>
      <c r="U7" s="2362"/>
      <c r="V7" s="2362"/>
      <c r="W7" s="2362"/>
      <c r="X7" s="2362"/>
      <c r="Y7" s="2362" t="str">
        <f>IF(T25=100%,"",'Sources and Basis Breakdown'!G2)</f>
        <v/>
      </c>
      <c r="Z7" s="2362"/>
      <c r="AA7" s="2362"/>
      <c r="AB7" s="2362"/>
      <c r="AC7" s="2362"/>
      <c r="AD7" s="2362" t="str">
        <f xml:space="preserve"> IF(T25=100%, 'Sources and Basis Breakdown'!J2,'Sources and Basis Breakdown'!I2)</f>
        <v>30% PVC for Acquisition
NON-DDA/
NON-QCT Building(s)</v>
      </c>
      <c r="AE7" s="2362"/>
      <c r="AF7" s="2362"/>
      <c r="AG7" s="2362"/>
      <c r="AH7" s="2362"/>
      <c r="AI7" s="2362" t="str">
        <f>IF(T25=100%,"",'Sources and Basis Breakdown'!J2)</f>
        <v/>
      </c>
      <c r="AJ7" s="2362"/>
      <c r="AK7" s="2362"/>
      <c r="AL7" s="2362"/>
      <c r="AM7" s="2362"/>
    </row>
    <row r="8" spans="1:40" ht="13" customHeight="1">
      <c r="B8" s="408"/>
      <c r="T8" s="2362"/>
      <c r="U8" s="2362"/>
      <c r="V8" s="2362"/>
      <c r="W8" s="2362"/>
      <c r="X8" s="2362"/>
      <c r="Y8" s="2362"/>
      <c r="Z8" s="2362"/>
      <c r="AA8" s="2362"/>
      <c r="AB8" s="2362"/>
      <c r="AC8" s="2362"/>
      <c r="AD8" s="2362"/>
      <c r="AE8" s="2362"/>
      <c r="AF8" s="2362"/>
      <c r="AG8" s="2362"/>
      <c r="AH8" s="2362"/>
      <c r="AI8" s="2362"/>
      <c r="AJ8" s="2362"/>
      <c r="AK8" s="2362"/>
      <c r="AL8" s="2362"/>
      <c r="AM8" s="2362"/>
    </row>
    <row r="9" spans="1:40" ht="13" customHeight="1">
      <c r="B9" s="408"/>
      <c r="T9" s="2362"/>
      <c r="U9" s="2362"/>
      <c r="V9" s="2362"/>
      <c r="W9" s="2362"/>
      <c r="X9" s="2362"/>
      <c r="Y9" s="2362"/>
      <c r="Z9" s="2362"/>
      <c r="AA9" s="2362"/>
      <c r="AB9" s="2362"/>
      <c r="AC9" s="2362"/>
      <c r="AD9" s="2362"/>
      <c r="AE9" s="2362"/>
      <c r="AF9" s="2362"/>
      <c r="AG9" s="2362"/>
      <c r="AH9" s="2362"/>
      <c r="AI9" s="2362"/>
      <c r="AJ9" s="2362"/>
      <c r="AK9" s="2362"/>
      <c r="AL9" s="2362"/>
      <c r="AM9" s="2362"/>
    </row>
    <row r="10" spans="1:40" ht="13" customHeight="1">
      <c r="B10" s="409"/>
      <c r="C10" s="410"/>
      <c r="D10" s="410"/>
      <c r="E10" s="410"/>
      <c r="F10" s="410"/>
      <c r="G10" s="410"/>
      <c r="H10" s="410"/>
      <c r="I10" s="410"/>
      <c r="J10" s="410"/>
      <c r="K10" s="410"/>
      <c r="L10" s="410"/>
      <c r="M10" s="410"/>
      <c r="N10" s="410"/>
      <c r="O10" s="410"/>
      <c r="P10" s="410"/>
      <c r="Q10" s="410"/>
      <c r="R10" s="410"/>
      <c r="S10" s="410"/>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3"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183622202</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3" customHeight="1">
      <c r="B12" s="2356" t="s">
        <v>498</v>
      </c>
      <c r="C12" s="1290"/>
      <c r="D12" s="1290"/>
      <c r="E12" s="1290"/>
      <c r="F12" s="1290"/>
      <c r="G12" s="1290"/>
      <c r="H12" s="1290"/>
      <c r="I12" s="1290"/>
      <c r="J12" s="1290"/>
      <c r="K12" s="1290"/>
      <c r="L12" s="1290"/>
      <c r="M12" s="1290"/>
      <c r="N12" s="1290"/>
      <c r="O12" s="1290"/>
      <c r="P12" s="1290"/>
      <c r="Q12" s="1290"/>
      <c r="R12" s="1290"/>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3" customHeight="1">
      <c r="B13" s="436"/>
      <c r="C13" s="2358" t="s">
        <v>499</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3" customHeight="1">
      <c r="B14" s="436"/>
      <c r="C14" s="2358" t="s">
        <v>500</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3" customHeight="1">
      <c r="B15" s="436"/>
      <c r="C15" s="2358" t="s">
        <v>501</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3" customHeight="1">
      <c r="B16" s="436"/>
      <c r="C16" s="2358" t="s">
        <v>805</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3" customHeight="1">
      <c r="B17" s="436"/>
      <c r="C17" s="2358" t="s">
        <v>502</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3" customHeight="1">
      <c r="A18"/>
      <c r="B18" s="1152"/>
      <c r="C18" s="1810" t="s">
        <v>959</v>
      </c>
      <c r="D18" s="1810"/>
      <c r="E18" s="1810"/>
      <c r="F18" s="1810"/>
      <c r="G18" s="1810"/>
      <c r="H18" s="1810"/>
      <c r="I18" s="1810"/>
      <c r="J18" s="1810"/>
      <c r="K18" s="1810"/>
      <c r="L18" s="1810"/>
      <c r="M18" s="1810"/>
      <c r="N18" s="1810"/>
      <c r="O18" s="1810"/>
      <c r="P18" s="1810"/>
      <c r="Q18" s="1810"/>
      <c r="R18" s="1810"/>
      <c r="S18" s="1811"/>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3" customHeight="1">
      <c r="B19" s="1152"/>
      <c r="C19" s="1810" t="s">
        <v>959</v>
      </c>
      <c r="D19" s="1810"/>
      <c r="E19" s="1810"/>
      <c r="F19" s="1810"/>
      <c r="G19" s="1810"/>
      <c r="H19" s="1810"/>
      <c r="I19" s="1810"/>
      <c r="J19" s="1810"/>
      <c r="K19" s="1810"/>
      <c r="L19" s="1810"/>
      <c r="M19" s="1810"/>
      <c r="N19" s="1810"/>
      <c r="O19" s="1810"/>
      <c r="P19" s="1810"/>
      <c r="Q19" s="1810"/>
      <c r="R19" s="1810"/>
      <c r="S19" s="1811"/>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3" customHeight="1">
      <c r="B20" s="2341" t="s">
        <v>503</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3" customHeight="1">
      <c r="B21" s="2341" t="s">
        <v>1262</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3" customHeight="1">
      <c r="B22" s="2341" t="s">
        <v>504</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3" customHeight="1">
      <c r="B23" s="2341" t="s">
        <v>505</v>
      </c>
      <c r="C23" s="2342"/>
      <c r="D23" s="2342"/>
      <c r="E23" s="2342"/>
      <c r="F23" s="2342"/>
      <c r="G23" s="2342"/>
      <c r="H23" s="2342"/>
      <c r="I23" s="2342"/>
      <c r="J23" s="2342"/>
      <c r="K23" s="2342"/>
      <c r="L23" s="2342"/>
      <c r="M23" s="2342"/>
      <c r="N23" s="2342"/>
      <c r="O23" s="2342"/>
      <c r="P23" s="2342"/>
      <c r="Q23" s="2342"/>
      <c r="R23" s="2342"/>
      <c r="S23" s="2343"/>
      <c r="T23" s="2334">
        <f>T11+T22</f>
        <v>183622202</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3" customHeight="1">
      <c r="B24" s="2341" t="s">
        <v>960</v>
      </c>
      <c r="C24" s="2342"/>
      <c r="D24" s="2342"/>
      <c r="E24" s="2342"/>
      <c r="F24" s="2342"/>
      <c r="G24" s="2342"/>
      <c r="H24" s="2342"/>
      <c r="I24" s="2342"/>
      <c r="J24" s="2342"/>
      <c r="K24" s="2342"/>
      <c r="L24" s="2342"/>
      <c r="M24" s="2342"/>
      <c r="N24" s="2342"/>
      <c r="O24" s="2342"/>
      <c r="P24" s="2342"/>
      <c r="Q24" s="2342"/>
      <c r="R24" s="2342"/>
      <c r="S24" s="2343"/>
      <c r="T24" s="2336">
        <f>Application!AJ1053</f>
        <v>338291655</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3" customHeight="1">
      <c r="B25" s="2345" t="s">
        <v>1263</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3" customHeight="1">
      <c r="B26" s="2341" t="s">
        <v>506</v>
      </c>
      <c r="C26" s="2342"/>
      <c r="D26" s="2342"/>
      <c r="E26" s="2342"/>
      <c r="F26" s="2342"/>
      <c r="G26" s="2342"/>
      <c r="H26" s="2342"/>
      <c r="I26" s="2342"/>
      <c r="J26" s="2342"/>
      <c r="K26" s="2342"/>
      <c r="L26" s="2342"/>
      <c r="M26" s="2342"/>
      <c r="N26" s="2342"/>
      <c r="O26" s="2342"/>
      <c r="P26" s="2342"/>
      <c r="Q26" s="2342"/>
      <c r="R26" s="2342"/>
      <c r="S26" s="2343"/>
      <c r="T26" s="2334">
        <f>T23*T25</f>
        <v>183622202</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3" customHeight="1">
      <c r="A27" s="411"/>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3"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34">
        <f>IF(ISERROR((T26*T27)),0,(T26*T27))</f>
        <v>183622202</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3" customHeight="1">
      <c r="B29" s="2341" t="s">
        <v>524</v>
      </c>
      <c r="C29" s="2342"/>
      <c r="D29" s="2342"/>
      <c r="E29" s="2342"/>
      <c r="F29" s="2342"/>
      <c r="G29" s="2342"/>
      <c r="H29" s="2342"/>
      <c r="I29" s="2342"/>
      <c r="J29" s="2342"/>
      <c r="K29" s="2342"/>
      <c r="L29" s="2342"/>
      <c r="M29" s="2342"/>
      <c r="N29" s="2342"/>
      <c r="O29" s="2342"/>
      <c r="P29" s="2342"/>
      <c r="Q29" s="2342"/>
      <c r="R29" s="2342"/>
      <c r="S29" s="2343"/>
      <c r="T29" s="2336">
        <f>T28+Y28+AD28+AI28</f>
        <v>183622202</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3" customHeight="1">
      <c r="B30" s="2344" t="s">
        <v>1265</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3" customHeight="1">
      <c r="B31" s="2344" t="s">
        <v>1264</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2" t="s">
        <v>1153</v>
      </c>
      <c r="Z35" s="2362"/>
      <c r="AA35" s="2362"/>
      <c r="AB35" s="2362"/>
      <c r="AC35" s="2362"/>
      <c r="AD35" s="2382" t="s">
        <v>369</v>
      </c>
      <c r="AE35" s="2382"/>
      <c r="AF35" s="2382"/>
      <c r="AG35" s="2382"/>
      <c r="AH35" s="2382"/>
    </row>
    <row r="36" spans="1:76" ht="13" customHeight="1">
      <c r="B36" s="408"/>
      <c r="X36" s="413"/>
      <c r="Y36" s="2362"/>
      <c r="Z36" s="2362"/>
      <c r="AA36" s="2362"/>
      <c r="AB36" s="2362"/>
      <c r="AC36" s="2362"/>
      <c r="AD36" s="2382"/>
      <c r="AE36" s="2382"/>
      <c r="AF36" s="2382"/>
      <c r="AG36" s="2382"/>
      <c r="AH36" s="2382"/>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2"/>
      <c r="Z37" s="2362"/>
      <c r="AA37" s="2362"/>
      <c r="AB37" s="2362"/>
      <c r="AC37" s="2362"/>
      <c r="AD37" s="2382"/>
      <c r="AE37" s="2382"/>
      <c r="AF37" s="2382"/>
      <c r="AG37" s="2382"/>
      <c r="AH37" s="2382"/>
    </row>
    <row r="38" spans="1:76" ht="13"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183622202</v>
      </c>
      <c r="Z38" s="2335"/>
      <c r="AA38" s="2335"/>
      <c r="AB38" s="2335"/>
      <c r="AC38" s="2335"/>
      <c r="AD38" s="2335">
        <f>IF(T24&gt;=(T23+Y23+AD23+AI23),AD28+AI28,0)</f>
        <v>0</v>
      </c>
      <c r="AE38" s="2335"/>
      <c r="AF38" s="2335"/>
      <c r="AG38" s="2335"/>
      <c r="AH38" s="2335"/>
    </row>
    <row r="39" spans="1:76" ht="13" customHeight="1">
      <c r="B39" s="2341" t="s">
        <v>1690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3" customHeight="1">
      <c r="A40" s="405"/>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7344888</v>
      </c>
      <c r="Z40" s="2335"/>
      <c r="AA40" s="2335"/>
      <c r="AB40" s="2335"/>
      <c r="AC40" s="2335"/>
      <c r="AD40" s="2334">
        <f>ROUND(AD38*AD39,0)</f>
        <v>0</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7344888</v>
      </c>
      <c r="Z41" s="2337"/>
      <c r="AA41" s="2337"/>
      <c r="AB41" s="2337"/>
      <c r="AC41" s="2337"/>
      <c r="AD41" s="2337"/>
      <c r="AE41" s="2337"/>
      <c r="AF41" s="2337"/>
      <c r="AG41" s="2337"/>
      <c r="AH41" s="233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9" t="s">
        <v>1275</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5" customFormat="1" ht="13" customHeight="1" thickTop="1"/>
    <row r="46" spans="1:76" ht="13" customHeight="1">
      <c r="A46" s="405" t="s">
        <v>587</v>
      </c>
      <c r="C46" s="405" t="s">
        <v>282</v>
      </c>
    </row>
    <row r="47" spans="1:76" ht="13" customHeight="1">
      <c r="D47" s="405" t="s">
        <v>283</v>
      </c>
      <c r="AB47" s="2351">
        <f>'Sources and Uses Budget'!B105-MAX(IF('Sources and Uses Budget'!B15="",0,'Sources and Uses Budget'!B15),IF(Application!AG394="",0,Application!AG394))</f>
        <v>188794004</v>
      </c>
      <c r="AC47" s="2352"/>
      <c r="AD47" s="2352"/>
      <c r="AE47" s="2352"/>
      <c r="AF47" s="2353"/>
    </row>
    <row r="48" spans="1:76" ht="13" customHeight="1">
      <c r="D48" s="405" t="s">
        <v>21</v>
      </c>
      <c r="AB48" s="2351">
        <f>Application!AO639-MAX(IF('Sources and Uses Budget'!B15="",0,'Sources and Uses Budget'!B15),IF(Application!AG394="",0,Application!AG394))</f>
        <v>127103115</v>
      </c>
      <c r="AC48" s="2352"/>
      <c r="AD48" s="2352"/>
      <c r="AE48" s="2352"/>
      <c r="AF48" s="2353"/>
    </row>
    <row r="49" spans="1:76" ht="13" customHeight="1">
      <c r="D49" s="405" t="s">
        <v>91</v>
      </c>
      <c r="AB49" s="2351">
        <f>AB47-AB48</f>
        <v>61690889</v>
      </c>
      <c r="AC49" s="2352"/>
      <c r="AD49" s="2352"/>
      <c r="AE49" s="2352"/>
      <c r="AF49" s="2353"/>
    </row>
    <row r="50" spans="1:76" ht="13" customHeight="1">
      <c r="D50" s="405" t="s">
        <v>681</v>
      </c>
      <c r="AA50" s="416"/>
      <c r="AB50" s="2378">
        <f>0.9999*0.84</f>
        <v>0.839916</v>
      </c>
      <c r="AC50" s="2379"/>
      <c r="AD50" s="2379"/>
      <c r="AE50" s="2379"/>
      <c r="AF50" s="2380"/>
    </row>
    <row r="51" spans="1:76" s="418" customFormat="1" ht="13" customHeight="1">
      <c r="A51" s="403"/>
      <c r="B51" s="403"/>
      <c r="C51" s="403"/>
      <c r="D51" s="403"/>
      <c r="E51" s="2381" t="s">
        <v>1849</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1">
        <f>ROUND(IF(ISERROR((AB49/AB50)),0,(AB49/AB50)),0)</f>
        <v>73448879</v>
      </c>
      <c r="AC54" s="2352"/>
      <c r="AD54" s="2352"/>
      <c r="AE54" s="2352"/>
      <c r="AF54" s="2353"/>
    </row>
    <row r="55" spans="1:76" ht="13" customHeight="1">
      <c r="D55" s="405" t="s">
        <v>333</v>
      </c>
      <c r="AB55" s="2351">
        <f>(AB54/10)</f>
        <v>7344887.9000000004</v>
      </c>
      <c r="AC55" s="2352"/>
      <c r="AD55" s="2352"/>
      <c r="AE55" s="2352"/>
      <c r="AF55" s="2353"/>
    </row>
    <row r="56" spans="1:76" ht="13" customHeight="1">
      <c r="D56" s="405" t="s">
        <v>756</v>
      </c>
      <c r="AB56" s="2351">
        <f>ROUND((IF((Y41&lt;AB55),Y41,AB55)),0)</f>
        <v>7344888</v>
      </c>
      <c r="AC56" s="2352"/>
      <c r="AD56" s="2352"/>
      <c r="AE56" s="2352"/>
      <c r="AF56" s="2353"/>
    </row>
    <row r="57" spans="1:76" ht="13" customHeight="1">
      <c r="D57" s="405" t="s">
        <v>755</v>
      </c>
      <c r="AB57" s="2351">
        <f>ROUND((10*AB56*AB50),0)</f>
        <v>61690889</v>
      </c>
      <c r="AC57" s="2352"/>
      <c r="AD57" s="2352"/>
      <c r="AE57" s="2352"/>
      <c r="AF57" s="2353"/>
    </row>
    <row r="58" spans="1:76" ht="13" customHeight="1">
      <c r="D58" s="405"/>
      <c r="AB58" s="424"/>
      <c r="AC58" s="424"/>
      <c r="AD58" s="424"/>
      <c r="AE58" s="424"/>
      <c r="AF58" s="424"/>
    </row>
    <row r="59" spans="1:76" ht="13" customHeight="1">
      <c r="D59" s="405" t="s">
        <v>754</v>
      </c>
      <c r="AB59" s="2374">
        <f>AB49-AB57</f>
        <v>0</v>
      </c>
      <c r="AC59" s="2374"/>
      <c r="AD59" s="2374"/>
      <c r="AE59" s="2374"/>
      <c r="AF59" s="2374"/>
    </row>
    <row r="60" spans="1:76" ht="13" customHeight="1">
      <c r="D60" s="405"/>
      <c r="AB60" s="424"/>
      <c r="AC60" s="424"/>
      <c r="AD60" s="424"/>
      <c r="AE60" s="424"/>
      <c r="AF60" s="424"/>
    </row>
    <row r="61" spans="1:76" s="205" customFormat="1" ht="13"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5" customFormat="1" ht="13" customHeight="1" thickTop="1"/>
    <row r="63" spans="1:76" ht="13" customHeight="1">
      <c r="A63" s="405" t="s">
        <v>590</v>
      </c>
      <c r="C63" s="206" t="s">
        <v>1247</v>
      </c>
      <c r="Y63" s="2375" t="s">
        <v>983</v>
      </c>
      <c r="Z63" s="2375"/>
      <c r="AA63" s="2375"/>
      <c r="AB63" s="2375"/>
      <c r="AC63" s="2375"/>
      <c r="AD63" s="2375" t="s">
        <v>369</v>
      </c>
      <c r="AE63" s="2375"/>
      <c r="AF63" s="2375"/>
      <c r="AG63" s="2375"/>
      <c r="AH63" s="2375"/>
    </row>
    <row r="64" spans="1:76" ht="13"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336">
        <f>IF(Application!$Z$205="(select)",0,((T23*T27)+Y28))</f>
        <v>0</v>
      </c>
      <c r="Z64" s="2376"/>
      <c r="AA64" s="2376"/>
      <c r="AB64" s="2376"/>
      <c r="AC64" s="2377"/>
      <c r="AD64" s="2336">
        <f>IF(AND(OR(Application!D211="At-Risk",Application!D211="At-Risk and Special Needs"),Application!M358="yes"),AD28+AI28,0)</f>
        <v>0</v>
      </c>
      <c r="AE64" s="2376"/>
      <c r="AF64" s="2376"/>
      <c r="AG64" s="2376"/>
      <c r="AH64" s="2377"/>
    </row>
    <row r="65" spans="1:36" ht="13"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9" cm="1">
        <f t="array" ref="Y67">_xlfn.IFS(OR(Application!Z205="State Farmworker Credit",Application!Z205="$500M (Farmworker Housing)"),0.75,Application!Z205="15% set-aside",0.13,Application!Z205="15% set-aside with qualifying low value rehab",0.95,Application!Z205="$500M",0.3,TRUE,0)</f>
        <v>0</v>
      </c>
      <c r="Z67" s="2389"/>
      <c r="AA67" s="2389"/>
      <c r="AB67" s="2389"/>
      <c r="AC67" s="2389"/>
      <c r="AD67" s="2389" cm="1">
        <f t="array" ref="AD67">_xlfn.IFS(Application!Z205="15% set-aside with qualifying low value rehab", 0.95,OR(Application!D211="At-Risk",'Points System'!B13="Yes"),0.13,TRUE,0)</f>
        <v>0</v>
      </c>
      <c r="AE67" s="2389"/>
      <c r="AF67" s="2389"/>
      <c r="AG67" s="2389"/>
      <c r="AH67" s="2389"/>
    </row>
    <row r="68" spans="1:36" ht="13" customHeight="1">
      <c r="C68" s="405"/>
      <c r="D68" s="206" t="s">
        <v>2227</v>
      </c>
      <c r="Y68" s="2335">
        <f>ROUND(Y64*Y67,0)</f>
        <v>0</v>
      </c>
      <c r="Z68" s="2390"/>
      <c r="AA68" s="2390"/>
      <c r="AB68" s="2390"/>
      <c r="AC68" s="2390"/>
      <c r="AD68" s="2335">
        <f>ROUND(AD64*AD67,0)</f>
        <v>0</v>
      </c>
      <c r="AE68" s="2390"/>
      <c r="AF68" s="2390"/>
      <c r="AG68" s="2390"/>
      <c r="AH68" s="2390"/>
    </row>
    <row r="69" spans="1:36" ht="13" customHeight="1">
      <c r="C69" s="405"/>
      <c r="D69" s="206" t="s">
        <v>2228</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1249</v>
      </c>
      <c r="AB72" s="2378"/>
      <c r="AC72" s="2379"/>
      <c r="AD72" s="2379"/>
      <c r="AE72" s="2379"/>
      <c r="AF72" s="2380"/>
    </row>
    <row r="73" spans="1:36" ht="13" customHeight="1">
      <c r="A73" s="405"/>
      <c r="C73" s="405"/>
      <c r="D73" s="405"/>
      <c r="E73" s="2391" t="s">
        <v>1250</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9"/>
      <c r="AC73" s="439"/>
    </row>
    <row r="74" spans="1:36" ht="13" customHeight="1">
      <c r="A74" s="405"/>
      <c r="C74" s="405"/>
      <c r="D74" s="405"/>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9"/>
      <c r="AC74" s="439"/>
    </row>
    <row r="75" spans="1:36" ht="13" customHeight="1">
      <c r="A75" s="405"/>
      <c r="C75" s="405"/>
      <c r="D75" s="405"/>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1251</v>
      </c>
      <c r="AB77" s="2384">
        <f>ROUND(IF(ISERROR((AB59/AB72)),0,(AB59/AB72)),0)</f>
        <v>0</v>
      </c>
      <c r="AC77" s="2384"/>
      <c r="AD77" s="2384"/>
      <c r="AE77" s="2384"/>
      <c r="AF77" s="2384"/>
    </row>
    <row r="78" spans="1:36" ht="13" customHeight="1">
      <c r="C78" s="405"/>
      <c r="D78" s="206" t="s">
        <v>1252</v>
      </c>
      <c r="AB78" s="2385">
        <f>ROUNDUP(MIN(Y69,AB77),0)</f>
        <v>0</v>
      </c>
      <c r="AC78" s="2386"/>
      <c r="AD78" s="2386"/>
      <c r="AE78" s="2386"/>
      <c r="AF78" s="2387"/>
    </row>
    <row r="79" spans="1:36" ht="13" customHeight="1">
      <c r="C79" s="405"/>
      <c r="D79" s="206" t="s">
        <v>1253</v>
      </c>
      <c r="AB79" s="2388">
        <f>AB78*AB72</f>
        <v>0</v>
      </c>
      <c r="AC79" s="2388"/>
      <c r="AD79" s="2388"/>
      <c r="AE79" s="2388"/>
      <c r="AF79" s="2388"/>
    </row>
    <row r="80" spans="1:36" ht="13" customHeight="1">
      <c r="C80" s="405"/>
      <c r="D80" s="405"/>
      <c r="AB80" s="426"/>
      <c r="AC80" s="426"/>
      <c r="AD80" s="426"/>
      <c r="AE80" s="426"/>
      <c r="AF80" s="426"/>
    </row>
    <row r="81" spans="1:78" ht="13" customHeight="1">
      <c r="D81" s="405" t="s">
        <v>754</v>
      </c>
      <c r="AB81" s="2374">
        <f>AB49-(AB57+AB79)</f>
        <v>0</v>
      </c>
      <c r="AC81" s="2374"/>
      <c r="AD81" s="2374"/>
      <c r="AE81" s="2374"/>
      <c r="AF81" s="2374"/>
    </row>
    <row r="82" spans="1:78" ht="13" customHeight="1">
      <c r="F82" s="523"/>
      <c r="J82" s="523" t="str">
        <f>IF(AB81&gt;0,"FUNDING GAP MUST NOT EXCEED ZERO","")</f>
        <v/>
      </c>
    </row>
    <row r="83" spans="1:78" ht="13" customHeight="1">
      <c r="D83" s="524"/>
    </row>
    <row r="84" spans="1:78" ht="13"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3" customHeight="1" thickTop="1"/>
    <row r="86" spans="1:78" ht="13" customHeight="1">
      <c r="A86" s="405"/>
      <c r="C86" s="206"/>
    </row>
    <row r="87" spans="1:78" ht="13" customHeight="1">
      <c r="D87" s="206"/>
      <c r="AB87" s="2340"/>
      <c r="AC87" s="2340"/>
      <c r="AD87" s="2340"/>
      <c r="AE87" s="2340"/>
      <c r="AF87" s="2340"/>
    </row>
    <row r="88" spans="1:78" ht="13" customHeight="1" thickBot="1">
      <c r="D88" s="206"/>
      <c r="AB88" s="2338"/>
      <c r="AC88" s="2338"/>
      <c r="AD88" s="2338"/>
      <c r="AE88" s="2338"/>
      <c r="AF88" s="23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7"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3" t="s">
        <v>1304</v>
      </c>
      <c r="AF7" s="2463"/>
      <c r="AG7" s="2463"/>
      <c r="AH7" s="2463"/>
      <c r="AI7" s="2463"/>
      <c r="AJ7" s="2463"/>
      <c r="AK7" s="2463"/>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6" t="s">
        <v>592</v>
      </c>
      <c r="C13" s="2616"/>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4"/>
      <c r="AH13" s="2624"/>
      <c r="AI13" s="2624"/>
      <c r="AJ13" s="262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6" t="s">
        <v>592</v>
      </c>
      <c r="C16" s="2616"/>
      <c r="D16" s="548"/>
      <c r="E16" s="2608" t="s">
        <v>1306</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1"/>
      <c r="AL16" s="541"/>
      <c r="AM16" s="541"/>
      <c r="AN16" s="536"/>
      <c r="AO16" s="551">
        <f>IF($B25="yes",20,0)</f>
        <v>0</v>
      </c>
      <c r="AP16" s="14"/>
    </row>
    <row r="17" spans="1:42" s="537" customFormat="1" ht="12.75" customHeight="1">
      <c r="A17" s="541"/>
      <c r="B17" s="541"/>
      <c r="C17" s="541"/>
      <c r="D17" s="552"/>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1"/>
      <c r="AL17" s="541"/>
      <c r="AM17" s="541"/>
      <c r="AN17" s="536"/>
      <c r="AO17" s="551">
        <f>IF($B28="yes",20,0)</f>
        <v>0</v>
      </c>
    </row>
    <row r="18" spans="1:42" s="537" customFormat="1" ht="12.75" customHeight="1">
      <c r="A18" s="541"/>
      <c r="B18" s="541"/>
      <c r="C18" s="541"/>
      <c r="D18" s="552"/>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6" t="s">
        <v>592</v>
      </c>
      <c r="C22" s="2616"/>
      <c r="D22" s="548"/>
      <c r="E22" s="2626" t="s">
        <v>1309</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1"/>
      <c r="AL22" s="541"/>
      <c r="AM22" s="541"/>
      <c r="AN22" s="536"/>
      <c r="AO22" s="551">
        <f>IF($B40="yes",14,0)</f>
        <v>0</v>
      </c>
    </row>
    <row r="23" spans="1:42" s="537" customFormat="1" ht="12.75" customHeight="1">
      <c r="A23" s="541"/>
      <c r="B23" s="541"/>
      <c r="C23" s="541"/>
      <c r="D23" s="551"/>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6" t="s">
        <v>592</v>
      </c>
      <c r="C25" s="2616"/>
      <c r="D25" s="548"/>
      <c r="E25" s="2543" t="s">
        <v>2034</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1"/>
      <c r="AL25" s="541"/>
      <c r="AM25" s="541"/>
      <c r="AN25" s="536"/>
      <c r="AO25" s="551">
        <f>IF($B45="yes",6,0)</f>
        <v>0</v>
      </c>
    </row>
    <row r="26" spans="1:42" s="537" customFormat="1" ht="12.75" customHeight="1">
      <c r="A26" s="541"/>
      <c r="B26" s="541"/>
      <c r="C26" s="541"/>
      <c r="D26" s="551"/>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6" t="s">
        <v>592</v>
      </c>
      <c r="C28" s="2616"/>
      <c r="D28" s="548"/>
      <c r="E28" s="2645" t="s">
        <v>2251</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616" t="s">
        <v>592</v>
      </c>
      <c r="C33" s="2616"/>
      <c r="D33" s="548"/>
      <c r="E33" s="2626" t="s">
        <v>2253</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1"/>
      <c r="AL33" s="541"/>
      <c r="AM33" s="541"/>
      <c r="AN33" s="536"/>
      <c r="AO33" s="551"/>
    </row>
    <row r="34" spans="1:41" s="537" customFormat="1" ht="12.75" customHeight="1">
      <c r="A34" s="541"/>
      <c r="B34" s="541"/>
      <c r="C34" s="541"/>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6" t="s">
        <v>592</v>
      </c>
      <c r="C36" s="2616"/>
      <c r="D36" s="548"/>
      <c r="E36" s="2543" t="s">
        <v>2254</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1"/>
      <c r="AL36" s="541"/>
      <c r="AM36" s="541"/>
      <c r="AN36" s="536"/>
    </row>
    <row r="37" spans="1:41" s="537" customFormat="1" ht="12.75" customHeight="1">
      <c r="A37" s="541"/>
      <c r="B37" s="541"/>
      <c r="C37" s="541"/>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1"/>
      <c r="AL37" s="541"/>
      <c r="AM37" s="541"/>
      <c r="AN37" s="536"/>
    </row>
    <row r="38" spans="1:41" s="537" customFormat="1" ht="12.75" customHeight="1">
      <c r="A38" s="541"/>
      <c r="B38" s="541"/>
      <c r="C38" s="541"/>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6" t="s">
        <v>592</v>
      </c>
      <c r="C40" s="2616"/>
      <c r="D40" s="548"/>
      <c r="E40" s="2543" t="s">
        <v>2252</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1"/>
      <c r="AL40" s="541"/>
      <c r="AM40" s="541"/>
      <c r="AN40" s="536"/>
    </row>
    <row r="41" spans="1:41" s="537" customFormat="1" ht="12.75" customHeight="1">
      <c r="A41" s="541"/>
      <c r="B41" s="541"/>
      <c r="C41" s="541"/>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6" t="s">
        <v>592</v>
      </c>
      <c r="C45" s="2616"/>
      <c r="D45" s="1144"/>
      <c r="E45" s="2543" t="s">
        <v>2009</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4"/>
      <c r="AL45" s="541"/>
      <c r="AM45" s="541"/>
      <c r="AN45" s="536"/>
    </row>
    <row r="46" spans="1:41" s="537" customFormat="1" ht="12.75" customHeight="1">
      <c r="A46" s="541"/>
      <c r="B46" s="541"/>
      <c r="C46" s="541"/>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1"/>
      <c r="AL46" s="541"/>
      <c r="AM46" s="541"/>
      <c r="AN46" s="536"/>
    </row>
    <row r="47" spans="1:41" s="537" customFormat="1" ht="12.75" customHeight="1">
      <c r="A47" s="541"/>
      <c r="D47" s="548"/>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6" t="s">
        <v>592</v>
      </c>
      <c r="C52" s="2616"/>
      <c r="D52" s="541"/>
      <c r="E52" s="2543" t="s">
        <v>2014</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1"/>
      <c r="AL52" s="541"/>
      <c r="AM52" s="541"/>
      <c r="AN52" s="536"/>
      <c r="AO52" s="560"/>
    </row>
    <row r="53" spans="1:50" s="537" customFormat="1" ht="12.75" customHeight="1">
      <c r="A53" s="541"/>
      <c r="D53" s="548"/>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1"/>
      <c r="AL53" s="541"/>
      <c r="AM53" s="541"/>
      <c r="AN53" s="536"/>
      <c r="AO53" s="560"/>
    </row>
    <row r="54" spans="1:50" s="537" customFormat="1" ht="12.75" customHeight="1">
      <c r="A54" s="541"/>
      <c r="D54" s="541"/>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6" t="s">
        <v>592</v>
      </c>
      <c r="C56" s="2616"/>
      <c r="D56" s="541"/>
      <c r="E56" s="2642" t="s">
        <v>2015</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6" t="s">
        <v>592</v>
      </c>
      <c r="C58" s="2616"/>
      <c r="D58" s="541"/>
      <c r="E58" s="2543" t="s">
        <v>2016</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1"/>
      <c r="AL58" s="541"/>
      <c r="AM58" s="541"/>
      <c r="AN58" s="536"/>
    </row>
    <row r="59" spans="1:50" s="537" customFormat="1" ht="12.75" customHeight="1">
      <c r="A59" s="541"/>
      <c r="B59" s="548"/>
      <c r="C59" s="548"/>
      <c r="D59" s="548"/>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589">
        <f>AO39</f>
        <v>0</v>
      </c>
      <c r="AL62" s="2590"/>
      <c r="AM62" s="259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3" t="s">
        <v>1313</v>
      </c>
      <c r="AF65" s="2463"/>
      <c r="AG65" s="2463"/>
      <c r="AH65" s="2463"/>
      <c r="AI65" s="2463"/>
      <c r="AJ65" s="2463"/>
      <c r="AK65" s="2463"/>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6" t="s">
        <v>592</v>
      </c>
      <c r="C68" s="2616"/>
      <c r="D68" s="548" t="s">
        <v>1314</v>
      </c>
      <c r="E68" s="2608" t="s">
        <v>2017</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4"/>
      <c r="AL68" s="541"/>
      <c r="AM68" s="541"/>
      <c r="AN68" s="536"/>
      <c r="AO68" s="551">
        <f>IF($B68="yes",10,0)</f>
        <v>0</v>
      </c>
    </row>
    <row r="69" spans="1:42" s="537" customFormat="1" ht="12.75" customHeight="1">
      <c r="A69" s="539"/>
      <c r="B69" s="541"/>
      <c r="C69" s="541"/>
      <c r="D69" s="552"/>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4"/>
      <c r="AL69" s="541"/>
      <c r="AM69" s="541"/>
      <c r="AN69" s="536"/>
      <c r="AO69" s="551">
        <f>IF($B74="yes",10,0)</f>
        <v>10</v>
      </c>
    </row>
    <row r="70" spans="1:42" s="537" customFormat="1" ht="12.75" customHeight="1">
      <c r="A70" s="539"/>
      <c r="B70" s="541"/>
      <c r="C70" s="541"/>
      <c r="D70" s="552"/>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4"/>
      <c r="AL70" s="541"/>
      <c r="AM70" s="541"/>
      <c r="AN70" s="536"/>
      <c r="AO70" s="551">
        <f>IF($B81="yes",10,0)</f>
        <v>0</v>
      </c>
    </row>
    <row r="71" spans="1:42" s="537" customFormat="1" ht="12.75" customHeight="1">
      <c r="A71" s="539"/>
      <c r="B71" s="541"/>
      <c r="C71" s="541"/>
      <c r="D71" s="552"/>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4"/>
      <c r="AL71" s="541"/>
      <c r="AM71" s="541"/>
      <c r="AN71" s="536"/>
      <c r="AO71" s="537">
        <f>IF(SUM(AO68:AO70)&gt;10,10,(SUM(AO68:AO70)))</f>
        <v>10</v>
      </c>
      <c r="AP71" s="575" t="s">
        <v>1315</v>
      </c>
    </row>
    <row r="72" spans="1:42" s="537" customFormat="1" ht="12.75" customHeight="1">
      <c r="A72" s="539"/>
      <c r="B72" s="541"/>
      <c r="C72" s="541"/>
      <c r="D72" s="552"/>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6" t="s">
        <v>546</v>
      </c>
      <c r="C74" s="2616"/>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1" t="s">
        <v>546</v>
      </c>
      <c r="F75" s="2616"/>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6" t="s">
        <v>592</v>
      </c>
      <c r="F76" s="2637"/>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6" t="s">
        <v>592</v>
      </c>
      <c r="F77" s="2637"/>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1" t="s">
        <v>592</v>
      </c>
      <c r="F79" s="2616"/>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6" t="s">
        <v>592</v>
      </c>
      <c r="C81" s="2616"/>
      <c r="D81" s="548" t="s">
        <v>1319</v>
      </c>
      <c r="E81" s="2543" t="s">
        <v>1739</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4"/>
      <c r="AL81" s="541"/>
      <c r="AM81" s="541"/>
      <c r="AN81" s="536"/>
    </row>
    <row r="82" spans="1:43" s="537" customFormat="1" ht="12.75" customHeight="1">
      <c r="A82" s="539"/>
      <c r="B82" s="541"/>
      <c r="C82" s="541"/>
      <c r="D82" s="551"/>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589">
        <f>IF(AK62&gt;0,0,AO71)</f>
        <v>10</v>
      </c>
      <c r="AL84" s="2590"/>
      <c r="AM84" s="259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3" t="s">
        <v>1304</v>
      </c>
      <c r="AF87" s="2463"/>
      <c r="AG87" s="2463"/>
      <c r="AH87" s="2463"/>
      <c r="AI87" s="2463"/>
      <c r="AJ87" s="2463"/>
      <c r="AK87" s="2463"/>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6" t="s">
        <v>592</v>
      </c>
      <c r="C90" s="2616"/>
      <c r="D90" s="548" t="s">
        <v>1314</v>
      </c>
      <c r="E90" s="2608" t="s">
        <v>1324</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4"/>
      <c r="AL90" s="541"/>
      <c r="AM90" s="541"/>
      <c r="AN90" s="536"/>
    </row>
    <row r="91" spans="1:43" s="537" customFormat="1" ht="12.75" customHeight="1">
      <c r="A91" s="539"/>
      <c r="B91" s="540"/>
      <c r="C91" s="540"/>
      <c r="D91" s="540"/>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4">
        <f>Application!AC753</f>
        <v>0.42394957983193277</v>
      </c>
      <c r="F93" s="2605"/>
      <c r="G93" s="2605"/>
      <c r="H93" s="2605"/>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5">
        <f>0.6-ROUNDUP(E93,2)</f>
        <v>0.16999999999999998</v>
      </c>
      <c r="F94" s="2410"/>
      <c r="G94" s="2410"/>
      <c r="H94" s="2410"/>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0">
        <f>IF(E94*200&gt;20,20,E94*200)</f>
        <v>20</v>
      </c>
      <c r="F95" s="2621"/>
      <c r="G95" s="2621"/>
      <c r="H95" s="2621"/>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6" t="s">
        <v>546</v>
      </c>
      <c r="C98" s="2616"/>
      <c r="D98" s="548" t="s">
        <v>1316</v>
      </c>
      <c r="E98" s="2608" t="s">
        <v>1724</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4"/>
      <c r="AL98" s="541"/>
      <c r="AM98" s="541"/>
      <c r="AN98" s="536"/>
    </row>
    <row r="99" spans="1:47" s="537" customFormat="1" ht="12.75" customHeight="1">
      <c r="A99" s="539"/>
      <c r="B99" s="540"/>
      <c r="C99" s="540"/>
      <c r="D99" s="540"/>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4"/>
      <c r="AL99" s="541"/>
      <c r="AM99" s="541"/>
      <c r="AN99" s="536"/>
    </row>
    <row r="100" spans="1:47" s="537" customFormat="1" ht="12.75" customHeight="1">
      <c r="A100" s="539"/>
      <c r="B100" s="540"/>
      <c r="C100" s="540"/>
      <c r="D100" s="540"/>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4"/>
      <c r="AL100" s="541"/>
      <c r="AM100" s="541"/>
      <c r="AN100" s="536"/>
    </row>
    <row r="101" spans="1:47" s="537" customFormat="1" ht="12.75" customHeight="1">
      <c r="A101" s="539"/>
      <c r="B101" s="540"/>
      <c r="C101" s="540"/>
      <c r="D101" s="540"/>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4">
        <f>Application!AC753</f>
        <v>0.42394957983193277</v>
      </c>
      <c r="F103" s="2605"/>
      <c r="G103" s="2605"/>
      <c r="H103" s="2605"/>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4">
        <f ca="1">SUMIF(Application!AC718:AG752,0.2,Application!G718:J752)/Application!G753+SUMIF(Application!AC718:AG752,0.25,Application!G718:J752)/Application!G753+SUMIF(Application!AC718:AG752,0.3,Application!G718:J752)/Application!G753</f>
        <v>0.50420168067226889</v>
      </c>
      <c r="F104" s="2605"/>
      <c r="G104" s="2605"/>
      <c r="H104" s="2605"/>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4">
        <f ca="1">SUMIF(Application!AC718:AG752,0.35,Application!G718:J752)/Application!G753+SUMIF(Application!AC718:AG752,0.4,Application!G718:J752)/Application!G753+SUMIF(Application!AC718:AG752,0.45,Application!G718:J752)/Application!G753+SUMIF(Application!AC718:AG752,0.5,Application!G718:J752)/Application!G753</f>
        <v>0</v>
      </c>
      <c r="F105" s="2605"/>
      <c r="G105" s="2605"/>
      <c r="H105" s="2605"/>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2">
        <f ca="1">IF(AND(E103&lt;=0.6,OR(AND(E104&gt;=0.1,E105&gt;=0.1),AND(E104&gt;0.1,(E104+E105)&gt;=0.2))),20,0)</f>
        <v>20</v>
      </c>
      <c r="F106" s="2603"/>
      <c r="G106" s="2603"/>
      <c r="H106" s="2603"/>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589">
        <f ca="1">MAX(AP95,AP106)</f>
        <v>20</v>
      </c>
      <c r="AL109" s="2590"/>
      <c r="AM109" s="259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3" t="s">
        <v>1313</v>
      </c>
      <c r="AF112" s="2463"/>
      <c r="AG112" s="2463"/>
      <c r="AH112" s="2463"/>
      <c r="AI112" s="2463"/>
      <c r="AJ112" s="2463"/>
      <c r="AK112" s="2463"/>
      <c r="AL112" s="541"/>
      <c r="AM112" s="541"/>
      <c r="AN112" s="536"/>
      <c r="AO112" s="537" t="str">
        <f>Application!B718</f>
        <v>SRO/Studio</v>
      </c>
      <c r="AQ112" s="537">
        <f>Application!O718</f>
        <v>743</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743</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788</v>
      </c>
    </row>
    <row r="115" spans="1:52" s="537" customFormat="1" ht="12.75" customHeight="1">
      <c r="A115" s="541"/>
      <c r="B115" s="2616" t="s">
        <v>546</v>
      </c>
      <c r="C115" s="2616"/>
      <c r="D115" s="548" t="s">
        <v>1314</v>
      </c>
      <c r="E115" s="2608" t="s">
        <v>1857</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1"/>
      <c r="AL115" s="541"/>
      <c r="AM115" s="541"/>
      <c r="AN115" s="536"/>
      <c r="AO115" s="537" t="str">
        <f>Application!B721</f>
        <v>1 Bedroom</v>
      </c>
      <c r="AQ115" s="537">
        <f>Application!O721</f>
        <v>788</v>
      </c>
      <c r="AU115" s="537" t="s">
        <v>1839</v>
      </c>
      <c r="AV115" s="596" t="s">
        <v>1840</v>
      </c>
      <c r="AW115" s="537" t="s">
        <v>1841</v>
      </c>
    </row>
    <row r="116" spans="1:52" s="537" customFormat="1" ht="12.75" customHeight="1">
      <c r="A116" s="541"/>
      <c r="B116" s="540"/>
      <c r="C116" s="540"/>
      <c r="D116" s="540"/>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1"/>
      <c r="AL116" s="541"/>
      <c r="AM116" s="541"/>
      <c r="AN116" s="536"/>
      <c r="AO116" s="537" t="str">
        <f>Application!B722</f>
        <v>1 Bedroom</v>
      </c>
      <c r="AQ116" s="537">
        <f>Application!O722</f>
        <v>1518</v>
      </c>
      <c r="AU116" s="857" t="str">
        <f>E124</f>
        <v>Studio/SRO</v>
      </c>
      <c r="AV116" s="537">
        <f t="array" ref="AV116">SUM(IF(Application!B718:F752="SRO/Studio",Application!G718:J752))</f>
        <v>59</v>
      </c>
      <c r="AW116" s="1012">
        <f>AV116/AV122</f>
        <v>0.24789915966386555</v>
      </c>
    </row>
    <row r="117" spans="1:52" s="537" customFormat="1" ht="12.75" customHeight="1">
      <c r="A117" s="541"/>
      <c r="B117" s="540"/>
      <c r="C117" s="540"/>
      <c r="D117" s="540"/>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1"/>
      <c r="AL117" s="541"/>
      <c r="AM117" s="541"/>
      <c r="AN117" s="536"/>
      <c r="AO117" s="537" t="str">
        <f>Application!B723</f>
        <v>2 Bedrooms</v>
      </c>
      <c r="AQ117" s="537">
        <f>Application!O723</f>
        <v>927</v>
      </c>
      <c r="AU117" s="857" t="str">
        <f>J124</f>
        <v>1-bedroom</v>
      </c>
      <c r="AV117" s="537">
        <f t="array" ref="AV117">SUM(IF(Application!B718:F752="1 Bedroom",Application!G718:J752))</f>
        <v>136</v>
      </c>
      <c r="AW117" s="1012">
        <f>AV117/AV122</f>
        <v>0.5714285714285714</v>
      </c>
    </row>
    <row r="118" spans="1:52" s="537" customFormat="1" ht="12.75" customHeight="1">
      <c r="A118" s="541"/>
      <c r="B118" s="540"/>
      <c r="C118" s="540"/>
      <c r="D118" s="540"/>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1"/>
      <c r="AL118" s="541"/>
      <c r="AM118" s="541"/>
      <c r="AN118" s="536"/>
      <c r="AO118" s="537" t="str">
        <f>Application!B724</f>
        <v>2 Bedrooms</v>
      </c>
      <c r="AQ118" s="537">
        <f>Application!O724</f>
        <v>1803</v>
      </c>
      <c r="AU118" s="857" t="str">
        <f>O124</f>
        <v>2-bedroom</v>
      </c>
      <c r="AV118" s="537">
        <f t="array" ref="AV118">SUM(IF(Application!B718:F752="2 Bedrooms",Application!G718:J752))</f>
        <v>32</v>
      </c>
      <c r="AW118" s="1012">
        <f>AV118/AV122</f>
        <v>0.13445378151260504</v>
      </c>
    </row>
    <row r="119" spans="1:52" s="537" customFormat="1" ht="12.75" customHeight="1">
      <c r="A119" s="541"/>
      <c r="B119" s="540"/>
      <c r="C119" s="540"/>
      <c r="D119" s="540"/>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1"/>
      <c r="AL119" s="541"/>
      <c r="AM119" s="541"/>
      <c r="AN119" s="536"/>
      <c r="AO119" s="537" t="str">
        <f>Application!B725</f>
        <v>3 Bedrooms</v>
      </c>
      <c r="AQ119" s="537">
        <f>Application!O725</f>
        <v>1054</v>
      </c>
      <c r="AU119" s="857" t="str">
        <f>T124</f>
        <v>3-bedroom</v>
      </c>
      <c r="AV119" s="537">
        <f t="array" ref="AV119">SUM(IF(Application!B718:F752="3 Bedrooms",Application!G718:J752))</f>
        <v>11</v>
      </c>
      <c r="AW119" s="1012">
        <f>AV119/AV122</f>
        <v>4.6218487394957986E-2</v>
      </c>
    </row>
    <row r="120" spans="1:52" s="537" customFormat="1" ht="12.75" customHeight="1">
      <c r="A120" s="541"/>
      <c r="B120" s="540"/>
      <c r="C120" s="540"/>
      <c r="D120" s="540"/>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1"/>
      <c r="AL120" s="541"/>
      <c r="AM120" s="541"/>
      <c r="AN120" s="536"/>
      <c r="AO120" s="537" t="str">
        <f>Application!B726</f>
        <v>3 Bedrooms</v>
      </c>
      <c r="AQ120" s="537">
        <f>Application!O726</f>
        <v>2066</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1"/>
      <c r="AL122" s="541"/>
      <c r="AM122" s="541"/>
      <c r="AN122" s="536"/>
      <c r="AO122" s="537">
        <f>Application!B728</f>
        <v>0</v>
      </c>
      <c r="AQ122" s="537">
        <f>Application!O728</f>
        <v>0</v>
      </c>
      <c r="AV122" s="537">
        <f>SUM(AV116:AV121)</f>
        <v>238</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4" t="s">
        <v>1587</v>
      </c>
      <c r="F124" s="2605"/>
      <c r="G124" s="2605"/>
      <c r="H124" s="2605"/>
      <c r="I124" s="578"/>
      <c r="J124" s="2605" t="s">
        <v>1630</v>
      </c>
      <c r="K124" s="2605"/>
      <c r="L124" s="2605"/>
      <c r="M124" s="2605"/>
      <c r="N124" s="578"/>
      <c r="O124" s="2605" t="s">
        <v>1631</v>
      </c>
      <c r="P124" s="2605"/>
      <c r="Q124" s="2605"/>
      <c r="R124" s="2605"/>
      <c r="S124" s="578"/>
      <c r="T124" s="2605" t="s">
        <v>1333</v>
      </c>
      <c r="U124" s="2605"/>
      <c r="V124" s="2605"/>
      <c r="W124" s="2605"/>
      <c r="X124" s="578"/>
      <c r="Y124" s="2605" t="s">
        <v>1632</v>
      </c>
      <c r="Z124" s="2605"/>
      <c r="AA124" s="2605"/>
      <c r="AB124" s="2605"/>
      <c r="AC124" s="578"/>
      <c r="AD124" s="2605" t="s">
        <v>1633</v>
      </c>
      <c r="AE124" s="2605"/>
      <c r="AF124" s="2605"/>
      <c r="AG124" s="2605"/>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6">
        <v>1789</v>
      </c>
      <c r="F127" s="2607"/>
      <c r="G127" s="2607"/>
      <c r="H127" s="2607"/>
      <c r="I127" s="865"/>
      <c r="J127" s="2607">
        <v>2221</v>
      </c>
      <c r="K127" s="2607"/>
      <c r="L127" s="2607"/>
      <c r="M127" s="2607"/>
      <c r="N127" s="865"/>
      <c r="O127" s="2607">
        <v>2742</v>
      </c>
      <c r="P127" s="2607"/>
      <c r="Q127" s="2607"/>
      <c r="R127" s="2607"/>
      <c r="S127" s="865"/>
      <c r="T127" s="2607">
        <v>3119</v>
      </c>
      <c r="U127" s="2607"/>
      <c r="V127" s="2607"/>
      <c r="W127" s="2607"/>
      <c r="X127" s="865"/>
      <c r="Y127" s="2607"/>
      <c r="Z127" s="2607"/>
      <c r="AA127" s="2607"/>
      <c r="AB127" s="2607"/>
      <c r="AC127" s="865"/>
      <c r="AD127" s="2607"/>
      <c r="AE127" s="2607"/>
      <c r="AF127" s="2607"/>
      <c r="AG127" s="2607"/>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4">
        <f>Application!DX670</f>
        <v>743</v>
      </c>
      <c r="F130" s="2615"/>
      <c r="G130" s="2615"/>
      <c r="H130" s="2615"/>
      <c r="I130" s="865"/>
      <c r="J130" s="2615">
        <f>Application!EC670</f>
        <v>1265.7205882352941</v>
      </c>
      <c r="K130" s="2615"/>
      <c r="L130" s="2615"/>
      <c r="M130" s="2615"/>
      <c r="N130" s="865"/>
      <c r="O130" s="2615">
        <f>Application!EH670</f>
        <v>1529.25</v>
      </c>
      <c r="P130" s="2615"/>
      <c r="Q130" s="2615"/>
      <c r="R130" s="2615"/>
      <c r="S130" s="869"/>
      <c r="T130" s="2615">
        <f>Application!EM670</f>
        <v>1698</v>
      </c>
      <c r="U130" s="2615"/>
      <c r="V130" s="2615"/>
      <c r="W130" s="2615"/>
      <c r="X130" s="869"/>
      <c r="Y130" s="2615">
        <f>Application!ER670</f>
        <v>0</v>
      </c>
      <c r="Z130" s="2615"/>
      <c r="AA130" s="2615"/>
      <c r="AB130" s="2615"/>
      <c r="AC130" s="869"/>
      <c r="AD130" s="2615">
        <f>Application!EW670</f>
        <v>0</v>
      </c>
      <c r="AE130" s="2615"/>
      <c r="AF130" s="2615"/>
      <c r="AG130" s="261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9">
        <f>(E127-E130)/E127</f>
        <v>0.58468418110676357</v>
      </c>
      <c r="F133" s="2410"/>
      <c r="G133" s="2410"/>
      <c r="H133" s="2411"/>
      <c r="I133" s="578"/>
      <c r="J133" s="2409">
        <f>(J127-J130)/J127</f>
        <v>0.43011229705749926</v>
      </c>
      <c r="K133" s="2410"/>
      <c r="L133" s="2410"/>
      <c r="M133" s="2411"/>
      <c r="N133" s="578"/>
      <c r="O133" s="2409">
        <f>(O127-O130)/O127</f>
        <v>0.4422866520787746</v>
      </c>
      <c r="P133" s="2410"/>
      <c r="Q133" s="2410"/>
      <c r="R133" s="2411"/>
      <c r="S133" s="578"/>
      <c r="T133" s="2409">
        <f>(T127-T130)/T127</f>
        <v>0.45559474190445653</v>
      </c>
      <c r="U133" s="2410"/>
      <c r="V133" s="2410"/>
      <c r="W133" s="2411"/>
      <c r="X133" s="578"/>
      <c r="Y133" s="2409" t="e">
        <f>(Y127-Y130)/Y127</f>
        <v>#DIV/0!</v>
      </c>
      <c r="Z133" s="2410"/>
      <c r="AA133" s="2410"/>
      <c r="AB133" s="2411"/>
      <c r="AC133" s="578"/>
      <c r="AD133" s="2409" t="e">
        <f>(AD127-AD130)/AD127</f>
        <v>#DIV/0!</v>
      </c>
      <c r="AE133" s="2410"/>
      <c r="AF133" s="2410"/>
      <c r="AG133" s="241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7">
        <f>IF(((E133-0.1)*AW116)&gt;0,((E133-0.1)*AW116),0)</f>
        <v>0.12015280119873552</v>
      </c>
      <c r="F136" s="2618"/>
      <c r="G136" s="2618"/>
      <c r="H136" s="2619"/>
      <c r="I136" s="578"/>
      <c r="J136" s="2617">
        <f>IF(((J133-0.1)*AW117)&gt;0,((J133-0.1)*AW117),0)</f>
        <v>0.18863559831857096</v>
      </c>
      <c r="K136" s="2618"/>
      <c r="L136" s="2618"/>
      <c r="M136" s="2619"/>
      <c r="N136" s="578"/>
      <c r="O136" s="2617">
        <f>IF(((O133-0.1)*AW118)&gt;0,((O133-0.1)*AW118),0)</f>
        <v>4.6021734733280618E-2</v>
      </c>
      <c r="P136" s="2618"/>
      <c r="Q136" s="2618"/>
      <c r="R136" s="2619"/>
      <c r="S136" s="578"/>
      <c r="T136" s="2617">
        <f>IF(((T133-0.1)*AW119)&gt;0,((T133-0.1)*AW119),0)</f>
        <v>1.6435051096424461E-2</v>
      </c>
      <c r="U136" s="2618"/>
      <c r="V136" s="2618"/>
      <c r="W136" s="2619"/>
      <c r="X136" s="578"/>
      <c r="Y136" s="2617" t="e">
        <f>IF(((Y133-0.1)*AW120)&gt;0,((Y133-0.1)*AW120),0)</f>
        <v>#DIV/0!</v>
      </c>
      <c r="Z136" s="2618"/>
      <c r="AA136" s="2618"/>
      <c r="AB136" s="2619"/>
      <c r="AC136" s="578"/>
      <c r="AD136" s="2617" t="e">
        <f>IF(((AD133-0.1)*AW121)&gt;0,((AD133-0.1)*AW121),0)</f>
        <v>#DIV/0!</v>
      </c>
      <c r="AE136" s="2618"/>
      <c r="AF136" s="2618"/>
      <c r="AG136" s="261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9">
        <f>ROUNDDOWN(SUMIF(E136:AG136,"&gt;0"),2)</f>
        <v>0.37</v>
      </c>
      <c r="F138" s="2410"/>
      <c r="G138" s="2410"/>
      <c r="H138" s="2411"/>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9">
        <f>IF((E138*100)&gt;10,10,E138*100)</f>
        <v>10</v>
      </c>
      <c r="F139" s="2590"/>
      <c r="G139" s="2590"/>
      <c r="H139" s="2591"/>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589">
        <f>E139</f>
        <v>10</v>
      </c>
      <c r="AL143" s="2590"/>
      <c r="AM143" s="259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463" t="s">
        <v>1313</v>
      </c>
      <c r="AF146" s="2463"/>
      <c r="AG146" s="2463"/>
      <c r="AH146" s="2463"/>
      <c r="AI146" s="2463"/>
      <c r="AJ146" s="2463"/>
      <c r="AK146" s="2463"/>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3" t="s">
        <v>1337</v>
      </c>
      <c r="AG148" s="2523"/>
      <c r="AH148" s="2523"/>
      <c r="AI148" s="2523"/>
      <c r="AJ148" s="2523"/>
      <c r="AK148" s="2523"/>
      <c r="AL148" s="2523"/>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3" t="s">
        <v>2631</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594" t="s">
        <v>1340</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40"/>
      <c r="AN153" s="536"/>
      <c r="AO153" s="477" t="s">
        <v>1340</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395" t="s">
        <v>592</v>
      </c>
      <c r="AC155" s="2395"/>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594" t="s">
        <v>1342</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2" t="s">
        <v>2478</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2"/>
      <c r="AM161" s="540"/>
      <c r="AN161" s="536"/>
      <c r="AO161" s="477"/>
      <c r="AP161" s="490"/>
    </row>
    <row r="162" spans="1:42" s="537"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2"/>
      <c r="AM162" s="540"/>
      <c r="AN162" s="536"/>
      <c r="AO162" s="477"/>
      <c r="AP162" s="490"/>
    </row>
    <row r="163" spans="1:42" s="537" customFormat="1" ht="12.75" customHeight="1">
      <c r="C163" s="2393" t="s">
        <v>2479</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2"/>
      <c r="AM163" s="540"/>
      <c r="AN163" s="536"/>
      <c r="AO163" s="477"/>
      <c r="AP163" s="490"/>
    </row>
    <row r="164" spans="1:42" s="537" customFormat="1" ht="12.75" customHeight="1">
      <c r="B164" s="1182"/>
      <c r="C164" s="2394" t="s">
        <v>2477</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2"/>
      <c r="AB164" s="1172"/>
      <c r="AC164" s="1172"/>
      <c r="AD164" s="1172"/>
      <c r="AE164" s="1172"/>
      <c r="AF164" s="1172"/>
      <c r="AG164" s="1172"/>
      <c r="AH164" s="1172"/>
      <c r="AJ164" s="2395" t="s">
        <v>592</v>
      </c>
      <c r="AK164" s="2395"/>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83">
        <f>IF($AB$155="N/A",VLOOKUP($B$153,$AO$151:$AP$154,2,FALSE),VLOOKUP($B$158,$AO$156:$AP$158,2,FALSE))</f>
        <v>7</v>
      </c>
      <c r="AK166" s="248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3" t="s">
        <v>1351</v>
      </c>
      <c r="AG168" s="2523"/>
      <c r="AH168" s="2523"/>
      <c r="AI168" s="2523"/>
      <c r="AJ168" s="2523"/>
      <c r="AK168" s="2523"/>
      <c r="AL168" s="2523"/>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4" t="s">
        <v>1349</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5" t="s">
        <v>592</v>
      </c>
      <c r="AG172" s="2395"/>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594" t="s">
        <v>1342</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595" t="str">
        <f>Application!AA335</f>
        <v>John Stewart Company</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82">
        <f>IF($AF$172="N/A",VLOOKUP($C$170,$AO$170:$AP$173,2,FALSE),VLOOKUP($C$174,$AO$177:$AP$179,2,FALSE))</f>
        <v>3</v>
      </c>
      <c r="AK180" s="248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589">
        <f>$AJ$166+$AJ$180</f>
        <v>10</v>
      </c>
      <c r="AL183" s="2590"/>
      <c r="AM183" s="259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3" t="s">
        <v>1313</v>
      </c>
      <c r="AF186" s="2463"/>
      <c r="AG186" s="2463"/>
      <c r="AH186" s="2463"/>
      <c r="AI186" s="2463"/>
      <c r="AJ186" s="2463"/>
      <c r="AK186" s="2463"/>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592" t="s">
        <v>1366</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7"/>
      <c r="AE188" s="537"/>
      <c r="AF188" s="2523" t="s">
        <v>1362</v>
      </c>
      <c r="AG188" s="2523"/>
      <c r="AH188" s="2523"/>
      <c r="AI188" s="2523"/>
      <c r="AJ188" s="2523"/>
      <c r="AK188" s="2523"/>
      <c r="AL188" s="2523"/>
      <c r="AN188" s="598"/>
      <c r="AP188" s="551" t="s">
        <v>1042</v>
      </c>
      <c r="AQ188" s="551">
        <v>10</v>
      </c>
    </row>
    <row r="189" spans="1:73" s="551" customFormat="1" ht="12.75" customHeight="1">
      <c r="A189" s="537"/>
      <c r="B189" s="2394" t="s">
        <v>1725</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7"/>
      <c r="AE189" s="537"/>
      <c r="AF189" s="537"/>
      <c r="AG189" s="537"/>
      <c r="AH189" s="537"/>
      <c r="AI189" s="537"/>
      <c r="AJ189" s="544"/>
      <c r="AK189" s="596"/>
      <c r="AL189" s="596"/>
      <c r="AM189" s="596"/>
      <c r="AN189" s="598"/>
      <c r="AP189" s="551" t="s">
        <v>1363</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30">
        <f>IF(AK84&gt;0,VLOOKUP($B$188,AP185:AQ191,2,FALSE),0)</f>
        <v>10</v>
      </c>
      <c r="AL191" s="2431"/>
      <c r="AM191" s="2432"/>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3" t="s">
        <v>1371</v>
      </c>
      <c r="AF194" s="2463"/>
      <c r="AG194" s="2463"/>
      <c r="AH194" s="2463"/>
      <c r="AI194" s="2463"/>
      <c r="AJ194" s="2463"/>
      <c r="AK194" s="2463"/>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6" t="s">
        <v>2617</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7"/>
      <c r="AD199" s="2576">
        <v>33000000</v>
      </c>
      <c r="AE199" s="2576"/>
      <c r="AF199" s="2576"/>
      <c r="AG199" s="2576"/>
      <c r="AH199" s="2576"/>
      <c r="AI199" s="2576"/>
      <c r="AJ199" s="2576"/>
      <c r="AK199" s="611"/>
    </row>
    <row r="200" spans="1:40">
      <c r="A200" s="606"/>
      <c r="B200" s="2586" t="s">
        <v>2736</v>
      </c>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7"/>
      <c r="AD200" s="2576">
        <v>18703115</v>
      </c>
      <c r="AE200" s="2576"/>
      <c r="AF200" s="2576"/>
      <c r="AG200" s="2576"/>
      <c r="AH200" s="2576"/>
      <c r="AI200" s="2576"/>
      <c r="AJ200" s="2576"/>
      <c r="AK200" s="611"/>
    </row>
    <row r="201" spans="1:40">
      <c r="A201" s="606"/>
      <c r="B201" s="2586" t="s">
        <v>2740</v>
      </c>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7"/>
      <c r="AD201" s="2576">
        <v>20500000</v>
      </c>
      <c r="AE201" s="2576"/>
      <c r="AF201" s="2576"/>
      <c r="AG201" s="2576"/>
      <c r="AH201" s="2576"/>
      <c r="AI201" s="2576"/>
      <c r="AJ201" s="2576"/>
      <c r="AK201" s="611"/>
    </row>
    <row r="202" spans="1:40">
      <c r="A202" s="606"/>
      <c r="B202" s="2586" t="s">
        <v>2738</v>
      </c>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7"/>
      <c r="AD202" s="2576">
        <v>7100000</v>
      </c>
      <c r="AE202" s="2576"/>
      <c r="AF202" s="2576"/>
      <c r="AG202" s="2576"/>
      <c r="AH202" s="2576"/>
      <c r="AI202" s="2576"/>
      <c r="AJ202" s="2576"/>
      <c r="AK202" s="611"/>
    </row>
    <row r="203" spans="1:40">
      <c r="A203" s="606"/>
      <c r="B203" s="2586" t="s">
        <v>2749</v>
      </c>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7"/>
      <c r="AD203" s="2576">
        <v>4000000</v>
      </c>
      <c r="AE203" s="2576"/>
      <c r="AF203" s="2576"/>
      <c r="AG203" s="2576"/>
      <c r="AH203" s="2576"/>
      <c r="AI203" s="2576"/>
      <c r="AJ203" s="2576"/>
      <c r="AK203" s="611"/>
    </row>
    <row r="204" spans="1:40">
      <c r="A204" s="606"/>
      <c r="B204" s="2586" t="s">
        <v>2748</v>
      </c>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7"/>
      <c r="AD204" s="2576">
        <v>3000000</v>
      </c>
      <c r="AE204" s="2576"/>
      <c r="AF204" s="2576"/>
      <c r="AG204" s="2576"/>
      <c r="AH204" s="2576"/>
      <c r="AI204" s="2576"/>
      <c r="AJ204" s="2576"/>
      <c r="AK204" s="611"/>
    </row>
    <row r="205" spans="1:40">
      <c r="A205" s="606"/>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7"/>
      <c r="AD205" s="2576"/>
      <c r="AE205" s="2576"/>
      <c r="AF205" s="2576"/>
      <c r="AG205" s="2576"/>
      <c r="AH205" s="2576"/>
      <c r="AI205" s="2576"/>
      <c r="AJ205" s="2576"/>
      <c r="AK205" s="611"/>
    </row>
    <row r="206" spans="1:40">
      <c r="A206" s="606"/>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7"/>
      <c r="AD206" s="2576"/>
      <c r="AE206" s="2576"/>
      <c r="AF206" s="2576"/>
      <c r="AG206" s="2576"/>
      <c r="AH206" s="2576"/>
      <c r="AI206" s="2576"/>
      <c r="AJ206" s="2576"/>
      <c r="AK206" s="611"/>
    </row>
    <row r="207" spans="1:40">
      <c r="A207" s="606"/>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7"/>
      <c r="AD207" s="2576"/>
      <c r="AE207" s="2576"/>
      <c r="AF207" s="2576"/>
      <c r="AG207" s="2576"/>
      <c r="AH207" s="2576"/>
      <c r="AI207" s="2576"/>
      <c r="AJ207" s="2576"/>
      <c r="AK207" s="611"/>
    </row>
    <row r="208" spans="1:40">
      <c r="A208" s="606"/>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7"/>
      <c r="AD208" s="2576"/>
      <c r="AE208" s="2576"/>
      <c r="AF208" s="2576"/>
      <c r="AG208" s="2576"/>
      <c r="AH208" s="2576"/>
      <c r="AI208" s="2576"/>
      <c r="AJ208" s="2576"/>
      <c r="AK208" s="611"/>
    </row>
    <row r="209" spans="1:37">
      <c r="A209" s="606"/>
      <c r="B209" s="2601" t="s">
        <v>1626</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7"/>
      <c r="AD209" s="2574">
        <f>AB260</f>
        <v>0</v>
      </c>
      <c r="AE209" s="2574"/>
      <c r="AF209" s="2574"/>
      <c r="AG209" s="2574"/>
      <c r="AH209" s="2574"/>
      <c r="AI209" s="2574"/>
      <c r="AJ209" s="2574"/>
      <c r="AK209" s="611"/>
    </row>
    <row r="210" spans="1:37">
      <c r="A210" s="606"/>
      <c r="B210" s="2448" t="s">
        <v>1589</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7"/>
      <c r="AD210" s="2575">
        <f>'Sources and Uses Budget'!B15</f>
        <v>0</v>
      </c>
      <c r="AE210" s="2575"/>
      <c r="AF210" s="2575"/>
      <c r="AG210" s="2575"/>
      <c r="AH210" s="2575"/>
      <c r="AI210" s="2575"/>
      <c r="AJ210" s="257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80">
        <f>SUM(AD199:AJ209)-AD210</f>
        <v>86303115</v>
      </c>
      <c r="AE211" s="2580"/>
      <c r="AF211" s="2580"/>
      <c r="AG211" s="2580"/>
      <c r="AH211" s="2580"/>
      <c r="AI211" s="2580"/>
      <c r="AJ211" s="258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9" t="s">
        <v>1606</v>
      </c>
      <c r="J222" s="2599"/>
      <c r="K222" s="2599"/>
      <c r="L222" s="537"/>
      <c r="M222" s="537"/>
      <c r="N222" s="537"/>
      <c r="O222" s="537"/>
      <c r="P222" s="537"/>
      <c r="Q222" s="537"/>
      <c r="R222" s="537"/>
      <c r="S222" s="537"/>
      <c r="T222" s="2414" t="s">
        <v>1600</v>
      </c>
      <c r="U222" s="2414"/>
      <c r="V222" s="2414"/>
      <c r="W222" s="2414"/>
      <c r="X222" s="2414"/>
      <c r="Y222" s="2414"/>
      <c r="Z222" s="850"/>
      <c r="AA222" s="490"/>
      <c r="AB222" s="2596" t="s">
        <v>1601</v>
      </c>
      <c r="AC222" s="2596"/>
      <c r="AD222" s="2596"/>
      <c r="AE222" s="2596"/>
      <c r="AF222" s="2596"/>
      <c r="AG222" s="2596"/>
      <c r="AH222" s="828"/>
      <c r="AI222" s="828"/>
      <c r="AJ222" s="828"/>
      <c r="AK222" s="611"/>
    </row>
    <row r="223" spans="1:37">
      <c r="A223" s="606"/>
      <c r="B223" s="2597" t="s">
        <v>1586</v>
      </c>
      <c r="C223" s="2597"/>
      <c r="D223" s="2597"/>
      <c r="E223" s="2597"/>
      <c r="F223" s="2597"/>
      <c r="G223" s="2597"/>
      <c r="I223" s="2598" t="s">
        <v>1607</v>
      </c>
      <c r="J223" s="2598"/>
      <c r="K223" s="2598"/>
      <c r="L223" s="1009"/>
      <c r="N223" s="2449" t="s">
        <v>1602</v>
      </c>
      <c r="O223" s="2449"/>
      <c r="P223" s="2449"/>
      <c r="Q223" s="2449"/>
      <c r="R223" s="2449"/>
      <c r="T223" s="2449" t="s">
        <v>1603</v>
      </c>
      <c r="U223" s="2449"/>
      <c r="V223" s="2449"/>
      <c r="W223" s="2449"/>
      <c r="X223" s="2449"/>
      <c r="Y223" s="2449"/>
      <c r="Z223" s="851"/>
      <c r="AA223" s="490"/>
      <c r="AB223" s="2464" t="s">
        <v>1604</v>
      </c>
      <c r="AC223" s="2464"/>
      <c r="AD223" s="2464"/>
      <c r="AE223" s="2464"/>
      <c r="AF223" s="2464"/>
      <c r="AG223" s="2464"/>
      <c r="AH223" s="828"/>
      <c r="AI223" s="828"/>
      <c r="AJ223" s="828"/>
      <c r="AK223" s="611"/>
    </row>
    <row r="224" spans="1:37">
      <c r="A224" s="606"/>
      <c r="B224" s="2465" t="s">
        <v>1183</v>
      </c>
      <c r="C224" s="2465"/>
      <c r="D224" s="2465"/>
      <c r="E224" s="2465"/>
      <c r="F224" s="2465"/>
      <c r="G224" s="2465"/>
      <c r="H224" s="853"/>
      <c r="I224" s="2418"/>
      <c r="J224" s="2418"/>
      <c r="K224" s="2418"/>
      <c r="L224" s="1009"/>
      <c r="N224" s="2416"/>
      <c r="O224" s="2416"/>
      <c r="P224" s="2416"/>
      <c r="Q224" s="2416"/>
      <c r="R224" s="2416"/>
      <c r="T224" s="2415"/>
      <c r="U224" s="2415"/>
      <c r="V224" s="2415"/>
      <c r="W224" s="2415"/>
      <c r="X224" s="2415"/>
      <c r="Y224" s="2415"/>
      <c r="Z224" s="852"/>
      <c r="AA224" s="852"/>
      <c r="AB224" s="2413">
        <f t="shared" ref="AB224:AB233" si="0">MAX(($T224-$N224)*$I224*12,0)</f>
        <v>0</v>
      </c>
      <c r="AC224" s="2413"/>
      <c r="AD224" s="2413"/>
      <c r="AE224" s="2413"/>
      <c r="AF224" s="2413"/>
      <c r="AG224" s="2413"/>
      <c r="AH224" s="828"/>
      <c r="AI224" s="828"/>
      <c r="AJ224" s="828"/>
      <c r="AK224" s="611"/>
    </row>
    <row r="225" spans="1:37">
      <c r="A225" s="606"/>
      <c r="B225" s="2465" t="s">
        <v>1183</v>
      </c>
      <c r="C225" s="2465"/>
      <c r="D225" s="2465"/>
      <c r="E225" s="2465"/>
      <c r="F225" s="2465"/>
      <c r="G225" s="2465"/>
      <c r="I225" s="2418"/>
      <c r="J225" s="2418"/>
      <c r="K225" s="2418"/>
      <c r="L225" s="1009"/>
      <c r="N225" s="2416"/>
      <c r="O225" s="2416"/>
      <c r="P225" s="2416"/>
      <c r="Q225" s="2416"/>
      <c r="R225" s="2416"/>
      <c r="T225" s="2415"/>
      <c r="U225" s="2415"/>
      <c r="V225" s="2415"/>
      <c r="W225" s="2415"/>
      <c r="X225" s="2415"/>
      <c r="Y225" s="2415"/>
      <c r="Z225" s="852"/>
      <c r="AA225" s="852"/>
      <c r="AB225" s="2413">
        <f t="shared" si="0"/>
        <v>0</v>
      </c>
      <c r="AC225" s="2413"/>
      <c r="AD225" s="2413"/>
      <c r="AE225" s="2413"/>
      <c r="AF225" s="2413"/>
      <c r="AG225" s="2413"/>
      <c r="AH225" s="828"/>
      <c r="AI225" s="828"/>
      <c r="AJ225" s="828"/>
      <c r="AK225" s="611"/>
    </row>
    <row r="226" spans="1:37">
      <c r="A226" s="606"/>
      <c r="B226" s="2465" t="s">
        <v>1183</v>
      </c>
      <c r="C226" s="2465"/>
      <c r="D226" s="2465"/>
      <c r="E226" s="2465"/>
      <c r="F226" s="2465"/>
      <c r="G226" s="2465"/>
      <c r="I226" s="2418"/>
      <c r="J226" s="2418"/>
      <c r="K226" s="2418"/>
      <c r="L226" s="1009"/>
      <c r="N226" s="2416"/>
      <c r="O226" s="2416"/>
      <c r="P226" s="2416"/>
      <c r="Q226" s="2416"/>
      <c r="R226" s="2416"/>
      <c r="T226" s="2415"/>
      <c r="U226" s="2415"/>
      <c r="V226" s="2415"/>
      <c r="W226" s="2415"/>
      <c r="X226" s="2415"/>
      <c r="Y226" s="2415"/>
      <c r="Z226" s="852"/>
      <c r="AA226" s="852"/>
      <c r="AB226" s="2413">
        <f t="shared" si="0"/>
        <v>0</v>
      </c>
      <c r="AC226" s="2413"/>
      <c r="AD226" s="2413"/>
      <c r="AE226" s="2413"/>
      <c r="AF226" s="2413"/>
      <c r="AG226" s="2413"/>
      <c r="AH226" s="828"/>
      <c r="AI226" s="828"/>
      <c r="AJ226" s="828"/>
      <c r="AK226" s="611"/>
    </row>
    <row r="227" spans="1:37">
      <c r="A227" s="606"/>
      <c r="B227" s="2465" t="s">
        <v>1183</v>
      </c>
      <c r="C227" s="2465"/>
      <c r="D227" s="2465"/>
      <c r="E227" s="2465"/>
      <c r="F227" s="2465"/>
      <c r="G227" s="2465"/>
      <c r="I227" s="2418"/>
      <c r="J227" s="2418"/>
      <c r="K227" s="2418"/>
      <c r="L227" s="1009"/>
      <c r="N227" s="2416"/>
      <c r="O227" s="2416"/>
      <c r="P227" s="2416"/>
      <c r="Q227" s="2416"/>
      <c r="R227" s="2416"/>
      <c r="T227" s="2415"/>
      <c r="U227" s="2415"/>
      <c r="V227" s="2415"/>
      <c r="W227" s="2415"/>
      <c r="X227" s="2415"/>
      <c r="Y227" s="2415"/>
      <c r="Z227" s="852"/>
      <c r="AA227" s="852"/>
      <c r="AB227" s="2413">
        <f t="shared" si="0"/>
        <v>0</v>
      </c>
      <c r="AC227" s="2413"/>
      <c r="AD227" s="2413"/>
      <c r="AE227" s="2413"/>
      <c r="AF227" s="2413"/>
      <c r="AG227" s="2413"/>
      <c r="AH227" s="828"/>
      <c r="AI227" s="828"/>
      <c r="AJ227" s="828"/>
      <c r="AK227" s="611"/>
    </row>
    <row r="228" spans="1:37">
      <c r="A228" s="606"/>
      <c r="B228" s="2465" t="s">
        <v>1183</v>
      </c>
      <c r="C228" s="2465"/>
      <c r="D228" s="2465"/>
      <c r="E228" s="2465"/>
      <c r="F228" s="2465"/>
      <c r="G228" s="2465"/>
      <c r="I228" s="2418"/>
      <c r="J228" s="2418"/>
      <c r="K228" s="2418"/>
      <c r="L228" s="1016"/>
      <c r="N228" s="2416"/>
      <c r="O228" s="2416"/>
      <c r="P228" s="2416"/>
      <c r="Q228" s="2416"/>
      <c r="R228" s="2416"/>
      <c r="T228" s="2415"/>
      <c r="U228" s="2415"/>
      <c r="V228" s="2415"/>
      <c r="W228" s="2415"/>
      <c r="X228" s="2415"/>
      <c r="Y228" s="2415"/>
      <c r="Z228" s="852"/>
      <c r="AA228" s="852"/>
      <c r="AB228" s="2413">
        <f t="shared" si="0"/>
        <v>0</v>
      </c>
      <c r="AC228" s="2413"/>
      <c r="AD228" s="2413"/>
      <c r="AE228" s="2413"/>
      <c r="AF228" s="2413"/>
      <c r="AG228" s="2413"/>
      <c r="AH228" s="828"/>
      <c r="AI228" s="828"/>
      <c r="AJ228" s="828"/>
      <c r="AK228" s="611"/>
    </row>
    <row r="229" spans="1:37">
      <c r="A229" s="606"/>
      <c r="B229" s="2465" t="s">
        <v>1183</v>
      </c>
      <c r="C229" s="2465"/>
      <c r="D229" s="2465"/>
      <c r="E229" s="2465"/>
      <c r="F229" s="2465"/>
      <c r="G229" s="2465"/>
      <c r="I229" s="2418"/>
      <c r="J229" s="2418"/>
      <c r="K229" s="2418"/>
      <c r="L229" s="1016"/>
      <c r="N229" s="2416"/>
      <c r="O229" s="2416"/>
      <c r="P229" s="2416"/>
      <c r="Q229" s="2416"/>
      <c r="R229" s="2416"/>
      <c r="T229" s="2415"/>
      <c r="U229" s="2415"/>
      <c r="V229" s="2415"/>
      <c r="W229" s="2415"/>
      <c r="X229" s="2415"/>
      <c r="Y229" s="2415"/>
      <c r="Z229" s="852"/>
      <c r="AA229" s="852"/>
      <c r="AB229" s="2413">
        <f t="shared" si="0"/>
        <v>0</v>
      </c>
      <c r="AC229" s="2413"/>
      <c r="AD229" s="2413"/>
      <c r="AE229" s="2413"/>
      <c r="AF229" s="2413"/>
      <c r="AG229" s="2413"/>
      <c r="AH229" s="828"/>
      <c r="AI229" s="828"/>
      <c r="AJ229" s="828"/>
      <c r="AK229" s="611"/>
    </row>
    <row r="230" spans="1:37">
      <c r="A230" s="606"/>
      <c r="B230" s="2465" t="s">
        <v>1183</v>
      </c>
      <c r="C230" s="2465"/>
      <c r="D230" s="2465"/>
      <c r="E230" s="2465"/>
      <c r="F230" s="2465"/>
      <c r="G230" s="2465"/>
      <c r="I230" s="2418"/>
      <c r="J230" s="2418"/>
      <c r="K230" s="2418"/>
      <c r="L230" s="1016"/>
      <c r="N230" s="2416"/>
      <c r="O230" s="2416"/>
      <c r="P230" s="2416"/>
      <c r="Q230" s="2416"/>
      <c r="R230" s="2416"/>
      <c r="T230" s="2415"/>
      <c r="U230" s="2415"/>
      <c r="V230" s="2415"/>
      <c r="W230" s="2415"/>
      <c r="X230" s="2415"/>
      <c r="Y230" s="2415"/>
      <c r="Z230" s="852"/>
      <c r="AA230" s="852"/>
      <c r="AB230" s="2413">
        <f t="shared" si="0"/>
        <v>0</v>
      </c>
      <c r="AC230" s="2413"/>
      <c r="AD230" s="2413"/>
      <c r="AE230" s="2413"/>
      <c r="AF230" s="2413"/>
      <c r="AG230" s="2413"/>
      <c r="AH230" s="828"/>
      <c r="AI230" s="828"/>
      <c r="AJ230" s="828"/>
      <c r="AK230" s="611"/>
    </row>
    <row r="231" spans="1:37">
      <c r="A231" s="606"/>
      <c r="B231" s="2465" t="s">
        <v>1183</v>
      </c>
      <c r="C231" s="2465"/>
      <c r="D231" s="2465"/>
      <c r="E231" s="2465"/>
      <c r="F231" s="2465"/>
      <c r="G231" s="2465"/>
      <c r="I231" s="2418"/>
      <c r="J231" s="2418"/>
      <c r="K231" s="2418"/>
      <c r="L231" s="1016"/>
      <c r="N231" s="2416"/>
      <c r="O231" s="2416"/>
      <c r="P231" s="2416"/>
      <c r="Q231" s="2416"/>
      <c r="R231" s="2416"/>
      <c r="T231" s="2415"/>
      <c r="U231" s="2415"/>
      <c r="V231" s="2415"/>
      <c r="W231" s="2415"/>
      <c r="X231" s="2415"/>
      <c r="Y231" s="2415"/>
      <c r="Z231" s="852"/>
      <c r="AA231" s="852"/>
      <c r="AB231" s="2413">
        <f t="shared" si="0"/>
        <v>0</v>
      </c>
      <c r="AC231" s="2413"/>
      <c r="AD231" s="2413"/>
      <c r="AE231" s="2413"/>
      <c r="AF231" s="2413"/>
      <c r="AG231" s="2413"/>
      <c r="AH231" s="828"/>
      <c r="AI231" s="828"/>
      <c r="AJ231" s="828"/>
      <c r="AK231" s="611"/>
    </row>
    <row r="232" spans="1:37">
      <c r="A232" s="606"/>
      <c r="B232" s="2465" t="s">
        <v>1183</v>
      </c>
      <c r="C232" s="2465"/>
      <c r="D232" s="2465"/>
      <c r="E232" s="2465"/>
      <c r="F232" s="2465"/>
      <c r="G232" s="2465"/>
      <c r="I232" s="2418"/>
      <c r="J232" s="2418"/>
      <c r="K232" s="2418"/>
      <c r="L232" s="1016"/>
      <c r="N232" s="2416"/>
      <c r="O232" s="2416"/>
      <c r="P232" s="2416"/>
      <c r="Q232" s="2416"/>
      <c r="R232" s="2416"/>
      <c r="T232" s="2415"/>
      <c r="U232" s="2415"/>
      <c r="V232" s="2415"/>
      <c r="W232" s="2415"/>
      <c r="X232" s="2415"/>
      <c r="Y232" s="2415"/>
      <c r="Z232" s="852"/>
      <c r="AA232" s="852"/>
      <c r="AB232" s="2413">
        <f t="shared" si="0"/>
        <v>0</v>
      </c>
      <c r="AC232" s="2413"/>
      <c r="AD232" s="2413"/>
      <c r="AE232" s="2413"/>
      <c r="AF232" s="2413"/>
      <c r="AG232" s="2413"/>
      <c r="AH232" s="828"/>
      <c r="AI232" s="828"/>
      <c r="AJ232" s="828"/>
      <c r="AK232" s="611"/>
    </row>
    <row r="233" spans="1:37">
      <c r="A233" s="606"/>
      <c r="B233" s="2465" t="s">
        <v>1183</v>
      </c>
      <c r="C233" s="2465"/>
      <c r="D233" s="2465"/>
      <c r="E233" s="2465"/>
      <c r="F233" s="2465"/>
      <c r="G233" s="2465"/>
      <c r="I233" s="2600"/>
      <c r="J233" s="2600"/>
      <c r="K233" s="2600"/>
      <c r="L233" s="1016"/>
      <c r="N233" s="2416"/>
      <c r="O233" s="2416"/>
      <c r="P233" s="2416"/>
      <c r="Q233" s="2416"/>
      <c r="R233" s="2416"/>
      <c r="T233" s="2415"/>
      <c r="U233" s="2415"/>
      <c r="V233" s="2415"/>
      <c r="W233" s="2415"/>
      <c r="X233" s="2415"/>
      <c r="Y233" s="2415"/>
      <c r="Z233" s="852"/>
      <c r="AA233" s="852"/>
      <c r="AB233" s="2419">
        <f t="shared" si="0"/>
        <v>0</v>
      </c>
      <c r="AC233" s="2419"/>
      <c r="AD233" s="2419"/>
      <c r="AE233" s="2419"/>
      <c r="AF233" s="2419"/>
      <c r="AG233" s="241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13">
        <f>SUM(AB224:AB233)</f>
        <v>0</v>
      </c>
      <c r="AC234" s="2413"/>
      <c r="AD234" s="2413"/>
      <c r="AE234" s="2413"/>
      <c r="AF234" s="2413"/>
      <c r="AG234" s="2413"/>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0"/>
      <c r="AC240" s="2450"/>
      <c r="AD240" s="2450"/>
      <c r="AE240" s="2450"/>
      <c r="AF240" s="2450"/>
      <c r="AG240" s="2450"/>
      <c r="AH240" s="611"/>
      <c r="AI240" s="611"/>
      <c r="AJ240" s="611"/>
      <c r="AK240" s="611"/>
    </row>
    <row r="241" spans="1:37" ht="13">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0"/>
      <c r="AC243" s="2450"/>
      <c r="AD243" s="2450"/>
      <c r="AE243" s="2450"/>
      <c r="AF243" s="2450"/>
      <c r="AG243" s="2450"/>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2"/>
      <c r="AC244" s="2412"/>
      <c r="AD244" s="2412"/>
      <c r="AE244" s="2412"/>
      <c r="AF244" s="2412"/>
      <c r="AG244" s="2412"/>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0">
        <f>IFERROR(AB243/AB244,0)</f>
        <v>0</v>
      </c>
      <c r="AC245" s="2420"/>
      <c r="AD245" s="2420"/>
      <c r="AE245" s="2420"/>
      <c r="AF245" s="2420"/>
      <c r="AG245" s="242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9">
        <f>MAX(AB240,AB245)</f>
        <v>0</v>
      </c>
      <c r="AC247" s="2419"/>
      <c r="AD247" s="2419"/>
      <c r="AE247" s="2419"/>
      <c r="AF247" s="2419"/>
      <c r="AG247" s="241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3">
        <f>AB234+AB247</f>
        <v>0</v>
      </c>
      <c r="AC250" s="2413"/>
      <c r="AD250" s="2413"/>
      <c r="AE250" s="2413"/>
      <c r="AF250" s="2413"/>
      <c r="AG250" s="2413"/>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4">
        <v>0.05</v>
      </c>
      <c r="AC251" s="2584"/>
      <c r="AD251" s="2584"/>
      <c r="AE251" s="2584"/>
      <c r="AF251" s="2584"/>
      <c r="AG251" s="2584"/>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5">
        <f>AB250-(AB250*AB251)</f>
        <v>0</v>
      </c>
      <c r="AC252" s="2585"/>
      <c r="AD252" s="2585"/>
      <c r="AE252" s="2585"/>
      <c r="AF252" s="2585"/>
      <c r="AG252" s="2585"/>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3">
        <f>AB252/AB258</f>
        <v>0</v>
      </c>
      <c r="AC254" s="2413"/>
      <c r="AD254" s="2413"/>
      <c r="AE254" s="2413"/>
      <c r="AF254" s="2413"/>
      <c r="AG254" s="2413"/>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6">
        <v>15</v>
      </c>
      <c r="AC256" s="2596"/>
      <c r="AD256" s="2596"/>
      <c r="AE256" s="2596"/>
      <c r="AF256" s="2596"/>
      <c r="AG256" s="2596"/>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7">
        <v>0.04</v>
      </c>
      <c r="AC257" s="2587"/>
      <c r="AD257" s="2587"/>
      <c r="AE257" s="2587"/>
      <c r="AF257" s="2587"/>
      <c r="AG257" s="2587"/>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8">
        <v>1.1499999999999999</v>
      </c>
      <c r="AC258" s="2588"/>
      <c r="AD258" s="2588"/>
      <c r="AE258" s="2588"/>
      <c r="AF258" s="2588"/>
      <c r="AG258" s="2588"/>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7">
        <f>PV(AB257/12,AB256*12,-AB254/12, ,0)</f>
        <v>0</v>
      </c>
      <c r="AC260" s="2578"/>
      <c r="AD260" s="2578"/>
      <c r="AE260" s="2578"/>
      <c r="AF260" s="2578"/>
      <c r="AG260" s="2579"/>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1">
        <f>IFERROR(('Sources and Uses Budget'!D105/'Sources and Uses Budget'!B105),0)</f>
        <v>0</v>
      </c>
      <c r="AC266" s="2582"/>
      <c r="AD266" s="2582"/>
      <c r="AE266" s="2582"/>
      <c r="AF266" s="2582"/>
      <c r="AG266" s="258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7">
        <f>AD211*(1-AB266)</f>
        <v>86303115</v>
      </c>
      <c r="AH268" s="2427"/>
      <c r="AI268" s="2427"/>
      <c r="AJ268" s="2427"/>
      <c r="AK268" s="2427"/>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7">
        <f>'Sources and Uses Budget'!C105</f>
        <v>188794004</v>
      </c>
      <c r="AH269" s="2427"/>
      <c r="AI269" s="2427"/>
      <c r="AJ269" s="2427"/>
      <c r="AK269" s="242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3">
        <f>ROUNDDOWN(IF(AND(C292="Yes",AK84=10),((AG268*2)/AG269),AG268/AG269),2)</f>
        <v>0.45</v>
      </c>
      <c r="AH270" s="2573"/>
      <c r="AI270" s="2573"/>
      <c r="AJ270" s="2573"/>
      <c r="AK270" s="2573"/>
    </row>
    <row r="271" spans="1:37" ht="13">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562">
        <f>IFERROR(IF(AG270=0,0,IF((AG270*100)&gt;8,8,(AG270*100))),0)</f>
        <v>8</v>
      </c>
      <c r="AL273" s="2562"/>
      <c r="AM273" s="256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4" t="s">
        <v>546</v>
      </c>
      <c r="D278" s="2444"/>
      <c r="E278" s="548"/>
      <c r="F278" s="2396" t="s">
        <v>2025</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1"/>
      <c r="AF278" s="636"/>
      <c r="AG278" s="2571" t="s">
        <v>1362</v>
      </c>
      <c r="AH278" s="2571"/>
      <c r="AI278" s="2571"/>
      <c r="AJ278" s="2571"/>
      <c r="AK278" s="551"/>
      <c r="AL278" s="551"/>
      <c r="AM278" s="551"/>
      <c r="AO278" s="551"/>
    </row>
    <row r="279" spans="1:52" ht="13.75" customHeight="1">
      <c r="A279" s="551"/>
      <c r="B279" s="597"/>
      <c r="C279" s="637"/>
      <c r="D279" s="551"/>
      <c r="E279" s="548"/>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1"/>
      <c r="AF279" s="636"/>
      <c r="AG279" s="636"/>
      <c r="AH279" s="636"/>
      <c r="AI279" s="636"/>
      <c r="AJ279" s="551"/>
      <c r="AK279" s="551"/>
      <c r="AL279" s="551"/>
      <c r="AM279" s="551"/>
      <c r="AO279" s="551"/>
    </row>
    <row r="280" spans="1:52">
      <c r="A280" s="551"/>
      <c r="B280" s="597"/>
      <c r="C280" s="637"/>
      <c r="D280" s="551"/>
      <c r="E280" s="548"/>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1"/>
      <c r="AF280" s="636"/>
      <c r="AG280" s="636"/>
      <c r="AH280" s="636"/>
      <c r="AI280" s="636"/>
      <c r="AJ280" s="551"/>
      <c r="AK280" s="551"/>
      <c r="AL280" s="551"/>
      <c r="AM280" s="551"/>
      <c r="AO280" s="551"/>
      <c r="AP280" s="638"/>
    </row>
    <row r="281" spans="1:52">
      <c r="A281" s="551"/>
      <c r="B281" s="597"/>
      <c r="C281" s="637"/>
      <c r="D281" s="551"/>
      <c r="E281" s="548"/>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1"/>
      <c r="AF281" s="636"/>
      <c r="AG281" s="636"/>
      <c r="AH281" s="636"/>
      <c r="AI281" s="636"/>
      <c r="AJ281" s="551"/>
      <c r="AK281" s="551"/>
      <c r="AL281" s="551"/>
      <c r="AM281" s="551"/>
      <c r="AO281" s="551"/>
      <c r="AP281" s="638"/>
    </row>
    <row r="282" spans="1:52" ht="13.75" customHeight="1">
      <c r="A282" s="551"/>
      <c r="B282" s="597"/>
      <c r="C282" s="2572"/>
      <c r="D282" s="2572"/>
      <c r="E282" s="548"/>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1"/>
      <c r="AF282" s="636"/>
      <c r="AG282" s="2571"/>
      <c r="AH282" s="2571"/>
      <c r="AI282" s="2571"/>
      <c r="AJ282" s="2571"/>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562">
        <f>IF($C$278="yes",10,0)</f>
        <v>10</v>
      </c>
      <c r="AL285" s="2562"/>
      <c r="AM285" s="256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1379</v>
      </c>
      <c r="B288" s="539" t="s">
        <v>1853</v>
      </c>
      <c r="AH288" s="592" t="s">
        <v>1313</v>
      </c>
    </row>
    <row r="289" spans="1:49" ht="15" customHeight="1">
      <c r="B289" s="540"/>
    </row>
    <row r="290" spans="1:49" ht="15" customHeight="1">
      <c r="B290" s="540" t="s">
        <v>1727</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1381</v>
      </c>
      <c r="B292" s="1635"/>
      <c r="C292" s="2395" t="s">
        <v>592</v>
      </c>
      <c r="D292" s="2444"/>
      <c r="E292" s="548"/>
      <c r="F292" s="2564" t="s">
        <v>1382</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3"/>
      <c r="AF292" s="551"/>
      <c r="AG292" s="2567" t="s">
        <v>2018</v>
      </c>
      <c r="AH292" s="2567"/>
      <c r="AI292" s="2567"/>
      <c r="AJ292" s="2567"/>
      <c r="AK292" s="2567"/>
      <c r="AL292" s="551"/>
      <c r="AM292" s="551"/>
      <c r="AN292" s="73"/>
      <c r="AO292" s="14"/>
      <c r="AP292" s="30"/>
      <c r="AS292" s="571"/>
      <c r="AT292" s="571"/>
      <c r="AU292" s="571"/>
      <c r="AV292" s="32"/>
      <c r="AW292" s="32"/>
    </row>
    <row r="293" spans="1:49" ht="13">
      <c r="A293" s="641"/>
      <c r="B293" s="597"/>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2" t="s">
        <v>2026</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3"/>
      <c r="AF295" s="552"/>
      <c r="AH295" s="552"/>
      <c r="AI295" s="552"/>
      <c r="AJ295" s="551"/>
      <c r="AK295" s="551"/>
      <c r="AL295" s="551"/>
      <c r="AM295" s="551"/>
      <c r="AN295" s="73"/>
      <c r="AO295" s="14"/>
      <c r="AP295" s="612">
        <f>MAX(AP293,AP294)</f>
        <v>9</v>
      </c>
      <c r="AQ295" s="575" t="s">
        <v>1315</v>
      </c>
      <c r="AS295" s="571"/>
      <c r="AT295" s="571"/>
      <c r="AU295" s="571"/>
      <c r="AV295" s="32"/>
      <c r="AW295" s="32"/>
    </row>
    <row r="296" spans="1:49" ht="13">
      <c r="A296" s="641"/>
      <c r="B296" s="597"/>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2" t="s">
        <v>1383</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2" t="s">
        <v>1384</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1385</v>
      </c>
      <c r="B302" s="1635"/>
      <c r="C302" s="2444" t="s">
        <v>546</v>
      </c>
      <c r="D302" s="2444"/>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546" t="s">
        <v>2020</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2"/>
      <c r="AF303" s="552"/>
      <c r="AG303" s="552"/>
      <c r="AH303" s="552"/>
      <c r="AI303" s="552"/>
      <c r="AJ303" s="551"/>
      <c r="AK303" s="551"/>
      <c r="AL303" s="551"/>
      <c r="AM303" s="551"/>
      <c r="AR303" s="649"/>
    </row>
    <row r="304" spans="1:49" ht="15" customHeight="1">
      <c r="A304" s="551"/>
      <c r="B304" s="552"/>
      <c r="C304" s="551"/>
      <c r="D304" s="552"/>
      <c r="E304" s="551"/>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2"/>
      <c r="AF304" s="552"/>
      <c r="AG304" s="552"/>
      <c r="AH304" s="552"/>
      <c r="AI304" s="552"/>
      <c r="AJ304" s="551"/>
      <c r="AK304" s="551"/>
      <c r="AL304" s="551"/>
      <c r="AM304" s="551"/>
      <c r="AR304" s="649"/>
    </row>
    <row r="305" spans="1:44">
      <c r="A305" s="551"/>
      <c r="B305" s="552"/>
      <c r="C305" s="551"/>
      <c r="D305" s="552"/>
      <c r="E305" s="551"/>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5" t="s">
        <v>1388</v>
      </c>
      <c r="B310" s="1635"/>
      <c r="C310" s="2444" t="s">
        <v>592</v>
      </c>
      <c r="D310" s="2444"/>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t="13" hidden="1">
      <c r="A311" s="89"/>
      <c r="B311" s="89"/>
      <c r="C311" s="731"/>
      <c r="D311" s="731"/>
      <c r="E311" s="548"/>
      <c r="F311" s="2422" t="s">
        <v>2027</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2"/>
      <c r="AF311" s="552"/>
      <c r="AG311" s="540"/>
      <c r="AH311" s="552"/>
      <c r="AI311" s="552"/>
      <c r="AJ311" s="551"/>
      <c r="AK311" s="551"/>
      <c r="AL311" s="551"/>
      <c r="AM311" s="551"/>
      <c r="AN311" s="73"/>
      <c r="AO311" s="14"/>
      <c r="AP311" s="558" t="s">
        <v>1183</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2"/>
      <c r="AF312" s="552"/>
      <c r="AH312" s="552"/>
      <c r="AI312" s="552"/>
      <c r="AJ312" s="551"/>
      <c r="AK312" s="551"/>
      <c r="AL312" s="551"/>
      <c r="AM312" s="551"/>
      <c r="AN312" s="73"/>
      <c r="AO312" s="14"/>
      <c r="AP312" s="558" t="s">
        <v>1729</v>
      </c>
    </row>
    <row r="313" spans="1:44" ht="13"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9" t="s">
        <v>1183</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3"/>
      <c r="AF316" s="643"/>
      <c r="AG316" s="643"/>
      <c r="AH316" s="643"/>
      <c r="AI316" s="643"/>
      <c r="AJ316" s="643"/>
      <c r="AK316" s="643"/>
      <c r="AL316" s="551"/>
      <c r="AM316" s="551"/>
      <c r="AN316" s="73"/>
      <c r="AO316" s="14"/>
      <c r="AP316" s="30"/>
    </row>
    <row r="317" spans="1:44" ht="13" hidden="1">
      <c r="A317" s="551"/>
      <c r="B317" s="552"/>
      <c r="C317" s="731"/>
      <c r="D317" s="731"/>
      <c r="E317" s="548"/>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2"/>
      <c r="AF317" s="552"/>
      <c r="AG317" s="540"/>
      <c r="AH317" s="552"/>
      <c r="AI317" s="552"/>
      <c r="AJ317" s="551"/>
      <c r="AK317" s="551"/>
      <c r="AL317" s="551"/>
      <c r="AM317" s="551"/>
      <c r="AN317" s="73"/>
      <c r="AO317" s="14"/>
      <c r="AP317" s="30"/>
    </row>
    <row r="318" spans="1:44" ht="13" hidden="1">
      <c r="A318" s="551"/>
      <c r="B318" s="552"/>
      <c r="C318" s="731"/>
      <c r="D318" s="731"/>
      <c r="E318" s="548"/>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2"/>
      <c r="AF318" s="552"/>
      <c r="AG318" s="540"/>
      <c r="AH318" s="552"/>
      <c r="AI318" s="552"/>
      <c r="AJ318" s="551"/>
      <c r="AK318" s="551"/>
      <c r="AL318" s="551"/>
      <c r="AM318" s="551"/>
      <c r="AN318" s="73"/>
      <c r="AO318" s="14"/>
      <c r="AP318" s="30"/>
    </row>
    <row r="319" spans="1:44" ht="13" hidden="1">
      <c r="A319" s="551"/>
      <c r="B319" s="552"/>
      <c r="C319" s="731"/>
      <c r="D319" s="731"/>
      <c r="E319" s="548"/>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2"/>
      <c r="AF319" s="552"/>
      <c r="AG319" s="540"/>
      <c r="AH319" s="552"/>
      <c r="AI319" s="552"/>
      <c r="AJ319" s="551"/>
      <c r="AK319" s="551"/>
      <c r="AL319" s="551"/>
      <c r="AM319" s="551"/>
      <c r="AN319" s="73"/>
      <c r="AO319" s="14"/>
      <c r="AP319" s="30"/>
    </row>
    <row r="320" spans="1:44" ht="13" hidden="1">
      <c r="A320" s="551"/>
      <c r="B320" s="552"/>
      <c r="C320" s="731"/>
      <c r="D320" s="731"/>
      <c r="E320" s="548"/>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687</v>
      </c>
      <c r="H324" s="576"/>
      <c r="I324" s="2555" t="s">
        <v>1183</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2"/>
      <c r="AF324" s="552"/>
      <c r="AG324" s="540"/>
      <c r="AH324" s="552"/>
      <c r="AI324" s="552"/>
      <c r="AJ324" s="551"/>
      <c r="AK324" s="551"/>
      <c r="AL324" s="551"/>
      <c r="AM324" s="551"/>
      <c r="AN324" s="73"/>
      <c r="AO324" s="14"/>
      <c r="AP324" s="558" t="s">
        <v>1636</v>
      </c>
    </row>
    <row r="325" spans="1:42" ht="13" hidden="1">
      <c r="A325" s="551"/>
      <c r="B325" s="552"/>
      <c r="C325" s="731"/>
      <c r="D325" s="731"/>
      <c r="E325" s="548"/>
      <c r="F325" s="657"/>
      <c r="G325" s="576"/>
      <c r="H325" s="576"/>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2"/>
      <c r="AF325" s="552"/>
      <c r="AG325" s="540"/>
      <c r="AH325" s="552"/>
      <c r="AI325" s="552"/>
      <c r="AJ325" s="551"/>
      <c r="AK325" s="551"/>
      <c r="AL325" s="551"/>
      <c r="AM325" s="551"/>
      <c r="AN325" s="73"/>
      <c r="AO325" s="14"/>
      <c r="AP325" s="558" t="s">
        <v>1732</v>
      </c>
    </row>
    <row r="326" spans="1:42" ht="13" hidden="1">
      <c r="A326" s="551"/>
      <c r="B326" s="552"/>
      <c r="C326" s="652"/>
      <c r="D326" s="652"/>
      <c r="E326" s="548"/>
      <c r="F326" s="657"/>
      <c r="G326" s="576"/>
      <c r="H326" s="576"/>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2"/>
      <c r="AF326" s="552"/>
      <c r="AG326" s="540"/>
      <c r="AH326" s="552"/>
      <c r="AI326" s="552"/>
      <c r="AJ326" s="551"/>
      <c r="AK326" s="551"/>
      <c r="AL326" s="551"/>
      <c r="AM326" s="551"/>
      <c r="AN326" s="73"/>
      <c r="AO326" s="14"/>
      <c r="AP326" s="558" t="s">
        <v>1734</v>
      </c>
    </row>
    <row r="327" spans="1:42" ht="13" hidden="1">
      <c r="A327" s="551"/>
      <c r="B327" s="552"/>
      <c r="C327" s="652"/>
      <c r="D327" s="652"/>
      <c r="E327" s="548"/>
      <c r="F327" s="655"/>
      <c r="G327" s="552"/>
      <c r="H327" s="552"/>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2"/>
      <c r="AF327" s="552"/>
      <c r="AG327" s="540"/>
      <c r="AH327" s="552"/>
      <c r="AI327" s="552"/>
      <c r="AJ327" s="551"/>
      <c r="AK327" s="551"/>
      <c r="AL327" s="551"/>
      <c r="AM327" s="551"/>
      <c r="AN327" s="73"/>
      <c r="AO327" s="14"/>
      <c r="AP327" s="558" t="s">
        <v>1733</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55" t="s">
        <v>1183</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2"/>
      <c r="AF330" s="552"/>
      <c r="AG330" s="540"/>
      <c r="AH330" s="552"/>
      <c r="AI330" s="552"/>
      <c r="AJ330" s="551"/>
      <c r="AK330" s="551"/>
      <c r="AL330" s="551"/>
      <c r="AM330" s="551"/>
      <c r="AN330" s="73"/>
      <c r="AO330" s="14"/>
      <c r="AP330" s="558" t="s">
        <v>1183</v>
      </c>
    </row>
    <row r="331" spans="1:42" ht="13" hidden="1">
      <c r="A331" s="551"/>
      <c r="B331" s="552"/>
      <c r="C331" s="652"/>
      <c r="D331" s="652"/>
      <c r="E331" s="548"/>
      <c r="F331" s="658"/>
      <c r="G331" s="659"/>
      <c r="H331" s="659"/>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35" t="s">
        <v>1391</v>
      </c>
      <c r="B333" s="1635"/>
      <c r="C333" s="2444" t="s">
        <v>592</v>
      </c>
      <c r="D333" s="2444"/>
      <c r="E333" s="548"/>
      <c r="F333" s="2543" t="s">
        <v>2028</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2"/>
      <c r="AF334" s="552"/>
      <c r="AG334" s="552"/>
      <c r="AH334" s="552"/>
      <c r="AI334" s="552"/>
      <c r="AJ334" s="551"/>
      <c r="AK334" s="551"/>
      <c r="AL334" s="551"/>
      <c r="AM334" s="551"/>
      <c r="AN334" s="73"/>
      <c r="AO334" s="14"/>
    </row>
    <row r="335" spans="1:42" ht="15" hidden="1" customHeight="1">
      <c r="A335" s="551"/>
      <c r="B335" s="552"/>
      <c r="C335" s="552"/>
      <c r="D335" s="552"/>
      <c r="E335" s="552"/>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30">
        <f>IF(NOT(OR(Application!M355="Yes",Application!M356="Yes")),0,AP295)</f>
        <v>9</v>
      </c>
      <c r="AL338" s="2431"/>
      <c r="AM338" s="243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845</v>
      </c>
      <c r="C341" s="537"/>
      <c r="AC341" s="540"/>
      <c r="AE341" s="2463" t="s">
        <v>1313</v>
      </c>
      <c r="AF341" s="2463"/>
      <c r="AG341" s="2463"/>
      <c r="AH341" s="2463"/>
      <c r="AI341" s="2463"/>
      <c r="AJ341" s="2463"/>
      <c r="AK341" s="246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9" t="s">
        <v>1453</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4"/>
      <c r="AL343" s="604"/>
      <c r="AM343" s="604"/>
      <c r="AN343" s="598"/>
    </row>
    <row r="344" spans="1:44" s="551" customFormat="1" ht="12.75" customHeight="1">
      <c r="A344" s="604"/>
      <c r="B344" s="612"/>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4"/>
      <c r="AL344" s="604"/>
      <c r="AM344" s="604"/>
      <c r="AN344" s="598"/>
    </row>
    <row r="345" spans="1:44" s="551" customFormat="1" ht="12.75" customHeight="1">
      <c r="A345" s="604"/>
      <c r="B345" s="612"/>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4"/>
      <c r="AL345" s="604"/>
      <c r="AM345" s="604"/>
      <c r="AN345" s="598"/>
      <c r="AQ345" s="571"/>
    </row>
    <row r="346" spans="1:44" s="551" customFormat="1" ht="12.75" customHeight="1">
      <c r="A346" s="604"/>
      <c r="B346" s="612"/>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4"/>
      <c r="AL346" s="604"/>
      <c r="AM346" s="604"/>
      <c r="AN346" s="598"/>
      <c r="AQ346" s="571"/>
    </row>
    <row r="347" spans="1:44" s="551" customFormat="1" ht="12.4" customHeight="1">
      <c r="A347" s="604"/>
      <c r="B347" s="612"/>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4"/>
      <c r="AL347" s="604"/>
      <c r="AM347" s="604"/>
      <c r="AN347" s="598"/>
      <c r="AQ347" s="571"/>
      <c r="AR347" s="571"/>
    </row>
    <row r="348" spans="1:44" s="551" customFormat="1" ht="45.75" customHeight="1">
      <c r="A348" s="604"/>
      <c r="B348" s="612"/>
      <c r="C348" s="2439" t="s">
        <v>2093</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9" t="s">
        <v>2208</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4"/>
      <c r="AL350" s="604"/>
      <c r="AM350" s="604"/>
      <c r="AN350" s="598"/>
      <c r="AQ350" s="571"/>
      <c r="AR350" s="571"/>
    </row>
    <row r="351" spans="1:44" s="551" customFormat="1" ht="30" customHeight="1">
      <c r="A351" s="604"/>
      <c r="B351" s="612"/>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4"/>
      <c r="AL351" s="604"/>
      <c r="AM351" s="604"/>
      <c r="AN351" s="598"/>
      <c r="AR351" s="571"/>
    </row>
    <row r="352" spans="1:44" s="551" customFormat="1" ht="12.75" customHeight="1">
      <c r="A352" s="604"/>
      <c r="B352" s="612"/>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4"/>
      <c r="AL352" s="604"/>
      <c r="AM352" s="604"/>
      <c r="AN352" s="598"/>
      <c r="AR352" s="571"/>
    </row>
    <row r="353" spans="1:46" s="551" customFormat="1" ht="12.75" customHeight="1">
      <c r="A353" s="604"/>
      <c r="B353" s="612"/>
      <c r="C353" s="2439" t="s">
        <v>1454</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4"/>
      <c r="AL353" s="604"/>
      <c r="AM353" s="604"/>
      <c r="AN353" s="598"/>
      <c r="AQ353" s="571"/>
      <c r="AR353" s="571"/>
    </row>
    <row r="354" spans="1:46" s="551" customFormat="1" ht="12.75" customHeight="1">
      <c r="A354" s="604"/>
      <c r="B354" s="612"/>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4"/>
      <c r="AL354" s="604"/>
      <c r="AM354" s="604"/>
      <c r="AN354" s="598"/>
      <c r="AQ354" s="571"/>
      <c r="AR354" s="571"/>
    </row>
    <row r="355" spans="1:46" s="551" customFormat="1" ht="13.15" customHeight="1">
      <c r="A355" s="604"/>
      <c r="B355" s="612"/>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4"/>
      <c r="AL355" s="604"/>
      <c r="AM355" s="604"/>
      <c r="AN355" s="598"/>
      <c r="AQ355" s="571"/>
      <c r="AR355" s="571"/>
    </row>
    <row r="356" spans="1:46" s="551" customFormat="1" ht="12.75" customHeight="1">
      <c r="A356" s="604"/>
      <c r="B356" s="612"/>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4"/>
      <c r="AL356" s="604"/>
      <c r="AM356" s="604"/>
      <c r="AN356" s="598"/>
      <c r="AO356" s="695"/>
      <c r="AP356" s="695"/>
      <c r="AQ356" s="571"/>
    </row>
    <row r="357" spans="1:46" s="551" customFormat="1" ht="11.9" customHeight="1">
      <c r="A357" s="604"/>
      <c r="B357" s="612"/>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4"/>
      <c r="AL357" s="604"/>
      <c r="AM357" s="604"/>
      <c r="AN357" s="598"/>
      <c r="AO357" s="696" t="s">
        <v>112</v>
      </c>
      <c r="AP357" s="697">
        <f>IF(C381="Yes",5,0)</f>
        <v>0</v>
      </c>
      <c r="AS357" s="540" t="s">
        <v>1455</v>
      </c>
    </row>
    <row r="358" spans="1:46" s="551" customFormat="1" ht="12.75" customHeight="1">
      <c r="A358" s="604"/>
      <c r="B358" s="612"/>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4"/>
      <c r="AL358" s="604"/>
      <c r="AM358" s="604"/>
      <c r="AN358" s="598"/>
      <c r="AO358" s="696" t="s">
        <v>113</v>
      </c>
      <c r="AP358" s="697">
        <f>IF(C389="Yes",5,0)</f>
        <v>0</v>
      </c>
      <c r="AS358" s="2405">
        <f>IF(Application!D211="Non-Targeted",(SUM(AQ366+AQ375)),AS362)</f>
        <v>10</v>
      </c>
      <c r="AT358" s="2405"/>
    </row>
    <row r="359" spans="1:46" s="551" customFormat="1" ht="12.75" customHeight="1">
      <c r="A359" s="604"/>
      <c r="B359" s="612"/>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4"/>
      <c r="AL359" s="604"/>
      <c r="AM359" s="604"/>
      <c r="AN359" s="598"/>
      <c r="AO359" s="696" t="s">
        <v>119</v>
      </c>
      <c r="AP359" s="697">
        <f>IF(C397="Yes",7,0)</f>
        <v>7</v>
      </c>
      <c r="AS359" s="540" t="s">
        <v>1456</v>
      </c>
    </row>
    <row r="360" spans="1:46" s="551" customFormat="1" ht="12.75" customHeight="1">
      <c r="A360" s="604"/>
      <c r="B360" s="612"/>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4"/>
      <c r="AL360" s="604"/>
      <c r="AM360" s="604"/>
      <c r="AN360" s="598"/>
      <c r="AO360" s="598"/>
      <c r="AP360" s="697">
        <f>IF(C399="Yes",5,0)</f>
        <v>0</v>
      </c>
      <c r="AS360" s="2405">
        <f>IF(AND(AQ366&gt;0,AQ375&gt;0),(AQ366+AQ375)/2,0)</f>
        <v>0</v>
      </c>
      <c r="AT360" s="2405"/>
    </row>
    <row r="361" spans="1:46" s="551" customFormat="1" ht="12.75" customHeight="1">
      <c r="A361" s="604"/>
      <c r="B361" s="612"/>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4"/>
      <c r="AL361" s="604"/>
      <c r="AM361" s="604"/>
      <c r="AN361" s="598"/>
      <c r="AO361" s="696" t="s">
        <v>582</v>
      </c>
      <c r="AP361" s="697">
        <f>IF(C407="Yes",5,0)</f>
        <v>0</v>
      </c>
      <c r="AS361" s="540" t="s">
        <v>1878</v>
      </c>
    </row>
    <row r="362" spans="1:46" s="551" customFormat="1" ht="12.75" customHeight="1">
      <c r="A362" s="604"/>
      <c r="B362" s="612"/>
      <c r="C362" s="2533" t="s">
        <v>2234</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4"/>
      <c r="AL362" s="604"/>
      <c r="AM362" s="604"/>
      <c r="AN362" s="598"/>
      <c r="AO362" s="598"/>
      <c r="AP362" s="697">
        <f>IF(C409="Yes",3,0)</f>
        <v>3</v>
      </c>
      <c r="AS362" s="2405">
        <f>IF(AQ366=0,AQ375,AQ366)</f>
        <v>10</v>
      </c>
      <c r="AT362" s="2405"/>
    </row>
    <row r="363" spans="1:46" s="551" customFormat="1" ht="12.75" customHeight="1">
      <c r="A363" s="604"/>
      <c r="B363" s="612"/>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4"/>
      <c r="AL363" s="604"/>
      <c r="AM363" s="604"/>
      <c r="AN363" s="598"/>
      <c r="AO363" s="696" t="s">
        <v>763</v>
      </c>
      <c r="AP363" s="697">
        <f>IF(C412="Yes",5,0)</f>
        <v>0</v>
      </c>
    </row>
    <row r="364" spans="1:46" s="551" customFormat="1" ht="12.75" customHeight="1">
      <c r="A364" s="604"/>
      <c r="B364" s="612"/>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4"/>
      <c r="AL364" s="604"/>
      <c r="AM364" s="604"/>
      <c r="AN364" s="598"/>
      <c r="AO364" s="696" t="s">
        <v>585</v>
      </c>
      <c r="AP364" s="697">
        <f>IF(C421="Yes",5,0)</f>
        <v>0</v>
      </c>
    </row>
    <row r="365" spans="1:46" s="551" customFormat="1" ht="11.9" customHeight="1">
      <c r="A365" s="604"/>
      <c r="B365" s="612"/>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4"/>
      <c r="AL365" s="604"/>
      <c r="AM365" s="604"/>
      <c r="AN365" s="598"/>
      <c r="AO365" s="698"/>
      <c r="AP365" s="699">
        <f>IF(C423="Yes",3,0)</f>
        <v>0</v>
      </c>
    </row>
    <row r="366" spans="1:46" s="551" customFormat="1" ht="12.4" customHeight="1">
      <c r="A366" s="604"/>
      <c r="B366" s="612"/>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4"/>
      <c r="AL366" s="604"/>
      <c r="AM366" s="604"/>
      <c r="AN366" s="598"/>
      <c r="AO366" s="700" t="s">
        <v>227</v>
      </c>
      <c r="AP366" s="701">
        <f>SUM(AP357:AP365)</f>
        <v>10</v>
      </c>
      <c r="AQ366" s="2442">
        <f>IF(AP366&gt;0,AP366,0)</f>
        <v>10</v>
      </c>
      <c r="AR366" s="2442"/>
    </row>
    <row r="367" spans="1:46" s="551" customFormat="1" ht="12.75" customHeight="1">
      <c r="A367" s="604"/>
      <c r="B367" s="612"/>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9" t="s">
        <v>1457</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4"/>
      <c r="AL369" s="604"/>
      <c r="AM369" s="604"/>
      <c r="AN369" s="598"/>
      <c r="AO369" s="696" t="s">
        <v>457</v>
      </c>
      <c r="AP369" s="697">
        <f>IF(C442="Yes",5,0)</f>
        <v>0</v>
      </c>
    </row>
    <row r="370" spans="1:81" s="551" customFormat="1" ht="12.75" customHeight="1">
      <c r="A370" s="604"/>
      <c r="B370" s="612"/>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4"/>
      <c r="AL370" s="604"/>
      <c r="AM370" s="604"/>
      <c r="AN370" s="598"/>
      <c r="AO370" s="696" t="s">
        <v>462</v>
      </c>
      <c r="AP370" s="697">
        <f>IF(C449="Yes",5,0)</f>
        <v>0</v>
      </c>
    </row>
    <row r="371" spans="1:81" s="551" customFormat="1" ht="68.150000000000006" customHeight="1">
      <c r="A371" s="604"/>
      <c r="B371" s="612"/>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4"/>
      <c r="AL371" s="604"/>
      <c r="AM371" s="604"/>
      <c r="AN371" s="598"/>
      <c r="AO371" s="696" t="s">
        <v>646</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440">
        <f>Application!DU802-U374</f>
        <v>292</v>
      </c>
      <c r="V373" s="2440"/>
      <c r="W373" s="244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441">
        <f>IF(Application!D211="SRO",Application!DU755,Application!AG756)</f>
        <v>0</v>
      </c>
      <c r="V374" s="2441"/>
      <c r="W374" s="244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2">
        <f>IF(AP375&gt;0,AP375,0)</f>
        <v>0</v>
      </c>
      <c r="AR375" s="2442"/>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33" t="s">
        <v>1459</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3" t="s">
        <v>592</v>
      </c>
      <c r="D381" s="2444"/>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5" t="s">
        <v>1461</v>
      </c>
      <c r="AG381" s="2445"/>
      <c r="AH381" s="2445"/>
      <c r="AI381" s="2445"/>
      <c r="AJ381" s="2445"/>
      <c r="AK381" s="2445"/>
      <c r="AL381" s="244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33" t="s">
        <v>1462</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3"/>
      <c r="AN388" s="598"/>
      <c r="BS388" s="30"/>
      <c r="BT388" s="30"/>
      <c r="BU388" s="14"/>
      <c r="BV388" s="14"/>
      <c r="BW388" s="14"/>
      <c r="BX388" s="14"/>
      <c r="BY388" s="14"/>
      <c r="BZ388" s="14"/>
      <c r="CA388" s="14"/>
      <c r="CB388" s="14"/>
      <c r="CC388" s="14"/>
    </row>
    <row r="389" spans="1:81" s="551" customFormat="1" ht="12.75" customHeight="1">
      <c r="A389" s="537"/>
      <c r="B389" s="14"/>
      <c r="C389" s="2443" t="s">
        <v>592</v>
      </c>
      <c r="D389" s="2444"/>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5" t="s">
        <v>1461</v>
      </c>
      <c r="AG389" s="2445"/>
      <c r="AH389" s="2445"/>
      <c r="AI389" s="2445"/>
      <c r="AJ389" s="2445"/>
      <c r="AK389" s="2445"/>
      <c r="AL389" s="244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33" t="s">
        <v>1464</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3" t="s">
        <v>546</v>
      </c>
      <c r="D397" s="2444"/>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5" t="s">
        <v>1466</v>
      </c>
      <c r="AG397" s="2445"/>
      <c r="AH397" s="2445"/>
      <c r="AI397" s="2445"/>
      <c r="AJ397" s="2445"/>
      <c r="AK397" s="2445"/>
      <c r="AL397" s="244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3" t="s">
        <v>592</v>
      </c>
      <c r="D399" s="2444"/>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5" t="s">
        <v>1461</v>
      </c>
      <c r="AG399" s="2445"/>
      <c r="AH399" s="2445"/>
      <c r="AI399" s="2445"/>
      <c r="AJ399" s="2445"/>
      <c r="AK399" s="2445"/>
      <c r="AL399" s="244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33" t="s">
        <v>1470</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3" t="s">
        <v>592</v>
      </c>
      <c r="D407" s="2444"/>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5" t="s">
        <v>1461</v>
      </c>
      <c r="AG407" s="2445"/>
      <c r="AH407" s="2445"/>
      <c r="AI407" s="2445"/>
      <c r="AJ407" s="2445"/>
      <c r="AK407" s="2445"/>
      <c r="AL407" s="244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3" t="s">
        <v>546</v>
      </c>
      <c r="D409" s="2444"/>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5" t="s">
        <v>1473</v>
      </c>
      <c r="AG409" s="2445"/>
      <c r="AH409" s="2445"/>
      <c r="AI409" s="2445"/>
      <c r="AJ409" s="2445"/>
      <c r="AK409" s="2445"/>
      <c r="AL409" s="244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3" t="s">
        <v>592</v>
      </c>
      <c r="D412" s="2444"/>
      <c r="E412" s="716" t="s">
        <v>1474</v>
      </c>
      <c r="F412" s="2433" t="s">
        <v>1475</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1461</v>
      </c>
      <c r="AG413" s="2523"/>
      <c r="AH413" s="2523"/>
      <c r="AI413" s="2523"/>
      <c r="AJ413" s="2523"/>
      <c r="AK413" s="2523"/>
      <c r="AL413" s="2532"/>
      <c r="AM413" s="571"/>
      <c r="AN413" s="598"/>
      <c r="BS413" s="571"/>
      <c r="BT413" s="571"/>
      <c r="BY413" s="571"/>
      <c r="BZ413" s="571"/>
      <c r="CA413" s="571"/>
      <c r="CB413" s="571"/>
      <c r="CC413" s="571"/>
    </row>
    <row r="414" spans="1:81" s="551" customFormat="1" ht="12.75" customHeight="1">
      <c r="A414" s="537"/>
      <c r="B414" s="14"/>
      <c r="C414" s="732"/>
      <c r="D414" s="14"/>
      <c r="E414" s="692"/>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33" t="s">
        <v>1477</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8"/>
      <c r="AG417" s="748"/>
      <c r="AH417" s="748"/>
      <c r="AI417" s="748"/>
      <c r="AJ417" s="748"/>
      <c r="AK417" s="748"/>
      <c r="AL417" s="749"/>
      <c r="AM417" s="571"/>
    </row>
    <row r="418" spans="1:55" ht="13">
      <c r="A418" s="537"/>
      <c r="C418" s="732"/>
      <c r="E418" s="692"/>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40"/>
      <c r="AG418" s="537"/>
      <c r="AH418" s="551"/>
      <c r="AI418" s="551"/>
      <c r="AJ418" s="551"/>
      <c r="AK418" s="551"/>
      <c r="AL418" s="733"/>
      <c r="AM418" s="571"/>
    </row>
    <row r="419" spans="1:55" s="551" customFormat="1" ht="12.75" customHeight="1">
      <c r="A419" s="537"/>
      <c r="B419" s="14"/>
      <c r="C419" s="732"/>
      <c r="D419" s="14"/>
      <c r="E419" s="692"/>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3"/>
      <c r="AM419" s="571"/>
      <c r="AN419" s="598"/>
    </row>
    <row r="420" spans="1:55" s="551" customFormat="1" ht="12.75" customHeight="1">
      <c r="A420" s="537"/>
      <c r="B420" s="14"/>
      <c r="C420" s="740"/>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3"/>
      <c r="AM420" s="571"/>
      <c r="AN420" s="598"/>
    </row>
    <row r="421" spans="1:55" s="551" customFormat="1" ht="12.75" customHeight="1">
      <c r="A421" s="537"/>
      <c r="B421" s="14"/>
      <c r="C421" s="2443" t="s">
        <v>592</v>
      </c>
      <c r="D421" s="2444"/>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3" t="s">
        <v>1461</v>
      </c>
      <c r="AG421" s="2523"/>
      <c r="AH421" s="2523"/>
      <c r="AI421" s="2523"/>
      <c r="AJ421" s="2523"/>
      <c r="AK421" s="2523"/>
      <c r="AL421" s="2532"/>
      <c r="AM421" s="571"/>
      <c r="AN421" s="598"/>
    </row>
    <row r="422" spans="1:55" s="551" customFormat="1" ht="12.75" customHeight="1">
      <c r="A422" s="537"/>
      <c r="B422" s="14"/>
      <c r="C422" s="740"/>
      <c r="AL422" s="733"/>
      <c r="AM422" s="571"/>
      <c r="AN422" s="598"/>
    </row>
    <row r="423" spans="1:55" s="551" customFormat="1" ht="12.75" customHeight="1">
      <c r="A423" s="537"/>
      <c r="B423" s="14"/>
      <c r="C423" s="2443" t="s">
        <v>592</v>
      </c>
      <c r="D423" s="2444"/>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3" t="s">
        <v>1473</v>
      </c>
      <c r="AG423" s="2523"/>
      <c r="AH423" s="2523"/>
      <c r="AI423" s="2523"/>
      <c r="AJ423" s="2523"/>
      <c r="AK423" s="2523"/>
      <c r="AL423" s="253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33" t="s">
        <v>1481</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5"/>
      <c r="AG427" s="715"/>
      <c r="AH427" s="715"/>
      <c r="AI427" s="715"/>
      <c r="AJ427" s="715"/>
      <c r="AK427" s="715"/>
      <c r="AL427" s="746"/>
      <c r="AM427" s="571"/>
      <c r="AN427" s="598"/>
    </row>
    <row r="428" spans="1:55" s="551" customFormat="1" ht="12.75" customHeight="1">
      <c r="A428" s="537"/>
      <c r="B428" s="14"/>
      <c r="C428" s="732"/>
      <c r="D428" s="14"/>
      <c r="E428" s="692"/>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40"/>
      <c r="AG428" s="537"/>
      <c r="AL428" s="733"/>
      <c r="AM428" s="571"/>
      <c r="AN428" s="598"/>
    </row>
    <row r="429" spans="1:55" s="551" customFormat="1" ht="12.4" customHeight="1">
      <c r="A429" s="537"/>
      <c r="B429" s="14"/>
      <c r="C429" s="732"/>
      <c r="D429" s="14"/>
      <c r="E429" s="692"/>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3"/>
      <c r="AM429" s="571"/>
      <c r="AN429" s="598"/>
    </row>
    <row r="430" spans="1:55" s="551" customFormat="1" ht="12.75" customHeight="1">
      <c r="A430" s="537"/>
      <c r="B430" s="14"/>
      <c r="C430" s="2443" t="s">
        <v>592</v>
      </c>
      <c r="D430" s="2444"/>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3" t="s">
        <v>1461</v>
      </c>
      <c r="AG430" s="2523"/>
      <c r="AH430" s="2523"/>
      <c r="AI430" s="2523"/>
      <c r="AJ430" s="2523"/>
      <c r="AK430" s="2523"/>
      <c r="AL430" s="253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33" t="s">
        <v>1484</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5"/>
      <c r="AG434" s="595"/>
      <c r="AH434" s="595"/>
      <c r="AI434" s="595"/>
      <c r="AJ434" s="595"/>
      <c r="AK434" s="595"/>
      <c r="AL434" s="751"/>
      <c r="AM434" s="571"/>
      <c r="AO434" s="551"/>
      <c r="AP434" s="551"/>
    </row>
    <row r="435" spans="1:60" s="551" customFormat="1" ht="12.75" customHeight="1">
      <c r="A435" s="537"/>
      <c r="B435" s="14"/>
      <c r="C435" s="732"/>
      <c r="D435" s="14"/>
      <c r="E435" s="692"/>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5"/>
      <c r="AG435" s="595"/>
      <c r="AH435" s="595"/>
      <c r="AI435" s="595"/>
      <c r="AJ435" s="595"/>
      <c r="AK435" s="595"/>
      <c r="AL435" s="751"/>
      <c r="AM435" s="571"/>
      <c r="AN435" s="598"/>
    </row>
    <row r="436" spans="1:60" s="551" customFormat="1" ht="12.75" customHeight="1">
      <c r="A436" s="537"/>
      <c r="B436" s="14"/>
      <c r="C436" s="752"/>
      <c r="D436" s="731"/>
      <c r="E436" s="720"/>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5"/>
      <c r="AG437" s="595"/>
      <c r="AH437" s="595"/>
      <c r="AI437" s="595"/>
      <c r="AJ437" s="595"/>
      <c r="AK437" s="595"/>
      <c r="AL437" s="751"/>
      <c r="AM437" s="571"/>
      <c r="AN437" s="598"/>
    </row>
    <row r="438" spans="1:60" s="551" customFormat="1" ht="12.75" customHeight="1">
      <c r="A438" s="537"/>
      <c r="B438" s="14"/>
      <c r="C438" s="752"/>
      <c r="D438" s="731"/>
      <c r="E438" s="720"/>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5"/>
      <c r="AG438" s="595"/>
      <c r="AH438" s="595"/>
      <c r="AI438" s="595"/>
      <c r="AJ438" s="595"/>
      <c r="AK438" s="595"/>
      <c r="AL438" s="751"/>
      <c r="AM438" s="571"/>
      <c r="AN438" s="598"/>
    </row>
    <row r="439" spans="1:60" s="551" customFormat="1" ht="12.75" customHeight="1">
      <c r="A439" s="537"/>
      <c r="B439" s="14"/>
      <c r="C439" s="752"/>
      <c r="D439" s="731"/>
      <c r="E439" s="720"/>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5"/>
      <c r="AG439" s="595"/>
      <c r="AH439" s="595"/>
      <c r="AI439" s="595"/>
      <c r="AJ439" s="595"/>
      <c r="AK439" s="595"/>
      <c r="AL439" s="751"/>
      <c r="AM439" s="571"/>
      <c r="AN439" s="598"/>
    </row>
    <row r="440" spans="1:60" s="551" customFormat="1" ht="12.75" customHeight="1">
      <c r="A440" s="537"/>
      <c r="B440" s="14"/>
      <c r="C440" s="752"/>
      <c r="D440" s="731"/>
      <c r="E440" s="720"/>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5"/>
      <c r="AG440" s="595"/>
      <c r="AH440" s="595"/>
      <c r="AI440" s="595"/>
      <c r="AJ440" s="595"/>
      <c r="AK440" s="595"/>
      <c r="AL440" s="751"/>
      <c r="AM440" s="571"/>
      <c r="AN440" s="598"/>
    </row>
    <row r="441" spans="1:60" s="551" customFormat="1" ht="17.25" customHeight="1">
      <c r="A441" s="537"/>
      <c r="B441" s="14"/>
      <c r="C441" s="752"/>
      <c r="D441" s="731"/>
      <c r="E441" s="720"/>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3"/>
      <c r="AM441" s="571"/>
      <c r="AN441" s="598"/>
    </row>
    <row r="442" spans="1:60" s="551" customFormat="1" ht="12.75" customHeight="1">
      <c r="A442" s="537"/>
      <c r="B442" s="14"/>
      <c r="C442" s="2443" t="s">
        <v>592</v>
      </c>
      <c r="D442" s="2444"/>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3" t="s">
        <v>1461</v>
      </c>
      <c r="AG442" s="2523"/>
      <c r="AH442" s="2523"/>
      <c r="AI442" s="2523"/>
      <c r="AJ442" s="2523"/>
      <c r="AK442" s="2523"/>
      <c r="AL442" s="253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33" t="s">
        <v>1487</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5"/>
      <c r="AG445" s="715"/>
      <c r="AH445" s="715"/>
      <c r="AI445" s="715"/>
      <c r="AJ445" s="715"/>
      <c r="AK445" s="715"/>
      <c r="AL445" s="746"/>
      <c r="AM445" s="571"/>
      <c r="AN445" s="598"/>
    </row>
    <row r="446" spans="1:60" s="551" customFormat="1" ht="12.75" customHeight="1">
      <c r="A446" s="537"/>
      <c r="B446" s="14"/>
      <c r="C446" s="752"/>
      <c r="D446" s="731"/>
      <c r="E446" s="720"/>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2"/>
      <c r="AG446" s="592"/>
      <c r="AH446" s="592"/>
      <c r="AI446" s="592"/>
      <c r="AJ446" s="592"/>
      <c r="AK446" s="592"/>
      <c r="AL446" s="721"/>
      <c r="AM446" s="571"/>
      <c r="AN446" s="598"/>
    </row>
    <row r="447" spans="1:60" s="551" customFormat="1" ht="12.75" customHeight="1">
      <c r="A447" s="537"/>
      <c r="B447" s="14"/>
      <c r="C447" s="752"/>
      <c r="D447" s="731"/>
      <c r="E447" s="720"/>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2"/>
      <c r="AG447" s="592"/>
      <c r="AH447" s="592"/>
      <c r="AI447" s="592"/>
      <c r="AJ447" s="592"/>
      <c r="AK447" s="592"/>
      <c r="AL447" s="721"/>
      <c r="AM447" s="571"/>
      <c r="AN447" s="598"/>
    </row>
    <row r="448" spans="1:60" s="551" customFormat="1" ht="12.75" customHeight="1">
      <c r="A448" s="537"/>
      <c r="B448" s="14"/>
      <c r="C448" s="752"/>
      <c r="D448" s="731"/>
      <c r="E448" s="720"/>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3"/>
      <c r="AM448" s="571"/>
      <c r="AN448" s="598"/>
    </row>
    <row r="449" spans="1:40" s="551" customFormat="1" ht="12.75" customHeight="1">
      <c r="A449" s="537"/>
      <c r="B449" s="14"/>
      <c r="C449" s="2443" t="s">
        <v>592</v>
      </c>
      <c r="D449" s="2444"/>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3" t="s">
        <v>1461</v>
      </c>
      <c r="AG449" s="2523"/>
      <c r="AH449" s="2523"/>
      <c r="AI449" s="2523"/>
      <c r="AJ449" s="2523"/>
      <c r="AK449" s="2523"/>
      <c r="AL449" s="253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9" t="s">
        <v>592</v>
      </c>
      <c r="D453" s="2560"/>
      <c r="E453" s="716" t="s">
        <v>1496</v>
      </c>
      <c r="F453" s="2433" t="s">
        <v>1497</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1461</v>
      </c>
      <c r="AG453" s="2461"/>
      <c r="AH453" s="2461"/>
      <c r="AI453" s="2461"/>
      <c r="AJ453" s="2461"/>
      <c r="AK453" s="2461"/>
      <c r="AL453" s="2462"/>
      <c r="AM453" s="571"/>
      <c r="AN453" s="754"/>
    </row>
    <row r="454" spans="1:40" s="551" customFormat="1" ht="12.75" customHeight="1">
      <c r="A454" s="537"/>
      <c r="B454" s="14"/>
      <c r="C454" s="752"/>
      <c r="D454" s="731"/>
      <c r="E454" s="720"/>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2"/>
      <c r="AG454" s="592"/>
      <c r="AH454" s="592"/>
      <c r="AI454" s="592"/>
      <c r="AJ454" s="592"/>
      <c r="AK454" s="592"/>
      <c r="AL454" s="721"/>
      <c r="AM454" s="571"/>
      <c r="AN454" s="755"/>
    </row>
    <row r="455" spans="1:40" s="551" customFormat="1" ht="17.649999999999999" customHeight="1">
      <c r="A455" s="537"/>
      <c r="B455" s="14"/>
      <c r="C455" s="757"/>
      <c r="D455" s="724"/>
      <c r="E455" s="725"/>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3" t="s">
        <v>592</v>
      </c>
      <c r="D457" s="2444"/>
      <c r="E457" s="716" t="s">
        <v>1502</v>
      </c>
      <c r="F457" s="2433" t="s">
        <v>1503</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1461</v>
      </c>
      <c r="AG457" s="2461"/>
      <c r="AH457" s="2461"/>
      <c r="AI457" s="2461"/>
      <c r="AJ457" s="2461"/>
      <c r="AK457" s="2461"/>
      <c r="AL457" s="2462"/>
      <c r="AM457" s="571"/>
      <c r="AN457" s="536"/>
    </row>
    <row r="458" spans="1:40" s="551" customFormat="1" ht="12.75" customHeight="1">
      <c r="A458" s="537"/>
      <c r="B458" s="14"/>
      <c r="C458" s="732"/>
      <c r="D458" s="14"/>
      <c r="E458" s="692"/>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40"/>
      <c r="AG458" s="537"/>
      <c r="AL458" s="733"/>
      <c r="AM458" s="571"/>
      <c r="AN458" s="536"/>
    </row>
    <row r="459" spans="1:40" s="551" customFormat="1" ht="12.75" customHeight="1">
      <c r="A459" s="537"/>
      <c r="B459" s="14"/>
      <c r="C459" s="732"/>
      <c r="D459" s="14"/>
      <c r="E459" s="692"/>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40"/>
      <c r="AG459" s="537"/>
      <c r="AL459" s="733"/>
      <c r="AM459" s="571"/>
      <c r="AN459" s="536"/>
    </row>
    <row r="460" spans="1:40" s="551" customFormat="1" ht="12.75" customHeight="1">
      <c r="A460" s="537"/>
      <c r="B460" s="14"/>
      <c r="C460" s="757"/>
      <c r="D460" s="724"/>
      <c r="E460" s="72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33" t="s">
        <v>1506</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5"/>
      <c r="AH462" s="715"/>
      <c r="AI462" s="715"/>
      <c r="AJ462" s="715"/>
      <c r="AK462" s="715"/>
      <c r="AL462" s="746"/>
      <c r="AM462" s="571"/>
      <c r="AN462" s="598"/>
    </row>
    <row r="463" spans="1:40" s="551" customFormat="1" ht="12.75" customHeight="1">
      <c r="A463" s="537"/>
      <c r="B463" s="14"/>
      <c r="C463" s="732"/>
      <c r="D463" s="14"/>
      <c r="E463" s="692"/>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3"/>
      <c r="AM463" s="571"/>
      <c r="AN463" s="598"/>
    </row>
    <row r="464" spans="1:40" s="551" customFormat="1" ht="12.75" customHeight="1">
      <c r="A464" s="537"/>
      <c r="B464" s="14"/>
      <c r="C464" s="740"/>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3"/>
      <c r="AM464" s="571"/>
      <c r="AN464" s="598"/>
    </row>
    <row r="465" spans="1:58" s="551" customFormat="1" ht="12.75" customHeight="1">
      <c r="A465" s="537"/>
      <c r="B465" s="14"/>
      <c r="C465" s="740"/>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3"/>
      <c r="AM465" s="571"/>
      <c r="AN465" s="598"/>
    </row>
    <row r="466" spans="1:58" s="551" customFormat="1" ht="12.75" customHeight="1">
      <c r="A466" s="537"/>
      <c r="B466" s="14"/>
      <c r="C466" s="2443" t="s">
        <v>592</v>
      </c>
      <c r="D466" s="2444"/>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5" t="s">
        <v>1461</v>
      </c>
      <c r="AG466" s="2445"/>
      <c r="AH466" s="2445"/>
      <c r="AI466" s="2445"/>
      <c r="AJ466" s="2445"/>
      <c r="AK466" s="2445"/>
      <c r="AL466" s="244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30">
        <f>IF(Application!D214="N/A",AS358,AS360)</f>
        <v>10</v>
      </c>
      <c r="AL469" s="2431"/>
      <c r="AM469" s="243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1509</v>
      </c>
      <c r="C472" s="540"/>
      <c r="E472" s="597"/>
      <c r="AE472" s="2445" t="s">
        <v>1510</v>
      </c>
      <c r="AF472" s="2445"/>
      <c r="AG472" s="2445"/>
      <c r="AH472" s="2445"/>
      <c r="AI472" s="2445"/>
      <c r="AJ472" s="2445"/>
      <c r="AK472" s="2445"/>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452" t="s">
        <v>592</v>
      </c>
      <c r="D478" s="2453"/>
      <c r="E478" s="762" t="s">
        <v>508</v>
      </c>
      <c r="F478" s="2530" t="s">
        <v>1516</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9" t="s">
        <v>546</v>
      </c>
      <c r="D482" s="2460"/>
      <c r="E482" s="762" t="s">
        <v>757</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438" t="s">
        <v>592</v>
      </c>
      <c r="W485" s="2438"/>
      <c r="X485" s="2438"/>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438" t="s">
        <v>592</v>
      </c>
      <c r="W487" s="2438"/>
      <c r="X487" s="2438"/>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438" t="s">
        <v>592</v>
      </c>
      <c r="W492" s="2438"/>
      <c r="X492" s="2438"/>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7"/>
      <c r="E495" s="2457"/>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438" t="s">
        <v>592</v>
      </c>
      <c r="W496" s="2438"/>
      <c r="X496" s="2438"/>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438" t="s">
        <v>592</v>
      </c>
      <c r="W498" s="2438"/>
      <c r="X498" s="2438"/>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2" t="s">
        <v>592</v>
      </c>
      <c r="D501" s="2453"/>
      <c r="E501" s="762" t="s">
        <v>508</v>
      </c>
      <c r="F501" s="2530" t="s">
        <v>1516</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2" t="s">
        <v>592</v>
      </c>
      <c r="D505" s="2453"/>
      <c r="E505" s="762" t="s">
        <v>757</v>
      </c>
      <c r="F505" s="2454" t="s">
        <v>1538</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6" t="s">
        <v>592</v>
      </c>
      <c r="G508" s="2456"/>
      <c r="H508" s="245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2" t="s">
        <v>592</v>
      </c>
      <c r="D510" s="2453"/>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2"/>
      <c r="D512" s="2457"/>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4" t="s">
        <v>592</v>
      </c>
      <c r="D515" s="2525"/>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4" t="s">
        <v>592</v>
      </c>
      <c r="D519" s="2525"/>
      <c r="F519" s="796" t="s">
        <v>1546</v>
      </c>
      <c r="G519" s="2434" t="s">
        <v>1547</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6" t="s">
        <v>592</v>
      </c>
      <c r="D523" s="2527"/>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30">
        <f>SUM(AG479:AG524)</f>
        <v>0</v>
      </c>
      <c r="AL535" s="2431"/>
      <c r="AM535" s="243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3" t="s">
        <v>1559</v>
      </c>
      <c r="AF538" s="2463"/>
      <c r="AG538" s="2463"/>
      <c r="AH538" s="2463"/>
      <c r="AI538" s="2463"/>
      <c r="AJ538" s="2463"/>
      <c r="AK538" s="2463"/>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4" t="s">
        <v>546</v>
      </c>
      <c r="D541" s="2444"/>
      <c r="E541" s="552"/>
      <c r="F541" s="2466" t="s">
        <v>1560</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6"/>
      <c r="AN541" s="598"/>
    </row>
    <row r="542" spans="1:81" s="551" customFormat="1" ht="12.75" customHeight="1">
      <c r="A542" s="540"/>
      <c r="B542" s="540"/>
      <c r="C542" s="552"/>
      <c r="D542" s="552"/>
      <c r="E542" s="552"/>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4" t="s">
        <v>592</v>
      </c>
      <c r="D544" s="2444"/>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2" t="s">
        <v>1562</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6"/>
      <c r="AN545" s="598"/>
      <c r="AS545" s="871"/>
      <c r="AT545" s="871"/>
      <c r="AU545" s="871"/>
      <c r="AV545" s="871"/>
      <c r="AW545" s="871"/>
    </row>
    <row r="546" spans="1:49" s="551" customFormat="1" ht="12.75" customHeight="1">
      <c r="B546" s="807"/>
      <c r="C546" s="807"/>
      <c r="D546" s="807"/>
      <c r="E546" s="807"/>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2" t="s">
        <v>1563</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4"/>
      <c r="AM548" s="596"/>
      <c r="AN548" s="598"/>
    </row>
    <row r="549" spans="1:49" s="551" customFormat="1" ht="12.75" customHeight="1">
      <c r="B549" s="807"/>
      <c r="C549" s="807"/>
      <c r="D549" s="807"/>
      <c r="E549" s="807"/>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1">
        <f>Application!AJ992</f>
        <v>133816586</v>
      </c>
      <c r="AQ550" s="2421"/>
      <c r="AR550" s="2421"/>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7">
        <f>'Sources and Uses Budget'!S107+'Sources and Uses Budget'!T107</f>
        <v>183622202</v>
      </c>
      <c r="AG551" s="2427"/>
      <c r="AH551" s="2427"/>
      <c r="AI551" s="2427"/>
      <c r="AJ551" s="2427"/>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8">
        <f>IFERROR(AP559,0)</f>
        <v>311528337.80000001</v>
      </c>
      <c r="AG552" s="2428"/>
      <c r="AH552" s="2428"/>
      <c r="AI552" s="2428"/>
      <c r="AJ552" s="2428"/>
      <c r="AK552" s="596"/>
      <c r="AL552" s="596"/>
      <c r="AM552" s="596"/>
      <c r="AN552" s="598"/>
      <c r="AP552" s="2421">
        <f>Application!AJ1045</f>
        <v>0</v>
      </c>
      <c r="AQ552" s="2421"/>
      <c r="AR552" s="2421"/>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9">
        <f>IFERROR(ROUNDDOWN(IF(C544="YES",((1-(AF551/AF552))*2),(1-(AF551/AF552))),2),0)</f>
        <v>0.41</v>
      </c>
      <c r="AG553" s="2429"/>
      <c r="AH553" s="2429"/>
      <c r="AI553" s="2429"/>
      <c r="AJ553" s="2429"/>
      <c r="AK553" s="596"/>
      <c r="AL553" s="596"/>
      <c r="AM553" s="596"/>
      <c r="AN553" s="598"/>
      <c r="AP553" s="2417">
        <f>Application!AJ1049</f>
        <v>133816586</v>
      </c>
      <c r="AQ553" s="2417"/>
      <c r="AR553" s="2417"/>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6">
        <f>IF(((AP552+AP553)/AP550)&gt;0.8,0.8,((AP552+AP553)/AP550))</f>
        <v>0.8</v>
      </c>
      <c r="AQ554" s="2436"/>
      <c r="AR554" s="2436"/>
      <c r="AS554" s="551" t="s">
        <v>2172</v>
      </c>
    </row>
    <row r="555" spans="1:49" s="551" customFormat="1" ht="12.75" customHeight="1">
      <c r="A555" s="625"/>
      <c r="B555" s="2503" t="s">
        <v>2032</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6"/>
      <c r="AL555" s="596"/>
      <c r="AM555" s="596"/>
      <c r="AN555" s="598"/>
    </row>
    <row r="556" spans="1:49" s="551" customFormat="1" ht="12.75" customHeight="1">
      <c r="A556" s="625"/>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6"/>
      <c r="AL556" s="596"/>
      <c r="AM556" s="596"/>
      <c r="AN556" s="598"/>
      <c r="AP556" s="2421">
        <f>AP557-AP552-AP553</f>
        <v>204475069</v>
      </c>
      <c r="AQ556" s="2437"/>
      <c r="AR556" s="2437"/>
      <c r="AS556" s="551" t="s">
        <v>2174</v>
      </c>
    </row>
    <row r="557" spans="1:49" s="551" customFormat="1" ht="12.75" customHeight="1">
      <c r="A557" s="625"/>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6"/>
      <c r="AL557" s="596"/>
      <c r="AM557" s="596"/>
      <c r="AN557" s="598"/>
      <c r="AP557" s="2421">
        <f>Application!AJ1053</f>
        <v>338291655</v>
      </c>
      <c r="AQ557" s="2421"/>
      <c r="AR557" s="2421"/>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12">
        <f>IFERROR(IF(AND(C541="N/A",C544="N/A"),0,IF(AF553=0,0,IF((AF553*100)&gt;12,12,(AF553*100)))),0)</f>
        <v>12</v>
      </c>
      <c r="AL559" s="2512"/>
      <c r="AM559" s="2513"/>
      <c r="AN559" s="598"/>
      <c r="AP559" s="2406">
        <f>AP556+(AP550*AP554)</f>
        <v>311528337.80000001</v>
      </c>
      <c r="AQ559" s="2407"/>
      <c r="AR559" s="240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3" t="s">
        <v>1313</v>
      </c>
      <c r="AF562" s="2463"/>
      <c r="AG562" s="2463"/>
      <c r="AH562" s="2463"/>
      <c r="AI562" s="2463"/>
      <c r="AJ562" s="2463"/>
      <c r="AK562" s="246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3" t="s">
        <v>2023</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3"/>
      <c r="AL564" s="574"/>
      <c r="AM564" s="604"/>
      <c r="AN564" s="598"/>
    </row>
    <row r="565" spans="1:42" s="551" customFormat="1" ht="12.75" customHeight="1">
      <c r="A565" s="604"/>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3"/>
      <c r="AL565" s="574"/>
      <c r="AM565" s="604"/>
      <c r="AN565" s="598"/>
    </row>
    <row r="566" spans="1:42" s="551" customFormat="1" ht="12.75" customHeight="1">
      <c r="A566" s="604"/>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3"/>
      <c r="AL566" s="574"/>
      <c r="AM566" s="604"/>
      <c r="AN566" s="598"/>
    </row>
    <row r="567" spans="1:42" s="551" customFormat="1" ht="12.75" customHeight="1">
      <c r="A567" s="604"/>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3"/>
      <c r="AL567" s="574"/>
      <c r="AM567" s="604"/>
      <c r="AN567" s="598"/>
    </row>
    <row r="568" spans="1:42" s="551" customFormat="1" ht="12.75" customHeight="1">
      <c r="A568" s="604"/>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3"/>
      <c r="AL568" s="574"/>
      <c r="AM568" s="604"/>
      <c r="AN568" s="598"/>
    </row>
    <row r="569" spans="1:42" s="551" customFormat="1" ht="12.75" customHeight="1">
      <c r="A569" s="604"/>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3"/>
      <c r="AL569" s="574"/>
      <c r="AM569" s="604"/>
      <c r="AN569" s="598"/>
    </row>
    <row r="570" spans="1:42" s="551" customFormat="1" ht="12.75" customHeight="1">
      <c r="A570" s="604"/>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3"/>
      <c r="AL570" s="574"/>
      <c r="AM570" s="604"/>
      <c r="AN570" s="598"/>
    </row>
    <row r="571" spans="1:42" ht="12.75" customHeight="1">
      <c r="A571" s="604"/>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3"/>
      <c r="AL571" s="574"/>
      <c r="AM571" s="604"/>
    </row>
    <row r="572" spans="1:42" s="551"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3" t="s">
        <v>1337</v>
      </c>
      <c r="AG578" s="2523"/>
      <c r="AH578" s="2523"/>
      <c r="AI578" s="2523"/>
      <c r="AJ578" s="2523"/>
      <c r="AK578" s="2523"/>
      <c r="AL578" s="2523"/>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3" t="s">
        <v>1395</v>
      </c>
      <c r="AG585" s="2523"/>
      <c r="AH585" s="2523"/>
      <c r="AI585" s="2523"/>
      <c r="AJ585" s="2523"/>
      <c r="AK585" s="2523"/>
      <c r="AL585" s="2523"/>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278</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3" t="s">
        <v>1377</v>
      </c>
      <c r="AG591" s="2523"/>
      <c r="AH591" s="2523"/>
      <c r="AI591" s="2523"/>
      <c r="AJ591" s="2523"/>
      <c r="AK591" s="2523"/>
      <c r="AL591" s="2523"/>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3" t="s">
        <v>1398</v>
      </c>
      <c r="AG597" s="2523"/>
      <c r="AH597" s="2523"/>
      <c r="AI597" s="2523"/>
      <c r="AJ597" s="2523"/>
      <c r="AK597" s="2523"/>
      <c r="AL597" s="2523"/>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539" t="s">
        <v>1183</v>
      </c>
      <c r="P601" s="2539"/>
      <c r="Q601" s="2539"/>
      <c r="R601" s="2539"/>
      <c r="S601" s="2539"/>
      <c r="T601" s="2539"/>
      <c r="U601" s="2539"/>
      <c r="V601" s="2539"/>
      <c r="W601" s="2539"/>
      <c r="X601" s="2539"/>
      <c r="Y601" s="2539"/>
      <c r="Z601" s="2539"/>
      <c r="AA601" s="2539"/>
      <c r="AB601" s="253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3" t="s">
        <v>1351</v>
      </c>
      <c r="AG603" s="2523"/>
      <c r="AH603" s="2523"/>
      <c r="AI603" s="2523"/>
      <c r="AJ603" s="2523"/>
      <c r="AK603" s="2523"/>
      <c r="AL603" s="2523"/>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1399</v>
      </c>
      <c r="E606" s="937"/>
      <c r="F606" s="937"/>
      <c r="G606" s="937"/>
      <c r="H606" s="2447" t="s">
        <v>687</v>
      </c>
      <c r="I606" s="2447"/>
      <c r="J606" s="937"/>
      <c r="K606" s="937"/>
      <c r="L606" s="937"/>
      <c r="N606" s="22"/>
      <c r="O606" s="22"/>
      <c r="P606" s="22"/>
      <c r="Q606" s="1153" t="s">
        <v>2177</v>
      </c>
      <c r="R606" s="2540"/>
      <c r="S606" s="2540"/>
      <c r="T606" s="2540"/>
      <c r="U606" s="2540"/>
      <c r="V606" s="2540"/>
      <c r="W606" s="2540"/>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1"/>
      <c r="Z608" s="2541"/>
      <c r="AA608" s="2541"/>
      <c r="AB608" s="2541"/>
      <c r="AC608" s="2541"/>
      <c r="AD608" s="2541"/>
      <c r="AE608" s="2541"/>
      <c r="AF608" s="2541"/>
      <c r="AG608" s="2541"/>
      <c r="AH608" s="2541"/>
      <c r="AI608" s="2541"/>
      <c r="AJ608" s="2541"/>
      <c r="AK608" s="2541"/>
      <c r="AL608" s="2541"/>
      <c r="AM608" s="2542"/>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1399</v>
      </c>
      <c r="F614" s="937"/>
      <c r="G614" s="937"/>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395" t="s">
        <v>592</v>
      </c>
      <c r="C616" s="2395"/>
      <c r="D616" s="643"/>
      <c r="E616" s="2423" t="s">
        <v>1402</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3"/>
      <c r="AI616" s="643"/>
      <c r="AJ616" s="643"/>
      <c r="AK616" s="643"/>
      <c r="AL616" s="643"/>
      <c r="AN616" s="598"/>
    </row>
    <row r="617" spans="1:42" s="551" customFormat="1" ht="12.75" customHeight="1">
      <c r="B617" s="537"/>
      <c r="C617" s="934"/>
      <c r="D617" s="643"/>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3"/>
      <c r="AI617" s="643"/>
      <c r="AJ617" s="643"/>
      <c r="AK617" s="643"/>
      <c r="AL617" s="643"/>
      <c r="AN617" s="598"/>
    </row>
    <row r="618" spans="1:42" s="551" customFormat="1" ht="12.75" customHeight="1">
      <c r="B618" s="537"/>
      <c r="C618" s="934"/>
      <c r="D618" s="643"/>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3"/>
      <c r="AI618" s="643"/>
      <c r="AJ618" s="643"/>
      <c r="AK618" s="643"/>
      <c r="AL618" s="643"/>
      <c r="AN618" s="598"/>
    </row>
    <row r="619" spans="1:42" s="551" customFormat="1" ht="12.75" customHeight="1">
      <c r="B619" s="537"/>
      <c r="C619" s="934"/>
      <c r="D619" s="643"/>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30">
        <f>VLOOKUP($H$606,$AO$586:$AP$591,2,FALSE)+IF(R606=AO594,0,VLOOKUP($I$614,$AO$613:$AP$615,2,FALSE))</f>
        <v>7</v>
      </c>
      <c r="AK621" s="243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7" t="s">
        <v>1693</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40"/>
      <c r="AF625" s="2523" t="s">
        <v>1351</v>
      </c>
      <c r="AG625" s="2523"/>
      <c r="AH625" s="2523"/>
      <c r="AI625" s="2523"/>
      <c r="AJ625" s="2523"/>
      <c r="AK625" s="2523"/>
      <c r="AL625" s="2523"/>
      <c r="AM625" s="551"/>
      <c r="AN625" s="679"/>
    </row>
    <row r="626" spans="1:42" s="551" customFormat="1" ht="12.75" customHeight="1">
      <c r="A626" s="680"/>
      <c r="B626" s="537"/>
      <c r="C626" s="934"/>
      <c r="D626" s="664"/>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7"/>
      <c r="AF626" s="537"/>
      <c r="AG626" s="537"/>
      <c r="AH626" s="537"/>
      <c r="AI626" s="537"/>
      <c r="AJ626" s="537"/>
      <c r="AK626" s="537"/>
      <c r="AL626" s="537"/>
      <c r="AN626" s="598"/>
    </row>
    <row r="627" spans="1:42" s="551" customFormat="1" ht="12.75" customHeight="1">
      <c r="B627" s="537"/>
      <c r="C627" s="932"/>
      <c r="D627" s="664"/>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7"/>
      <c r="AF627" s="537"/>
      <c r="AG627" s="537"/>
      <c r="AH627" s="537"/>
      <c r="AI627" s="537"/>
      <c r="AJ627" s="537"/>
      <c r="AK627" s="537"/>
      <c r="AL627" s="537"/>
      <c r="AN627" s="598"/>
    </row>
    <row r="628" spans="1:42" s="551" customFormat="1" ht="12.75" customHeight="1">
      <c r="B628" s="537"/>
      <c r="C628" s="932"/>
      <c r="D628" s="664"/>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7"/>
      <c r="AF628" s="537"/>
      <c r="AG628" s="537"/>
      <c r="AH628" s="537"/>
      <c r="AI628" s="537"/>
      <c r="AJ628" s="537"/>
      <c r="AK628" s="537"/>
      <c r="AL628" s="537"/>
      <c r="AN628" s="598"/>
    </row>
    <row r="629" spans="1:42" s="551" customFormat="1" ht="12.75" customHeight="1">
      <c r="B629" s="537"/>
      <c r="C629" s="932"/>
      <c r="D629" s="664"/>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7"/>
      <c r="AF629" s="537"/>
      <c r="AG629" s="537"/>
      <c r="AH629" s="537"/>
      <c r="AI629" s="537"/>
      <c r="AJ629" s="537"/>
      <c r="AK629" s="537"/>
      <c r="AL629" s="537"/>
      <c r="AN629" s="598"/>
    </row>
    <row r="630" spans="1:42" s="551" customFormat="1" ht="12.75" customHeight="1">
      <c r="B630" s="537"/>
      <c r="C630" s="932"/>
      <c r="D630" s="664"/>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7"/>
      <c r="AF630" s="537"/>
      <c r="AG630" s="537"/>
      <c r="AH630" s="537"/>
      <c r="AI630" s="537"/>
      <c r="AJ630" s="537"/>
      <c r="AK630" s="537"/>
      <c r="AL630" s="537"/>
      <c r="AN630" s="598"/>
    </row>
    <row r="631" spans="1:42" s="551" customFormat="1" ht="12.75" customHeight="1">
      <c r="A631" s="638"/>
      <c r="B631" s="617"/>
      <c r="C631" s="941"/>
      <c r="D631" s="664"/>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7"/>
      <c r="AF631" s="617"/>
      <c r="AG631" s="617"/>
      <c r="AH631" s="617"/>
      <c r="AI631" s="617"/>
      <c r="AJ631" s="617"/>
      <c r="AK631" s="537"/>
      <c r="AL631" s="537"/>
      <c r="AN631" s="598"/>
    </row>
    <row r="632" spans="1:42" s="551" customFormat="1" ht="12.75" customHeight="1">
      <c r="B632" s="617"/>
      <c r="C632" s="941"/>
      <c r="D632" s="664"/>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395" t="s">
        <v>592</v>
      </c>
      <c r="Y634" s="2395"/>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3" t="s">
        <v>1407</v>
      </c>
      <c r="AG636" s="2523"/>
      <c r="AH636" s="2523"/>
      <c r="AI636" s="2523"/>
      <c r="AJ636" s="2523"/>
      <c r="AK636" s="2523"/>
      <c r="AL636" s="2523"/>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47" t="s">
        <v>687</v>
      </c>
      <c r="I638" s="244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30">
        <f>VLOOKUP($H$638,$AO$605:$AP$607,2,FALSE)</f>
        <v>3</v>
      </c>
      <c r="AK640" s="2432"/>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23" t="s">
        <v>2098</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7"/>
      <c r="AF644" s="2523" t="s">
        <v>1351</v>
      </c>
      <c r="AG644" s="2523"/>
      <c r="AH644" s="2523"/>
      <c r="AI644" s="2523"/>
      <c r="AJ644" s="2523"/>
      <c r="AK644" s="2523"/>
      <c r="AL644" s="2523"/>
      <c r="AN644" s="598"/>
    </row>
    <row r="645" spans="1:42" s="551" customFormat="1" ht="12.75" customHeight="1">
      <c r="B645" s="537"/>
      <c r="C645" s="537"/>
      <c r="D645" s="664"/>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3" t="s">
        <v>1407</v>
      </c>
      <c r="AG647" s="2523"/>
      <c r="AH647" s="2523"/>
      <c r="AI647" s="2523"/>
      <c r="AJ647" s="2523"/>
      <c r="AK647" s="2523"/>
      <c r="AL647" s="2523"/>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47" t="s">
        <v>510</v>
      </c>
      <c r="I650" s="244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30">
        <f>VLOOKUP(H650,AT605:AU607,2,FALSE)</f>
        <v>2</v>
      </c>
      <c r="AK652" s="243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23" t="s">
        <v>1417</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7"/>
      <c r="AE657" s="537"/>
      <c r="AF657" s="2523" t="s">
        <v>1377</v>
      </c>
      <c r="AG657" s="2523"/>
      <c r="AH657" s="2523"/>
      <c r="AI657" s="2523"/>
      <c r="AJ657" s="2523"/>
      <c r="AK657" s="2523"/>
      <c r="AL657" s="2523"/>
      <c r="AN657" s="598"/>
    </row>
    <row r="658" spans="1:42" s="551" customFormat="1" ht="12.75" customHeight="1">
      <c r="B658" s="537"/>
      <c r="C658" s="540"/>
      <c r="D658" s="537"/>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7"/>
      <c r="AE658" s="537"/>
      <c r="AF658" s="537"/>
      <c r="AG658" s="537"/>
      <c r="AH658" s="537"/>
      <c r="AI658" s="537"/>
      <c r="AJ658" s="537"/>
      <c r="AK658" s="537"/>
      <c r="AL658" s="537"/>
      <c r="AN658" s="598"/>
    </row>
    <row r="659" spans="1:42" s="551" customFormat="1" ht="12.75" customHeight="1">
      <c r="B659" s="537"/>
      <c r="C659" s="540"/>
      <c r="D659" s="664"/>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3" t="s">
        <v>1418</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7"/>
      <c r="AE661" s="537"/>
      <c r="AF661" s="2523" t="s">
        <v>1398</v>
      </c>
      <c r="AG661" s="2523"/>
      <c r="AH661" s="2523"/>
      <c r="AI661" s="2523"/>
      <c r="AJ661" s="2523"/>
      <c r="AK661" s="2523"/>
      <c r="AL661" s="2523"/>
      <c r="AN661" s="598"/>
    </row>
    <row r="662" spans="1:42" s="551" customFormat="1" ht="12.75" customHeight="1">
      <c r="B662" s="537"/>
      <c r="C662" s="540"/>
      <c r="D662" s="537"/>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7"/>
      <c r="AE662" s="537"/>
      <c r="AF662" s="537"/>
      <c r="AG662" s="537"/>
      <c r="AH662" s="537"/>
      <c r="AI662" s="537"/>
      <c r="AJ662" s="537"/>
      <c r="AK662" s="537"/>
      <c r="AL662" s="537"/>
      <c r="AN662" s="598"/>
    </row>
    <row r="663" spans="1:42" s="551" customFormat="1" ht="15" customHeight="1">
      <c r="B663" s="537"/>
      <c r="C663" s="540"/>
      <c r="D663" s="664"/>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3" t="s">
        <v>1419</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7"/>
      <c r="AE665" s="537"/>
      <c r="AF665" s="2523" t="s">
        <v>1351</v>
      </c>
      <c r="AG665" s="2523"/>
      <c r="AH665" s="2523"/>
      <c r="AI665" s="2523"/>
      <c r="AJ665" s="2523"/>
      <c r="AK665" s="2523"/>
      <c r="AL665" s="2523"/>
      <c r="AN665" s="598"/>
    </row>
    <row r="666" spans="1:42" s="551" customFormat="1" ht="12.75" customHeight="1">
      <c r="B666" s="537"/>
      <c r="C666" s="932"/>
      <c r="D666" s="537"/>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7"/>
      <c r="AE666" s="2523"/>
      <c r="AF666" s="2523"/>
      <c r="AG666" s="2523"/>
      <c r="AH666" s="2523"/>
      <c r="AI666" s="2523"/>
      <c r="AJ666" s="2523"/>
      <c r="AK666" s="2523"/>
      <c r="AL666" s="595"/>
      <c r="AN666" s="598"/>
      <c r="AO666" s="551" t="s">
        <v>592</v>
      </c>
      <c r="AP666" s="674">
        <v>0</v>
      </c>
    </row>
    <row r="667" spans="1:42" s="551" customFormat="1" ht="12.75" customHeight="1">
      <c r="A667" s="680"/>
      <c r="B667" s="537"/>
      <c r="C667" s="537"/>
      <c r="D667" s="664"/>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1396</v>
      </c>
      <c r="E669" s="2423" t="s">
        <v>1420</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7"/>
      <c r="AE669" s="537"/>
      <c r="AF669" s="2523" t="s">
        <v>1398</v>
      </c>
      <c r="AG669" s="2523"/>
      <c r="AH669" s="2523"/>
      <c r="AI669" s="2523"/>
      <c r="AJ669" s="2523"/>
      <c r="AK669" s="2523"/>
      <c r="AL669" s="2523"/>
      <c r="AN669" s="598"/>
    </row>
    <row r="670" spans="1:42" s="551" customFormat="1" ht="12.75" customHeight="1">
      <c r="A670" s="671"/>
      <c r="B670" s="537"/>
      <c r="C670" s="948"/>
      <c r="D670" s="664"/>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23" t="s">
        <v>1421</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7"/>
      <c r="AE673" s="537"/>
      <c r="AF673" s="2523" t="s">
        <v>1351</v>
      </c>
      <c r="AG673" s="2523"/>
      <c r="AH673" s="2523"/>
      <c r="AI673" s="2523"/>
      <c r="AJ673" s="2523"/>
      <c r="AK673" s="2523"/>
      <c r="AL673" s="2523"/>
      <c r="AM673" s="597"/>
      <c r="AN673" s="598"/>
    </row>
    <row r="674" spans="1:42" s="551" customFormat="1" ht="12.75" customHeight="1">
      <c r="B674" s="537"/>
      <c r="C674" s="932"/>
      <c r="D674" s="664"/>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7"/>
      <c r="AE674" s="537"/>
      <c r="AF674" s="537"/>
      <c r="AG674" s="537"/>
      <c r="AH674" s="537"/>
      <c r="AI674" s="537"/>
      <c r="AJ674" s="537"/>
      <c r="AK674" s="537"/>
      <c r="AL674" s="537"/>
      <c r="AM674" s="597"/>
      <c r="AN674" s="598"/>
    </row>
    <row r="675" spans="1:42" s="551" customFormat="1" ht="12.75" customHeight="1">
      <c r="B675" s="537"/>
      <c r="C675" s="932"/>
      <c r="D675" s="664"/>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23" t="s">
        <v>1422</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7"/>
      <c r="AE677" s="537"/>
      <c r="AF677" s="2523" t="s">
        <v>1407</v>
      </c>
      <c r="AG677" s="2523"/>
      <c r="AH677" s="2523"/>
      <c r="AI677" s="2523"/>
      <c r="AJ677" s="2523"/>
      <c r="AK677" s="2523"/>
      <c r="AL677" s="2523"/>
      <c r="AM677" s="597"/>
      <c r="AN677" s="598"/>
    </row>
    <row r="678" spans="1:42" s="551" customFormat="1" ht="12.75" customHeight="1">
      <c r="A678" s="680"/>
      <c r="B678" s="537"/>
      <c r="C678" s="932"/>
      <c r="D678" s="664"/>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1410</v>
      </c>
      <c r="E681" s="2423" t="s">
        <v>1423</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7"/>
      <c r="AE681" s="537"/>
      <c r="AF681" s="2523" t="s">
        <v>1424</v>
      </c>
      <c r="AG681" s="2523"/>
      <c r="AH681" s="2523"/>
      <c r="AI681" s="2523"/>
      <c r="AJ681" s="2523"/>
      <c r="AK681" s="2523"/>
      <c r="AL681" s="2523"/>
      <c r="AM681" s="597"/>
      <c r="AN681" s="598"/>
      <c r="AO681" s="612" t="s">
        <v>687</v>
      </c>
      <c r="AP681" s="551">
        <v>3</v>
      </c>
    </row>
    <row r="682" spans="1:42" s="551" customFormat="1" ht="12.75" customHeight="1">
      <c r="A682" s="680"/>
      <c r="B682" s="537"/>
      <c r="C682" s="932"/>
      <c r="D682" s="664"/>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47" t="s">
        <v>1410</v>
      </c>
      <c r="I685" s="244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30">
        <f>VLOOKUP($H$685,$AO$633:$AP$640,2,FALSE)</f>
        <v>1</v>
      </c>
      <c r="AK687" s="243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238</v>
      </c>
    </row>
    <row r="691" spans="1:51" s="551" customFormat="1" ht="12.75" customHeight="1">
      <c r="A691" s="680"/>
      <c r="B691" s="537"/>
      <c r="C691" s="949"/>
      <c r="D691" s="664" t="s">
        <v>687</v>
      </c>
      <c r="E691" s="2393" t="s">
        <v>2190</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7"/>
      <c r="AD691" s="537"/>
      <c r="AE691" s="537"/>
      <c r="AF691" s="2523" t="s">
        <v>1351</v>
      </c>
      <c r="AG691" s="2523"/>
      <c r="AH691" s="2523"/>
      <c r="AI691" s="2523"/>
      <c r="AJ691" s="2523"/>
      <c r="AK691" s="2523"/>
      <c r="AL691" s="2523"/>
      <c r="AN691" s="598"/>
      <c r="AW691" s="22" t="s">
        <v>2185</v>
      </c>
      <c r="AX691" s="551">
        <f>Application!DE753</f>
        <v>11</v>
      </c>
    </row>
    <row r="692" spans="1:51" s="551" customFormat="1" ht="12.75" customHeight="1">
      <c r="A692" s="680"/>
      <c r="B692" s="537"/>
      <c r="C692" s="949"/>
      <c r="D692" s="664"/>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510</v>
      </c>
      <c r="E694" s="2423" t="s">
        <v>2134</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7"/>
      <c r="AD694" s="537"/>
      <c r="AE694" s="537"/>
      <c r="AF694" s="2523" t="s">
        <v>1351</v>
      </c>
      <c r="AG694" s="2523"/>
      <c r="AH694" s="2523"/>
      <c r="AI694" s="2523"/>
      <c r="AJ694" s="2523"/>
      <c r="AK694" s="2523"/>
      <c r="AL694" s="2523"/>
      <c r="AN694" s="598"/>
      <c r="AW694" s="22" t="s">
        <v>2188</v>
      </c>
      <c r="AX694" s="551">
        <f>AX691+AX692+AX693</f>
        <v>11</v>
      </c>
    </row>
    <row r="695" spans="1:51" s="551" customFormat="1" ht="12.75" customHeight="1">
      <c r="B695" s="537"/>
      <c r="C695" s="941"/>
      <c r="D695" s="664"/>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7"/>
      <c r="AD695" s="537"/>
      <c r="AE695" s="617"/>
      <c r="AF695" s="537"/>
      <c r="AG695" s="537"/>
      <c r="AH695" s="537"/>
      <c r="AI695" s="537"/>
      <c r="AJ695" s="537"/>
      <c r="AK695" s="537"/>
      <c r="AL695" s="537"/>
      <c r="AN695" s="598"/>
      <c r="AO695" s="2437" t="b">
        <f>IF(Application!D211="Special Needs",IF(AY695&gt;=0.25,TRUE,FALSE),IF(AX695&gt;=0.25,TRUE,FALSE))</f>
        <v>0</v>
      </c>
      <c r="AP695" s="2437"/>
      <c r="AW695" s="22" t="s">
        <v>2189</v>
      </c>
      <c r="AX695" s="551">
        <f>IFERROR(AX694/AX690,0)</f>
        <v>4.6218487394957986E-2</v>
      </c>
      <c r="AY695" s="551">
        <f>IFERROR(AX694/(AX690-AX689),0)</f>
        <v>4.6218487394957986E-2</v>
      </c>
    </row>
    <row r="696" spans="1:51" s="551" customFormat="1" ht="12.75" customHeight="1">
      <c r="B696" s="537"/>
      <c r="C696" s="941"/>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23" t="s">
        <v>2135</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7"/>
      <c r="AD699" s="537"/>
      <c r="AE699" s="537"/>
      <c r="AF699" s="2523" t="s">
        <v>1407</v>
      </c>
      <c r="AG699" s="2523"/>
      <c r="AH699" s="2523"/>
      <c r="AI699" s="2523"/>
      <c r="AJ699" s="2523"/>
      <c r="AK699" s="2523"/>
      <c r="AL699" s="2523"/>
      <c r="AN699" s="598"/>
      <c r="AO699" s="612" t="s">
        <v>510</v>
      </c>
      <c r="AP699" s="551">
        <v>1</v>
      </c>
    </row>
    <row r="700" spans="1:51" s="551" customFormat="1" ht="12" customHeight="1">
      <c r="B700" s="537"/>
      <c r="C700" s="932"/>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7"/>
      <c r="AD700" s="537"/>
      <c r="AE700" s="617"/>
      <c r="AF700" s="537"/>
      <c r="AG700" s="537"/>
      <c r="AH700" s="537"/>
      <c r="AI700" s="537"/>
      <c r="AJ700" s="537"/>
      <c r="AK700" s="537"/>
      <c r="AL700" s="537"/>
      <c r="AN700" s="598"/>
    </row>
    <row r="701" spans="1:51" s="551" customFormat="1" ht="12" customHeight="1">
      <c r="B701" s="537"/>
      <c r="C701" s="932"/>
      <c r="D701" s="537"/>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7"/>
      <c r="AD701" s="537"/>
      <c r="AE701" s="617"/>
      <c r="AF701" s="537"/>
      <c r="AG701" s="537"/>
      <c r="AH701" s="537"/>
      <c r="AI701" s="537"/>
      <c r="AJ701" s="537"/>
      <c r="AK701" s="537"/>
      <c r="AL701" s="537"/>
      <c r="AN701" s="598"/>
    </row>
    <row r="702" spans="1:51" s="551" customFormat="1" ht="12" customHeight="1">
      <c r="B702" s="537"/>
      <c r="C702" s="932"/>
      <c r="D702" s="537"/>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7"/>
      <c r="AD702" s="537"/>
      <c r="AE702" s="617"/>
      <c r="AF702" s="537"/>
      <c r="AG702" s="537"/>
      <c r="AH702" s="537"/>
      <c r="AI702" s="537"/>
      <c r="AJ702" s="537"/>
      <c r="AK702" s="537"/>
      <c r="AL702" s="537"/>
      <c r="AN702" s="598"/>
    </row>
    <row r="703" spans="1:51" s="571" customFormat="1" ht="13" customHeight="1">
      <c r="A703" s="551"/>
      <c r="B703" s="537"/>
      <c r="C703" s="932"/>
      <c r="D703" s="537"/>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23" t="s">
        <v>1692</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47" t="s">
        <v>592</v>
      </c>
      <c r="I709" s="244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30">
        <f>VLOOKUP($H$709,$AO$703:$AP$706,2,FALSE)</f>
        <v>0</v>
      </c>
      <c r="AK711" s="2432"/>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687</v>
      </c>
      <c r="E715" s="2535" t="s">
        <v>1694</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7"/>
      <c r="AD715" s="537"/>
      <c r="AE715" s="537"/>
      <c r="AF715" s="2523" t="s">
        <v>1351</v>
      </c>
      <c r="AG715" s="2523"/>
      <c r="AH715" s="2523"/>
      <c r="AI715" s="2523"/>
      <c r="AJ715" s="2523"/>
      <c r="AK715" s="2523"/>
      <c r="AL715" s="2523"/>
      <c r="AM715" s="551"/>
      <c r="AN715" s="685"/>
      <c r="AP715" s="571" t="s">
        <v>1431</v>
      </c>
    </row>
    <row r="716" spans="1:43" s="571" customFormat="1" ht="11.9" customHeight="1">
      <c r="A716" s="551"/>
      <c r="B716" s="537"/>
      <c r="C716" s="934"/>
      <c r="D716" s="664"/>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510</v>
      </c>
      <c r="E719" s="2536" t="s">
        <v>1434</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7"/>
      <c r="AD719" s="537"/>
      <c r="AE719" s="537"/>
      <c r="AF719" s="2523" t="s">
        <v>1407</v>
      </c>
      <c r="AG719" s="2523"/>
      <c r="AH719" s="2523"/>
      <c r="AI719" s="2523"/>
      <c r="AJ719" s="2523"/>
      <c r="AK719" s="2523"/>
      <c r="AL719" s="2523"/>
      <c r="AM719" s="551"/>
      <c r="AN719" s="686"/>
    </row>
    <row r="720" spans="1:43" s="571" customFormat="1" ht="12.75" customHeight="1">
      <c r="A720" s="551"/>
      <c r="B720" s="537"/>
      <c r="C720" s="934"/>
      <c r="D720" s="537"/>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1399</v>
      </c>
      <c r="E723" s="937"/>
      <c r="F723" s="937"/>
      <c r="G723" s="937"/>
      <c r="H723" s="2447" t="s">
        <v>592</v>
      </c>
      <c r="I723" s="244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30">
        <f>VLOOKUP($H$723,$AP$720:$AQ$722,2,FALSE)</f>
        <v>0</v>
      </c>
      <c r="AK725" s="2432"/>
      <c r="AL725" s="596"/>
      <c r="AM725" s="551"/>
      <c r="AN725" s="685"/>
      <c r="AP725" s="2430"/>
      <c r="AQ725" s="243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23" t="s">
        <v>1695</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7"/>
      <c r="AD729" s="537"/>
      <c r="AE729" s="537"/>
      <c r="AF729" s="2523" t="s">
        <v>1351</v>
      </c>
      <c r="AG729" s="2523"/>
      <c r="AH729" s="2523"/>
      <c r="AI729" s="2523"/>
      <c r="AJ729" s="2523"/>
      <c r="AK729" s="2523"/>
      <c r="AL729" s="2523"/>
      <c r="AM729" s="551"/>
      <c r="AN729" s="685"/>
      <c r="AT729" s="14"/>
      <c r="AU729" s="14"/>
      <c r="AV729" s="14"/>
      <c r="AW729" s="14"/>
      <c r="AX729" s="14"/>
      <c r="AY729" s="14"/>
      <c r="AZ729" s="14"/>
    </row>
    <row r="730" spans="1:81" s="571" customFormat="1" ht="13">
      <c r="A730" s="551"/>
      <c r="B730" s="537"/>
      <c r="C730" s="934"/>
      <c r="D730" s="664"/>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3" t="s">
        <v>1438</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7"/>
      <c r="AD732" s="537"/>
      <c r="AE732" s="537"/>
      <c r="AF732" s="2523" t="s">
        <v>1407</v>
      </c>
      <c r="AG732" s="2523"/>
      <c r="AH732" s="2523"/>
      <c r="AI732" s="2523"/>
      <c r="AJ732" s="2523"/>
      <c r="AK732" s="2523"/>
      <c r="AL732" s="2523"/>
      <c r="AM732" s="551"/>
      <c r="AN732" s="685"/>
      <c r="AT732" s="14"/>
      <c r="AU732" s="14"/>
      <c r="AV732" s="14"/>
      <c r="AW732" s="14"/>
      <c r="AX732" s="14"/>
      <c r="AY732" s="14"/>
      <c r="AZ732" s="14"/>
    </row>
    <row r="733" spans="1:81" s="571" customFormat="1" ht="13">
      <c r="A733" s="551"/>
      <c r="B733" s="537"/>
      <c r="C733" s="934"/>
      <c r="D733" s="537"/>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47" t="s">
        <v>592</v>
      </c>
      <c r="I735" s="244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30">
        <f>VLOOKUP($H$735,$AO$666:$AP$668,2,FALSE)</f>
        <v>0</v>
      </c>
      <c r="AK737" s="243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23" t="s">
        <v>1441</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7"/>
      <c r="AD741" s="537"/>
      <c r="AE741" s="537"/>
      <c r="AF741" s="2523" t="s">
        <v>1351</v>
      </c>
      <c r="AG741" s="2523"/>
      <c r="AH741" s="2523"/>
      <c r="AI741" s="2523"/>
      <c r="AJ741" s="2523"/>
      <c r="AK741" s="2523"/>
      <c r="AL741" s="2523"/>
      <c r="AM741" s="551"/>
      <c r="AN741" s="685"/>
      <c r="AT741" s="14"/>
      <c r="AU741" s="14"/>
      <c r="AV741" s="14"/>
      <c r="AW741" s="14"/>
      <c r="AX741" s="14"/>
      <c r="AY741" s="14"/>
      <c r="AZ741" s="14"/>
    </row>
    <row r="742" spans="1:81" s="571" customFormat="1" ht="13">
      <c r="A742" s="551"/>
      <c r="B742" s="537"/>
      <c r="C742" s="932"/>
      <c r="D742" s="664"/>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23" t="s">
        <v>1442</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6"/>
      <c r="AC746" s="537"/>
      <c r="AD746" s="537"/>
      <c r="AE746" s="537"/>
      <c r="AF746" s="2523" t="s">
        <v>1407</v>
      </c>
      <c r="AG746" s="2523"/>
      <c r="AH746" s="2523"/>
      <c r="AI746" s="2523"/>
      <c r="AJ746" s="2523"/>
      <c r="AK746" s="2523"/>
      <c r="AL746" s="2523"/>
      <c r="AM746" s="551"/>
      <c r="AN746" s="685"/>
      <c r="AO746" s="30"/>
      <c r="AP746" s="14"/>
    </row>
    <row r="747" spans="1:81" s="571" customFormat="1" ht="13">
      <c r="A747" s="551"/>
      <c r="B747" s="537"/>
      <c r="C747" s="932"/>
      <c r="D747" s="664"/>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47" t="s">
        <v>687</v>
      </c>
      <c r="I751" s="244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30">
        <f>VLOOKUP($H$751,$AO$680:$AP$682,2,FALSE)</f>
        <v>3</v>
      </c>
      <c r="AK753" s="243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23" t="s">
        <v>1444</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7"/>
      <c r="AD757" s="537"/>
      <c r="AE757" s="537"/>
      <c r="AF757" s="2523" t="s">
        <v>1407</v>
      </c>
      <c r="AG757" s="2523"/>
      <c r="AH757" s="2523"/>
      <c r="AI757" s="2523"/>
      <c r="AJ757" s="2523"/>
      <c r="AK757" s="2523"/>
      <c r="AL757" s="252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23" t="s">
        <v>1445</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7"/>
      <c r="AD760" s="537"/>
      <c r="AE760" s="537"/>
      <c r="AF760" s="2523" t="s">
        <v>1424</v>
      </c>
      <c r="AG760" s="2523"/>
      <c r="AH760" s="2523"/>
      <c r="AI760" s="2523"/>
      <c r="AJ760" s="2523"/>
      <c r="AK760" s="2523"/>
      <c r="AL760" s="252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47" t="s">
        <v>687</v>
      </c>
      <c r="I763" s="244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30">
        <f>VLOOKUP($H$763,$AO$697:$AP$699,2,FALSE)</f>
        <v>2</v>
      </c>
      <c r="AK765" s="243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23" t="s">
        <v>1691</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7"/>
      <c r="AF769" s="2523" t="s">
        <v>1407</v>
      </c>
      <c r="AG769" s="2523"/>
      <c r="AH769" s="2523"/>
      <c r="AI769" s="2523"/>
      <c r="AJ769" s="2523"/>
      <c r="AK769" s="2523"/>
      <c r="AL769" s="2523"/>
      <c r="AM769" s="614"/>
      <c r="AN769" s="685"/>
      <c r="AO769" s="551" t="s">
        <v>592</v>
      </c>
      <c r="AP769" s="674">
        <v>0</v>
      </c>
    </row>
    <row r="770" spans="1:81" s="571" customFormat="1" ht="13.75" customHeight="1">
      <c r="A770" s="551"/>
      <c r="B770" s="617"/>
      <c r="C770" s="941"/>
      <c r="D770" s="664"/>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4" t="s">
        <v>1696</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7"/>
      <c r="AF774" s="2523" t="s">
        <v>1351</v>
      </c>
      <c r="AG774" s="2523"/>
      <c r="AH774" s="2523"/>
      <c r="AI774" s="2523"/>
      <c r="AJ774" s="2523"/>
      <c r="AK774" s="2523"/>
      <c r="AL774" s="2523"/>
      <c r="AM774" s="614"/>
      <c r="AN774" s="598"/>
    </row>
    <row r="775" spans="1:81" s="551" customFormat="1" ht="12.75" customHeight="1">
      <c r="B775" s="617"/>
      <c r="C775" s="941"/>
      <c r="D775" s="664"/>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5"/>
      <c r="AF775" s="595"/>
      <c r="AG775" s="595"/>
      <c r="AH775" s="595"/>
      <c r="AI775" s="595"/>
      <c r="AJ775" s="595"/>
      <c r="AK775" s="595"/>
      <c r="AL775" s="595"/>
      <c r="AM775" s="614"/>
      <c r="AN775" s="598"/>
    </row>
    <row r="776" spans="1:81" s="551" customFormat="1" ht="12.75" customHeight="1">
      <c r="B776" s="617"/>
      <c r="C776" s="941"/>
      <c r="D776" s="664"/>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5"/>
      <c r="AF776" s="595"/>
      <c r="AG776" s="595"/>
      <c r="AH776" s="595"/>
      <c r="AI776" s="595"/>
      <c r="AJ776" s="595"/>
      <c r="AK776" s="595"/>
      <c r="AL776" s="595"/>
      <c r="AM776" s="614"/>
      <c r="AN776" s="598"/>
    </row>
    <row r="777" spans="1:81" s="551" customFormat="1" ht="12.75" customHeight="1">
      <c r="B777" s="617"/>
      <c r="C777" s="941"/>
      <c r="D777" s="664"/>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47" t="s">
        <v>592</v>
      </c>
      <c r="I779" s="244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30">
        <f>VLOOKUP($H$779,$AO$769:$AP$771,2,FALSE)</f>
        <v>0</v>
      </c>
      <c r="AK781" s="2432"/>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23" t="s">
        <v>2033</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7"/>
      <c r="AF785" s="2523" t="s">
        <v>1351</v>
      </c>
      <c r="AG785" s="2523"/>
      <c r="AH785" s="2523"/>
      <c r="AI785" s="2523"/>
      <c r="AJ785" s="2523"/>
      <c r="AK785" s="2523"/>
      <c r="AL785" s="2523"/>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1399</v>
      </c>
      <c r="E790" s="937"/>
      <c r="F790" s="937"/>
      <c r="G790" s="937"/>
      <c r="H790" s="2447" t="s">
        <v>592</v>
      </c>
      <c r="I790" s="244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30">
        <f>VLOOKUP($H$790,$AO$784:$AP$785,2,FALSE)</f>
        <v>0</v>
      </c>
      <c r="AK792" s="243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30">
        <f>IF(($AJ$621+$AJ$640+$AJ$652+$AJ$687+$AJ$711+$AJ$725+$AJ$737+$AJ$753+$AJ$765+$AJ$781+AJ792)&gt;10,10,($AJ$621+$AJ$640+$AJ$652+$AJ$687+$AJ$711+$AJ$725+$AJ$737+$AJ$753+$AJ$765+$AJ$781+AJ792))</f>
        <v>10</v>
      </c>
      <c r="AL794" s="2431"/>
      <c r="AM794" s="243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4" t="s">
        <v>1567</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7"/>
      <c r="AQ800" s="817"/>
    </row>
    <row r="801" spans="1:81" ht="13">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7" t="s">
        <v>1568</v>
      </c>
      <c r="U802" s="2518"/>
      <c r="V802" s="2518"/>
      <c r="W802" s="2518"/>
      <c r="X802" s="2518"/>
      <c r="Y802" s="2519"/>
      <c r="Z802" s="2517" t="s">
        <v>1569</v>
      </c>
      <c r="AA802" s="2518"/>
      <c r="AB802" s="2518"/>
      <c r="AC802" s="2518"/>
      <c r="AD802" s="2518"/>
      <c r="AE802" s="2519"/>
      <c r="AF802" s="2517" t="s">
        <v>1570</v>
      </c>
      <c r="AG802" s="2518"/>
      <c r="AH802" s="2518"/>
      <c r="AI802" s="2518"/>
      <c r="AJ802" s="2518"/>
      <c r="AK802" s="2519"/>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20"/>
      <c r="U803" s="2521"/>
      <c r="V803" s="2521"/>
      <c r="W803" s="2521"/>
      <c r="X803" s="2521"/>
      <c r="Y803" s="2522"/>
      <c r="Z803" s="2520"/>
      <c r="AA803" s="2521"/>
      <c r="AB803" s="2521"/>
      <c r="AC803" s="2521"/>
      <c r="AD803" s="2521"/>
      <c r="AE803" s="2522"/>
      <c r="AF803" s="2520"/>
      <c r="AG803" s="2521"/>
      <c r="AH803" s="2521"/>
      <c r="AI803" s="2521"/>
      <c r="AJ803" s="2521"/>
      <c r="AK803" s="2522"/>
      <c r="AL803" s="819"/>
      <c r="AM803" s="597"/>
      <c r="AO803" s="817"/>
      <c r="AP803" s="817"/>
      <c r="AQ803" s="817"/>
    </row>
    <row r="804" spans="1:81" ht="13">
      <c r="A804" s="820" t="s">
        <v>757</v>
      </c>
      <c r="B804" s="2474" t="s">
        <v>1303</v>
      </c>
      <c r="C804" s="2474"/>
      <c r="D804" s="2474"/>
      <c r="E804" s="2474"/>
      <c r="F804" s="2474"/>
      <c r="G804" s="2474"/>
      <c r="H804" s="2474"/>
      <c r="I804" s="2474"/>
      <c r="J804" s="2474"/>
      <c r="K804" s="2474"/>
      <c r="L804" s="2474"/>
      <c r="M804" s="2474"/>
      <c r="N804" s="2474"/>
      <c r="O804" s="2474"/>
      <c r="P804" s="2474"/>
      <c r="Q804" s="2474"/>
      <c r="R804" s="2474"/>
      <c r="S804" s="2475"/>
      <c r="T804" s="2502">
        <f>AK62</f>
        <v>0</v>
      </c>
      <c r="U804" s="2478"/>
      <c r="V804" s="2478"/>
      <c r="W804" s="2478"/>
      <c r="X804" s="2478"/>
      <c r="Y804" s="2479"/>
      <c r="Z804" s="2477">
        <v>20</v>
      </c>
      <c r="AA804" s="2478"/>
      <c r="AB804" s="2478"/>
      <c r="AC804" s="2478"/>
      <c r="AD804" s="2478"/>
      <c r="AE804" s="2479"/>
      <c r="AF804" s="2442">
        <f>IF(T804&gt;Z804,Z804,T804)</f>
        <v>0</v>
      </c>
      <c r="AG804" s="2442"/>
      <c r="AH804" s="2442"/>
      <c r="AI804" s="2442"/>
      <c r="AJ804" s="2442"/>
      <c r="AK804" s="2442"/>
      <c r="AL804" s="819"/>
      <c r="AM804" s="597"/>
      <c r="AO804" s="817"/>
      <c r="AP804" s="817"/>
      <c r="AQ804" s="817"/>
    </row>
    <row r="805" spans="1:81" ht="13">
      <c r="A805" s="820" t="s">
        <v>1540</v>
      </c>
      <c r="B805" s="2474" t="s">
        <v>1312</v>
      </c>
      <c r="C805" s="2474"/>
      <c r="D805" s="2474"/>
      <c r="E805" s="2474"/>
      <c r="F805" s="2474"/>
      <c r="G805" s="2474"/>
      <c r="H805" s="2474"/>
      <c r="I805" s="2474"/>
      <c r="J805" s="2474"/>
      <c r="K805" s="2474"/>
      <c r="L805" s="2474"/>
      <c r="M805" s="2474"/>
      <c r="N805" s="2474"/>
      <c r="O805" s="2474"/>
      <c r="P805" s="2474"/>
      <c r="Q805" s="2474"/>
      <c r="R805" s="2474"/>
      <c r="S805" s="2475"/>
      <c r="T805" s="2502">
        <f>AK84</f>
        <v>10</v>
      </c>
      <c r="U805" s="2478"/>
      <c r="V805" s="2478"/>
      <c r="W805" s="2478"/>
      <c r="X805" s="2478"/>
      <c r="Y805" s="2479"/>
      <c r="Z805" s="2477">
        <v>10</v>
      </c>
      <c r="AA805" s="2478"/>
      <c r="AB805" s="2478"/>
      <c r="AC805" s="2478"/>
      <c r="AD805" s="2478"/>
      <c r="AE805" s="2479"/>
      <c r="AF805" s="2442">
        <f>IF(T805&gt;Z805,Z805,T805)</f>
        <v>10</v>
      </c>
      <c r="AG805" s="2442"/>
      <c r="AH805" s="2442"/>
      <c r="AI805" s="2442"/>
      <c r="AJ805" s="2442"/>
      <c r="AK805" s="2442"/>
      <c r="AL805" s="819"/>
      <c r="AM805" s="597"/>
      <c r="AO805" s="817"/>
      <c r="AP805" s="817"/>
      <c r="AQ805" s="817"/>
    </row>
    <row r="806" spans="1:81" ht="13">
      <c r="A806" s="820" t="s">
        <v>1549</v>
      </c>
      <c r="B806" s="2474" t="s">
        <v>1322</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9"/>
      <c r="AM806" s="597"/>
      <c r="AO806" s="817"/>
      <c r="AP806" s="817"/>
      <c r="AQ806" s="817"/>
    </row>
    <row r="807" spans="1:81" ht="13">
      <c r="A807" s="820" t="s">
        <v>1571</v>
      </c>
      <c r="B807" s="2474" t="s">
        <v>1332</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9"/>
      <c r="AM807" s="597"/>
      <c r="AO807" s="817"/>
      <c r="AP807" s="817"/>
      <c r="AQ807" s="817"/>
    </row>
    <row r="808" spans="1:81" ht="13">
      <c r="A808" s="821" t="s">
        <v>1572</v>
      </c>
      <c r="B808" s="2474" t="s">
        <v>1573</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9"/>
      <c r="AM808" s="597"/>
    </row>
    <row r="809" spans="1:81" ht="13">
      <c r="A809" s="536"/>
      <c r="B809" s="602"/>
      <c r="C809" s="2480" t="s">
        <v>1574</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9"/>
      <c r="AM809" s="597"/>
    </row>
    <row r="810" spans="1:81" ht="13">
      <c r="A810" s="601"/>
      <c r="B810" s="602"/>
      <c r="C810" s="2480" t="s">
        <v>1575</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9"/>
      <c r="AM810" s="597"/>
      <c r="AO810" s="551"/>
    </row>
    <row r="811" spans="1:81" ht="13">
      <c r="A811" s="821" t="s">
        <v>1360</v>
      </c>
      <c r="B811" s="2474" t="s">
        <v>1576</v>
      </c>
      <c r="C811" s="2474"/>
      <c r="D811" s="2474"/>
      <c r="E811" s="2474"/>
      <c r="F811" s="2474"/>
      <c r="G811" s="2474"/>
      <c r="H811" s="2474"/>
      <c r="I811" s="2474"/>
      <c r="J811" s="2474"/>
      <c r="K811" s="2474"/>
      <c r="L811" s="2474"/>
      <c r="M811" s="2474"/>
      <c r="N811" s="2474"/>
      <c r="O811" s="2474"/>
      <c r="P811" s="2474"/>
      <c r="Q811" s="2474"/>
      <c r="R811" s="2474"/>
      <c r="S811" s="2475"/>
      <c r="T811" s="2476">
        <f>AK191</f>
        <v>10</v>
      </c>
      <c r="U811" s="2476"/>
      <c r="V811" s="2476"/>
      <c r="W811" s="2476"/>
      <c r="X811" s="2476"/>
      <c r="Y811" s="2476"/>
      <c r="Z811" s="2442">
        <v>10</v>
      </c>
      <c r="AA811" s="2442"/>
      <c r="AB811" s="2442"/>
      <c r="AC811" s="2442"/>
      <c r="AD811" s="2442"/>
      <c r="AE811" s="2442"/>
      <c r="AF811" s="2442">
        <f>IF(T811&gt;Z811,Z811,T811)</f>
        <v>10</v>
      </c>
      <c r="AG811" s="2442"/>
      <c r="AH811" s="2442"/>
      <c r="AI811" s="2442"/>
      <c r="AJ811" s="2442"/>
      <c r="AK811" s="2442"/>
      <c r="AL811" s="819"/>
      <c r="AM811" s="597"/>
    </row>
    <row r="812" spans="1:81" ht="13">
      <c r="A812" s="820" t="s">
        <v>1369</v>
      </c>
      <c r="B812" s="2474" t="s">
        <v>1370</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9"/>
      <c r="AM812" s="597"/>
    </row>
    <row r="813" spans="1:81" s="535" customFormat="1" ht="13" hidden="1">
      <c r="A813" s="821" t="s">
        <v>590</v>
      </c>
      <c r="B813" s="2474" t="s">
        <v>1577</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1375</v>
      </c>
      <c r="B814" s="2474" t="s">
        <v>1578</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1379</v>
      </c>
      <c r="B815" s="2474" t="s">
        <v>1380</v>
      </c>
      <c r="C815" s="2474"/>
      <c r="D815" s="2474"/>
      <c r="E815" s="2474"/>
      <c r="F815" s="2474"/>
      <c r="G815" s="2474"/>
      <c r="H815" s="2474"/>
      <c r="I815" s="2474"/>
      <c r="J815" s="2474"/>
      <c r="K815" s="2474"/>
      <c r="L815" s="2474"/>
      <c r="M815" s="2474"/>
      <c r="N815" s="2474"/>
      <c r="O815" s="2474"/>
      <c r="P815" s="2474"/>
      <c r="Q815" s="2474"/>
      <c r="R815" s="2474"/>
      <c r="S815" s="2475"/>
      <c r="T815" s="2476">
        <f>AK338</f>
        <v>9</v>
      </c>
      <c r="U815" s="2476"/>
      <c r="V815" s="2476"/>
      <c r="W815" s="2476"/>
      <c r="X815" s="2476"/>
      <c r="Y815" s="2476"/>
      <c r="Z815" s="2485">
        <v>10</v>
      </c>
      <c r="AA815" s="2486"/>
      <c r="AB815" s="2486"/>
      <c r="AC815" s="2486"/>
      <c r="AD815" s="2486"/>
      <c r="AE815" s="2487"/>
      <c r="AF815" s="2485">
        <f>IF(T815&gt;Z815,Z815,T815)</f>
        <v>9</v>
      </c>
      <c r="AG815" s="2486"/>
      <c r="AH815" s="2486"/>
      <c r="AI815" s="2486"/>
      <c r="AJ815" s="2486"/>
      <c r="AK815" s="24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1579</v>
      </c>
      <c r="D816" s="824"/>
      <c r="E816" s="824"/>
      <c r="F816" s="824"/>
      <c r="G816" s="824"/>
      <c r="H816" s="824"/>
      <c r="I816" s="824"/>
      <c r="J816" s="824"/>
      <c r="K816" s="824"/>
      <c r="L816" s="824"/>
      <c r="M816" s="824"/>
      <c r="N816" s="824"/>
      <c r="O816" s="824"/>
      <c r="P816" s="824"/>
      <c r="Q816" s="824"/>
      <c r="R816" s="822"/>
      <c r="S816" s="825"/>
      <c r="T816" s="2482">
        <f>AK338</f>
        <v>9</v>
      </c>
      <c r="U816" s="2482"/>
      <c r="V816" s="2482"/>
      <c r="W816" s="2482"/>
      <c r="X816" s="2482"/>
      <c r="Y816" s="2482"/>
      <c r="Z816" s="2430">
        <v>20</v>
      </c>
      <c r="AA816" s="2431"/>
      <c r="AB816" s="2431"/>
      <c r="AC816" s="2431"/>
      <c r="AD816" s="2431"/>
      <c r="AE816" s="2432"/>
      <c r="AF816" s="2484"/>
      <c r="AG816" s="2484"/>
      <c r="AH816" s="2484"/>
      <c r="AI816" s="2484"/>
      <c r="AJ816" s="2484"/>
      <c r="AK816" s="2484"/>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1452</v>
      </c>
      <c r="B817" s="2474" t="s">
        <v>845</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1557</v>
      </c>
      <c r="B818" s="2474" t="s">
        <v>1558</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2021</v>
      </c>
      <c r="B819" s="2474" t="s">
        <v>1580</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8" t="s">
        <v>1581</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1582</v>
      </c>
      <c r="AA820" s="2483"/>
      <c r="AB820" s="2483"/>
      <c r="AC820" s="2483"/>
      <c r="AD820" s="2483"/>
      <c r="AE820" s="2483"/>
      <c r="AF820" s="2485">
        <f>IF(T820&gt;0,T820,0)</f>
        <v>0</v>
      </c>
      <c r="AG820" s="2486"/>
      <c r="AH820" s="2486"/>
      <c r="AI820" s="2486"/>
      <c r="AJ820" s="2486"/>
      <c r="AK820" s="24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90" t="s">
        <v>1583</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119</v>
      </c>
      <c r="AG821" s="2497"/>
      <c r="AH821" s="2497"/>
      <c r="AI821" s="2497"/>
      <c r="AJ821" s="2497"/>
      <c r="AK821" s="2498"/>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6xhTs6mKPgmNuLz2j7+rRsSfOKJ6hbEdcS8Gy19hOqYYfGDEd7v3oow1OrQX47yNONcNY6pURbppBBMQsZhJog==" saltValue="F1f5Kv5uPA+/gOX8/hdve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2025-01-28T16:11:44Z</cp:lastPrinted>
  <dcterms:created xsi:type="dcterms:W3CDTF">2007-12-27T18:26:28Z</dcterms:created>
  <dcterms:modified xsi:type="dcterms:W3CDTF">2025-02-03T17:32:07Z</dcterms:modified>
</cp:coreProperties>
</file>