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0\2020 Application Files - Excel and Attachments\"/>
    </mc:Choice>
  </mc:AlternateContent>
  <workbookProtection workbookAlgorithmName="SHA-512" workbookHashValue="hk2SP6FkNvEbYmGryzbOTzJ2G/Tq7mypz0R2Y92FD4fI7es8CjJxmF/BhAMNSkKalcRD35CTFVu05KumKGhteA==" workbookSaltValue="nOyvWYrN9YKrhEk0rjwHxQ==" workbookSpinCount="100000" lockStructure="1"/>
  <bookViews>
    <workbookView xWindow="120" yWindow="165" windowWidth="11340" windowHeight="7695" tabRatio="913" firstSheet="1" activeTab="3"/>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62913"/>
  <customWorkbookViews>
    <customWorkbookView name="Chen, Zhuo - Personal View" guid="{564791B4-DB72-424F-AF43-EEA97BEE3A35}" mergeInterval="0" personalView="1" maximized="1" xWindow="-9" yWindow="-9" windowWidth="1698" windowHeight="1020" tabRatio="905" activeSheetId="11"/>
  </customWorkbookViews>
</workbook>
</file>

<file path=xl/calcChain.xml><?xml version="1.0" encoding="utf-8"?>
<calcChain xmlns="http://schemas.openxmlformats.org/spreadsheetml/2006/main">
  <c r="Y64" i="17" l="1"/>
  <c r="T25" i="17"/>
  <c r="X363" i="6"/>
  <c r="AD23" i="17"/>
  <c r="AD61" i="17"/>
  <c r="AH507" i="6"/>
  <c r="AH505" i="6"/>
  <c r="AH500" i="6"/>
  <c r="AH496" i="6"/>
  <c r="AH494" i="6"/>
  <c r="T40" i="4"/>
  <c r="AD64" i="17"/>
  <c r="G94" i="8"/>
  <c r="G95" i="8"/>
  <c r="E13" i="16"/>
  <c r="F25" i="16"/>
  <c r="F36" i="16"/>
  <c r="F40" i="16"/>
  <c r="E41" i="16"/>
  <c r="E52" i="16"/>
  <c r="E65" i="16"/>
  <c r="E66" i="16"/>
  <c r="F78" i="16"/>
  <c r="E84" i="16"/>
  <c r="E92" i="16"/>
  <c r="E93" i="16"/>
  <c r="E94" i="16"/>
  <c r="E99" i="16"/>
  <c r="E100" i="16"/>
  <c r="E101" i="16"/>
  <c r="E102" i="16"/>
  <c r="E103" i="16"/>
  <c r="S25" i="4"/>
  <c r="S36" i="4"/>
  <c r="E36" i="16"/>
  <c r="S40" i="4"/>
  <c r="E40" i="16"/>
  <c r="S53" i="4"/>
  <c r="S67" i="4"/>
  <c r="E67" i="16"/>
  <c r="S78" i="4"/>
  <c r="S95" i="4"/>
  <c r="S104" i="4"/>
  <c r="T20" i="17"/>
  <c r="T22" i="17"/>
  <c r="AG441" i="3"/>
  <c r="AG444" i="3"/>
  <c r="G34" i="18"/>
  <c r="BZ644" i="3"/>
  <c r="BZ645" i="3"/>
  <c r="BZ646" i="3"/>
  <c r="BZ647" i="3"/>
  <c r="BZ648" i="3"/>
  <c r="BZ649" i="3"/>
  <c r="BZ650" i="3"/>
  <c r="BZ651" i="3"/>
  <c r="BZ652" i="3"/>
  <c r="BZ653" i="3"/>
  <c r="BU644" i="3"/>
  <c r="BU645" i="3"/>
  <c r="BU646" i="3"/>
  <c r="BU647" i="3"/>
  <c r="BU648" i="3"/>
  <c r="BU649" i="3"/>
  <c r="BU650" i="3"/>
  <c r="BU651" i="3"/>
  <c r="BU652" i="3"/>
  <c r="BU653" i="3"/>
  <c r="BP644" i="3"/>
  <c r="BP645" i="3"/>
  <c r="BP646" i="3"/>
  <c r="BP647" i="3"/>
  <c r="BP648" i="3"/>
  <c r="BP649" i="3"/>
  <c r="BP650" i="3"/>
  <c r="BP651" i="3"/>
  <c r="BP652" i="3"/>
  <c r="BP653" i="3"/>
  <c r="BK644" i="3"/>
  <c r="BK645" i="3"/>
  <c r="BK646" i="3"/>
  <c r="BK647" i="3"/>
  <c r="BK648" i="3"/>
  <c r="BK649" i="3"/>
  <c r="BK650" i="3"/>
  <c r="BK651" i="3"/>
  <c r="BK652" i="3"/>
  <c r="BK653" i="3"/>
  <c r="BF644" i="3"/>
  <c r="BF645" i="3"/>
  <c r="BF646" i="3"/>
  <c r="BF647" i="3"/>
  <c r="BF648" i="3"/>
  <c r="BF649" i="3"/>
  <c r="BF650" i="3"/>
  <c r="BF651" i="3"/>
  <c r="BF652" i="3"/>
  <c r="BF653"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B5" i="10"/>
  <c r="F5" i="10"/>
  <c r="B6" i="10"/>
  <c r="F6" i="10"/>
  <c r="B7" i="10"/>
  <c r="B8" i="10"/>
  <c r="F8" i="10"/>
  <c r="B9" i="10"/>
  <c r="B10" i="10"/>
  <c r="F10" i="10"/>
  <c r="B11" i="10"/>
  <c r="B12" i="10"/>
  <c r="B13" i="10"/>
  <c r="B14" i="10"/>
  <c r="B15" i="10"/>
  <c r="F15" i="10"/>
  <c r="B16" i="10"/>
  <c r="F16" i="10"/>
  <c r="B17" i="10"/>
  <c r="F17" i="10"/>
  <c r="B18" i="10"/>
  <c r="F18" i="10"/>
  <c r="B19" i="10"/>
  <c r="B20" i="10"/>
  <c r="F20" i="10"/>
  <c r="B21" i="10"/>
  <c r="B22" i="10"/>
  <c r="F22" i="10"/>
  <c r="B23" i="10"/>
  <c r="B24" i="10"/>
  <c r="B25" i="10"/>
  <c r="B26" i="10"/>
  <c r="B27" i="10"/>
  <c r="F27" i="10"/>
  <c r="AC880" i="3"/>
  <c r="B4" i="10"/>
  <c r="F4" i="10"/>
  <c r="D56" i="14"/>
  <c r="C56" i="14"/>
  <c r="B5" i="14"/>
  <c r="C5" i="14"/>
  <c r="D5" i="14"/>
  <c r="B6" i="14"/>
  <c r="C6" i="14"/>
  <c r="D6" i="14"/>
  <c r="B7" i="14"/>
  <c r="C7" i="14"/>
  <c r="D7" i="14"/>
  <c r="B8" i="14"/>
  <c r="C8" i="14"/>
  <c r="D8" i="14"/>
  <c r="B10" i="14"/>
  <c r="B12" i="14"/>
  <c r="C10" i="14"/>
  <c r="D10" i="14"/>
  <c r="D12" i="14"/>
  <c r="B11" i="14"/>
  <c r="C11" i="14"/>
  <c r="D11" i="14"/>
  <c r="B18" i="14"/>
  <c r="C18" i="14"/>
  <c r="D18" i="14"/>
  <c r="B19" i="14"/>
  <c r="C19" i="14"/>
  <c r="D19" i="14"/>
  <c r="B20" i="14"/>
  <c r="C20" i="14"/>
  <c r="D20" i="14"/>
  <c r="B21" i="14"/>
  <c r="C21" i="14"/>
  <c r="D21" i="14"/>
  <c r="B22" i="14"/>
  <c r="C22" i="14"/>
  <c r="D22" i="14"/>
  <c r="B23" i="14"/>
  <c r="C23" i="14"/>
  <c r="D23" i="14"/>
  <c r="B24" i="14"/>
  <c r="C24" i="14"/>
  <c r="D24" i="14"/>
  <c r="B25" i="14"/>
  <c r="C25" i="14"/>
  <c r="E25" i="14"/>
  <c r="D25" i="14"/>
  <c r="B39" i="14"/>
  <c r="C39" i="14"/>
  <c r="D39" i="14"/>
  <c r="B40" i="14"/>
  <c r="C40" i="14"/>
  <c r="D40" i="14"/>
  <c r="B42" i="14"/>
  <c r="C42" i="14"/>
  <c r="D42"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E52" i="14"/>
  <c r="D52" i="14"/>
  <c r="B53" i="14"/>
  <c r="C53" i="14"/>
  <c r="D53" i="14"/>
  <c r="B56" i="14"/>
  <c r="B57" i="14"/>
  <c r="C57" i="14"/>
  <c r="D57" i="14"/>
  <c r="B58" i="14"/>
  <c r="C58" i="14"/>
  <c r="D58" i="14"/>
  <c r="B59" i="14"/>
  <c r="C59" i="14"/>
  <c r="D59" i="14"/>
  <c r="B60" i="14"/>
  <c r="C60" i="14"/>
  <c r="D60" i="14"/>
  <c r="B61" i="14"/>
  <c r="C61" i="14"/>
  <c r="D61" i="14"/>
  <c r="B62" i="14"/>
  <c r="C62" i="14"/>
  <c r="D62" i="14"/>
  <c r="B66" i="14"/>
  <c r="C66" i="14"/>
  <c r="D66" i="14"/>
  <c r="B67" i="14"/>
  <c r="C67" i="14"/>
  <c r="C68" i="14"/>
  <c r="D67" i="14"/>
  <c r="B70" i="14"/>
  <c r="C70" i="14"/>
  <c r="D70" i="14"/>
  <c r="B71" i="14"/>
  <c r="C71" i="14"/>
  <c r="D71" i="14"/>
  <c r="B72" i="14"/>
  <c r="E72" i="14"/>
  <c r="C72" i="14"/>
  <c r="D72" i="14"/>
  <c r="B73" i="14"/>
  <c r="C73" i="14"/>
  <c r="D73" i="14"/>
  <c r="D75" i="14"/>
  <c r="B74" i="14"/>
  <c r="C74" i="14"/>
  <c r="D74" i="14"/>
  <c r="B77" i="14"/>
  <c r="C77" i="14"/>
  <c r="D77" i="14"/>
  <c r="B78" i="14"/>
  <c r="E78" i="14"/>
  <c r="C78" i="14"/>
  <c r="D78" i="14"/>
  <c r="D79" i="14"/>
  <c r="AP380" i="6"/>
  <c r="AP383" i="6"/>
  <c r="AP382" i="6"/>
  <c r="AP384" i="6"/>
  <c r="AH487" i="6"/>
  <c r="AH512" i="6"/>
  <c r="AH517" i="6"/>
  <c r="AH521" i="6"/>
  <c r="AH524" i="6"/>
  <c r="AH528" i="6"/>
  <c r="AH532" i="6"/>
  <c r="AP381" i="6"/>
  <c r="AJ24" i="6"/>
  <c r="AJ33" i="6"/>
  <c r="H10" i="16"/>
  <c r="I11" i="16"/>
  <c r="I53" i="16"/>
  <c r="I40" i="16"/>
  <c r="I36" i="16"/>
  <c r="I25" i="16"/>
  <c r="I63" i="16"/>
  <c r="I95" i="16"/>
  <c r="I78" i="16"/>
  <c r="I67" i="16"/>
  <c r="I96" i="16"/>
  <c r="I104" i="16"/>
  <c r="I105" i="16"/>
  <c r="I107" i="16"/>
  <c r="T104" i="4"/>
  <c r="H104" i="16"/>
  <c r="T11" i="4"/>
  <c r="T25" i="4"/>
  <c r="T36" i="4"/>
  <c r="T53" i="4"/>
  <c r="T67" i="4"/>
  <c r="T78" i="4"/>
  <c r="H78" i="16"/>
  <c r="T95" i="4"/>
  <c r="AD20" i="17"/>
  <c r="AD22" i="17"/>
  <c r="J25" i="16"/>
  <c r="J36" i="16"/>
  <c r="J40" i="16"/>
  <c r="J53" i="16"/>
  <c r="J67" i="16"/>
  <c r="J78" i="16"/>
  <c r="J95" i="16"/>
  <c r="J104" i="16"/>
  <c r="AI20" i="17"/>
  <c r="AI22" i="17"/>
  <c r="G25" i="16"/>
  <c r="G40" i="16"/>
  <c r="G36" i="16"/>
  <c r="G78" i="16"/>
  <c r="Y20" i="17"/>
  <c r="Y22" i="17"/>
  <c r="E98" i="16"/>
  <c r="B91" i="16"/>
  <c r="B92" i="16"/>
  <c r="B93" i="16"/>
  <c r="B94" i="16"/>
  <c r="B72" i="16"/>
  <c r="B39" i="16"/>
  <c r="D40" i="16"/>
  <c r="B15" i="16"/>
  <c r="B10" i="16"/>
  <c r="B88" i="4"/>
  <c r="B83" i="4"/>
  <c r="R103" i="4"/>
  <c r="R102" i="4"/>
  <c r="R101" i="4"/>
  <c r="R100" i="4"/>
  <c r="R99" i="4"/>
  <c r="R98" i="4"/>
  <c r="R92" i="4"/>
  <c r="R91" i="4"/>
  <c r="R90" i="4"/>
  <c r="R89" i="4"/>
  <c r="R88" i="4"/>
  <c r="R87" i="4"/>
  <c r="R86" i="4"/>
  <c r="R85" i="4"/>
  <c r="R84" i="4"/>
  <c r="R83" i="4"/>
  <c r="R82" i="4"/>
  <c r="R81" i="4"/>
  <c r="R80" i="4"/>
  <c r="R77" i="4"/>
  <c r="R76" i="4"/>
  <c r="R73" i="4"/>
  <c r="R72" i="4"/>
  <c r="R71" i="4"/>
  <c r="R70" i="4"/>
  <c r="R69" i="4"/>
  <c r="R66" i="4"/>
  <c r="R67" i="4"/>
  <c r="R65" i="4"/>
  <c r="R61" i="4"/>
  <c r="R60" i="4"/>
  <c r="R59" i="4"/>
  <c r="R58" i="4"/>
  <c r="R57" i="4"/>
  <c r="R56" i="4"/>
  <c r="R55" i="4"/>
  <c r="R52" i="4"/>
  <c r="R51" i="4"/>
  <c r="R50" i="4"/>
  <c r="R49" i="4"/>
  <c r="R48" i="4"/>
  <c r="R47" i="4"/>
  <c r="R46" i="4"/>
  <c r="R45" i="4"/>
  <c r="R44" i="4"/>
  <c r="R43" i="4"/>
  <c r="R41" i="4"/>
  <c r="R38" i="4"/>
  <c r="R40" i="4"/>
  <c r="E39" i="4"/>
  <c r="R39" i="4"/>
  <c r="Q40" i="4"/>
  <c r="P40" i="4"/>
  <c r="O40" i="4"/>
  <c r="N40" i="4"/>
  <c r="M40" i="4"/>
  <c r="L40" i="4"/>
  <c r="K40" i="4"/>
  <c r="J40" i="4"/>
  <c r="I40" i="4"/>
  <c r="H40" i="4"/>
  <c r="G40" i="4"/>
  <c r="F40" i="4"/>
  <c r="E40" i="4"/>
  <c r="D40" i="4"/>
  <c r="C40" i="4"/>
  <c r="R24" i="4"/>
  <c r="R23" i="4"/>
  <c r="R22" i="4"/>
  <c r="R21" i="4"/>
  <c r="R20" i="4"/>
  <c r="R19" i="4"/>
  <c r="R18" i="4"/>
  <c r="R17" i="4"/>
  <c r="R15" i="4"/>
  <c r="R14" i="4"/>
  <c r="R13" i="4"/>
  <c r="R4" i="4"/>
  <c r="R8" i="4"/>
  <c r="R5" i="4"/>
  <c r="R6" i="4"/>
  <c r="R7" i="4"/>
  <c r="R9" i="4"/>
  <c r="R10" i="4"/>
  <c r="Q8" i="4"/>
  <c r="Q11" i="4"/>
  <c r="O8" i="4"/>
  <c r="O11" i="4"/>
  <c r="N8" i="4"/>
  <c r="N11" i="4"/>
  <c r="M8" i="4"/>
  <c r="M11" i="4"/>
  <c r="L8" i="4"/>
  <c r="L11" i="4"/>
  <c r="K8" i="4"/>
  <c r="K12" i="4"/>
  <c r="K11" i="4"/>
  <c r="J8" i="4"/>
  <c r="J12" i="4"/>
  <c r="J11" i="4"/>
  <c r="I8" i="4"/>
  <c r="I11" i="4"/>
  <c r="H8" i="4"/>
  <c r="H11" i="4"/>
  <c r="G8" i="4"/>
  <c r="G11" i="4"/>
  <c r="F8" i="4"/>
  <c r="F11" i="4"/>
  <c r="E8" i="4"/>
  <c r="E12" i="4"/>
  <c r="E11" i="4"/>
  <c r="D8" i="4"/>
  <c r="D11" i="4"/>
  <c r="C8" i="4"/>
  <c r="C11" i="4"/>
  <c r="D14" i="14"/>
  <c r="D15" i="14"/>
  <c r="D16" i="14"/>
  <c r="D27" i="14"/>
  <c r="D29" i="14"/>
  <c r="D30" i="14"/>
  <c r="D31" i="14"/>
  <c r="D32" i="14"/>
  <c r="D33" i="14"/>
  <c r="D34" i="14"/>
  <c r="D35" i="14"/>
  <c r="D36" i="14"/>
  <c r="D81" i="14"/>
  <c r="D82" i="14"/>
  <c r="D83" i="14"/>
  <c r="D84" i="14"/>
  <c r="D85" i="14"/>
  <c r="D86" i="14"/>
  <c r="D87" i="14"/>
  <c r="D88" i="14"/>
  <c r="D89" i="14"/>
  <c r="D90" i="14"/>
  <c r="D91" i="14"/>
  <c r="D92" i="14"/>
  <c r="D93" i="14"/>
  <c r="D94" i="14"/>
  <c r="D95" i="14"/>
  <c r="C14" i="14"/>
  <c r="C15" i="14"/>
  <c r="C16" i="14"/>
  <c r="C27" i="14"/>
  <c r="C29" i="14"/>
  <c r="C30" i="14"/>
  <c r="C31" i="14"/>
  <c r="C32" i="14"/>
  <c r="C33" i="14"/>
  <c r="C34" i="14"/>
  <c r="C35" i="14"/>
  <c r="C36" i="14"/>
  <c r="C79" i="14"/>
  <c r="C81" i="14"/>
  <c r="C82" i="14"/>
  <c r="C83" i="14"/>
  <c r="C84" i="14"/>
  <c r="C85" i="14"/>
  <c r="E85" i="14"/>
  <c r="C86" i="14"/>
  <c r="C87" i="14"/>
  <c r="C88" i="14"/>
  <c r="C89" i="14"/>
  <c r="C90" i="14"/>
  <c r="C91" i="14"/>
  <c r="C92" i="14"/>
  <c r="C93" i="14"/>
  <c r="C94" i="14"/>
  <c r="C95" i="14"/>
  <c r="B14" i="14"/>
  <c r="B15" i="14"/>
  <c r="B16" i="14"/>
  <c r="B26" i="14"/>
  <c r="B27" i="14"/>
  <c r="B29" i="14"/>
  <c r="B30" i="14"/>
  <c r="B31" i="14"/>
  <c r="B32" i="14"/>
  <c r="B33" i="14"/>
  <c r="B34" i="14"/>
  <c r="B35" i="14"/>
  <c r="B36" i="14"/>
  <c r="B81" i="14"/>
  <c r="B82" i="14"/>
  <c r="B83" i="14"/>
  <c r="B84" i="14"/>
  <c r="B85" i="14"/>
  <c r="B86" i="14"/>
  <c r="B87" i="14"/>
  <c r="B88" i="14"/>
  <c r="B89" i="14"/>
  <c r="B90" i="14"/>
  <c r="B91" i="14"/>
  <c r="B92" i="14"/>
  <c r="B93" i="14"/>
  <c r="E93" i="14"/>
  <c r="B94" i="14"/>
  <c r="B95" i="14"/>
  <c r="U75" i="8"/>
  <c r="U73" i="8"/>
  <c r="U71" i="8"/>
  <c r="U69" i="8"/>
  <c r="U77" i="8"/>
  <c r="C66" i="8"/>
  <c r="B15" i="4"/>
  <c r="E50" i="8"/>
  <c r="G52" i="8"/>
  <c r="G90" i="8"/>
  <c r="G91" i="8"/>
  <c r="G92" i="8"/>
  <c r="G93" i="8"/>
  <c r="G96" i="8"/>
  <c r="G97" i="8"/>
  <c r="G98" i="8"/>
  <c r="D100" i="8"/>
  <c r="D102" i="8"/>
  <c r="D104" i="8"/>
  <c r="D110" i="8"/>
  <c r="G38" i="8"/>
  <c r="Q91" i="8"/>
  <c r="Q93" i="8"/>
  <c r="D25" i="4"/>
  <c r="D53" i="4"/>
  <c r="D62" i="4"/>
  <c r="D36" i="4"/>
  <c r="D67" i="4"/>
  <c r="D74" i="4"/>
  <c r="D78" i="4"/>
  <c r="D95" i="4"/>
  <c r="D104" i="4"/>
  <c r="C25" i="4"/>
  <c r="C53" i="4"/>
  <c r="C62" i="4"/>
  <c r="C36" i="4"/>
  <c r="C67" i="4"/>
  <c r="C74" i="4"/>
  <c r="C78" i="4"/>
  <c r="B78" i="16"/>
  <c r="C95" i="4"/>
  <c r="C104" i="4"/>
  <c r="AP364" i="6"/>
  <c r="AP365" i="6"/>
  <c r="AP366" i="6"/>
  <c r="AP367" i="6"/>
  <c r="AP368" i="6"/>
  <c r="AP369" i="6"/>
  <c r="AP370" i="6"/>
  <c r="AP371" i="6"/>
  <c r="AP372" i="6"/>
  <c r="AP373" i="6"/>
  <c r="AP374" i="6"/>
  <c r="AP375" i="6"/>
  <c r="AP376" i="6"/>
  <c r="AP377" i="6"/>
  <c r="AP379" i="6"/>
  <c r="AP385" i="6"/>
  <c r="AP386" i="6"/>
  <c r="AP387" i="6"/>
  <c r="AP388" i="6"/>
  <c r="AP389" i="6"/>
  <c r="AP390" i="6"/>
  <c r="AN619" i="6"/>
  <c r="AN617" i="6"/>
  <c r="AN618" i="6"/>
  <c r="BF543" i="6"/>
  <c r="Q590" i="6"/>
  <c r="W590" i="6"/>
  <c r="AC590" i="6"/>
  <c r="E594" i="6"/>
  <c r="AZ540" i="6"/>
  <c r="BZ638" i="3"/>
  <c r="BZ639" i="3"/>
  <c r="BZ640" i="3"/>
  <c r="BZ641" i="3"/>
  <c r="BK640" i="3"/>
  <c r="BK639" i="3"/>
  <c r="BK638" i="3"/>
  <c r="BK641" i="3"/>
  <c r="BF640" i="3"/>
  <c r="BF639" i="3"/>
  <c r="BF638" i="3"/>
  <c r="BF641" i="3"/>
  <c r="BA640" i="3"/>
  <c r="BA639" i="3"/>
  <c r="BA638" i="3"/>
  <c r="BA641" i="3"/>
  <c r="AD983" i="3"/>
  <c r="BO794" i="3"/>
  <c r="L963" i="3"/>
  <c r="BP638" i="3"/>
  <c r="BP639" i="3"/>
  <c r="BP640" i="3"/>
  <c r="BP641" i="3"/>
  <c r="BU638" i="3"/>
  <c r="BU639" i="3"/>
  <c r="BU640" i="3"/>
  <c r="BU641" i="3"/>
  <c r="AD970" i="3"/>
  <c r="AD973" i="3"/>
  <c r="AO899" i="3"/>
  <c r="AD977" i="3"/>
  <c r="AD981" i="3"/>
  <c r="AO901" i="3"/>
  <c r="AN951" i="3"/>
  <c r="AN952" i="3"/>
  <c r="AN953" i="3"/>
  <c r="AN946" i="3"/>
  <c r="AD986" i="3"/>
  <c r="AD1000" i="3"/>
  <c r="AO906" i="3"/>
  <c r="AD1003" i="3"/>
  <c r="AR610" i="3"/>
  <c r="AT610" i="3"/>
  <c r="AR611" i="3"/>
  <c r="AT611" i="3"/>
  <c r="AR612" i="3"/>
  <c r="AT612" i="3"/>
  <c r="AR613" i="3"/>
  <c r="AT613" i="3"/>
  <c r="AR614" i="3"/>
  <c r="AT614" i="3"/>
  <c r="AR615" i="3"/>
  <c r="AT615" i="3"/>
  <c r="AR616" i="3"/>
  <c r="AT616" i="3"/>
  <c r="AR617" i="3"/>
  <c r="AT617" i="3"/>
  <c r="AR618" i="3"/>
  <c r="AT618" i="3"/>
  <c r="AR619" i="3"/>
  <c r="AT619" i="3"/>
  <c r="AR620" i="3"/>
  <c r="AT620" i="3"/>
  <c r="AR621" i="3"/>
  <c r="AT621" i="3"/>
  <c r="AR622" i="3"/>
  <c r="AT622" i="3"/>
  <c r="AR623" i="3"/>
  <c r="AT623" i="3"/>
  <c r="AR624" i="3"/>
  <c r="AT624" i="3"/>
  <c r="AR625" i="3"/>
  <c r="AT625" i="3"/>
  <c r="AR626" i="3"/>
  <c r="AT626" i="3"/>
  <c r="AR627" i="3"/>
  <c r="AT627" i="3"/>
  <c r="AR628" i="3"/>
  <c r="AT628" i="3"/>
  <c r="AR629" i="3"/>
  <c r="AT629" i="3"/>
  <c r="AR630" i="3"/>
  <c r="AT630" i="3"/>
  <c r="AR631" i="3"/>
  <c r="AT631" i="3"/>
  <c r="AR632" i="3"/>
  <c r="AT632" i="3"/>
  <c r="AR633" i="3"/>
  <c r="AT633" i="3"/>
  <c r="AR634" i="3"/>
  <c r="AT634" i="3"/>
  <c r="G749" i="3"/>
  <c r="O794" i="3"/>
  <c r="AV610" i="3"/>
  <c r="AX610" i="3"/>
  <c r="AV611" i="3"/>
  <c r="AX611" i="3"/>
  <c r="AV612" i="3"/>
  <c r="AX612" i="3"/>
  <c r="AV613" i="3"/>
  <c r="AX613" i="3"/>
  <c r="AV614" i="3"/>
  <c r="AX614" i="3"/>
  <c r="AV615" i="3"/>
  <c r="AX615" i="3"/>
  <c r="AV616" i="3"/>
  <c r="AX616" i="3"/>
  <c r="AV617" i="3"/>
  <c r="AX617" i="3"/>
  <c r="AV618" i="3"/>
  <c r="AX618" i="3"/>
  <c r="AV619" i="3"/>
  <c r="AX619" i="3"/>
  <c r="AV620" i="3"/>
  <c r="AX620" i="3"/>
  <c r="AV621" i="3"/>
  <c r="AX621" i="3"/>
  <c r="AV622" i="3"/>
  <c r="AX622" i="3"/>
  <c r="AV623" i="3"/>
  <c r="AX623" i="3"/>
  <c r="AV624" i="3"/>
  <c r="AX624" i="3"/>
  <c r="AV625" i="3"/>
  <c r="AX625" i="3"/>
  <c r="AV626" i="3"/>
  <c r="AX626" i="3"/>
  <c r="AV627" i="3"/>
  <c r="AX627" i="3"/>
  <c r="AV628" i="3"/>
  <c r="AX628" i="3"/>
  <c r="AV629" i="3"/>
  <c r="AX629" i="3"/>
  <c r="AV630" i="3"/>
  <c r="AX630" i="3"/>
  <c r="AV631" i="3"/>
  <c r="AX631" i="3"/>
  <c r="AV632" i="3"/>
  <c r="AX632" i="3"/>
  <c r="AV633" i="3"/>
  <c r="AX633" i="3"/>
  <c r="AV634" i="3"/>
  <c r="AX634" i="3"/>
  <c r="AG644" i="3"/>
  <c r="AB47" i="17"/>
  <c r="AD65" i="17"/>
  <c r="T7" i="17"/>
  <c r="D8" i="16"/>
  <c r="D11" i="16"/>
  <c r="D25" i="16"/>
  <c r="D53" i="16"/>
  <c r="D62" i="16"/>
  <c r="D36" i="16"/>
  <c r="D67" i="16"/>
  <c r="D74" i="16"/>
  <c r="D78" i="16"/>
  <c r="C8" i="16"/>
  <c r="C11" i="16"/>
  <c r="C25" i="16"/>
  <c r="C53" i="16"/>
  <c r="C62" i="16"/>
  <c r="C36" i="16"/>
  <c r="C67" i="16"/>
  <c r="C74" i="16"/>
  <c r="C78" i="16"/>
  <c r="H77" i="16"/>
  <c r="E78" i="16"/>
  <c r="R25" i="4"/>
  <c r="R62" i="4"/>
  <c r="R26" i="4"/>
  <c r="R28" i="4"/>
  <c r="R29" i="4"/>
  <c r="R30" i="4"/>
  <c r="R31" i="4"/>
  <c r="R32" i="4"/>
  <c r="R33" i="4"/>
  <c r="R34" i="4"/>
  <c r="R35" i="4"/>
  <c r="R78" i="4"/>
  <c r="R93" i="4"/>
  <c r="R94" i="4"/>
  <c r="E25" i="4"/>
  <c r="E53" i="4"/>
  <c r="E62" i="4"/>
  <c r="E36" i="4"/>
  <c r="E67" i="4"/>
  <c r="E74" i="4"/>
  <c r="E78" i="4"/>
  <c r="E95" i="4"/>
  <c r="F25" i="4"/>
  <c r="F53" i="4"/>
  <c r="F62" i="4"/>
  <c r="F36" i="4"/>
  <c r="F67" i="4"/>
  <c r="F74" i="4"/>
  <c r="F78" i="4"/>
  <c r="F95" i="4"/>
  <c r="G25" i="4"/>
  <c r="G53" i="4"/>
  <c r="G62" i="4"/>
  <c r="G36" i="4"/>
  <c r="G67" i="4"/>
  <c r="G74" i="4"/>
  <c r="G78" i="4"/>
  <c r="G95" i="4"/>
  <c r="H25" i="4"/>
  <c r="H53" i="4"/>
  <c r="H62" i="4"/>
  <c r="H36" i="4"/>
  <c r="H67" i="4"/>
  <c r="H74" i="4"/>
  <c r="H78" i="4"/>
  <c r="H95" i="4"/>
  <c r="I25" i="4"/>
  <c r="I53" i="4"/>
  <c r="I62" i="4"/>
  <c r="I36" i="4"/>
  <c r="I67" i="4"/>
  <c r="I74" i="4"/>
  <c r="I78" i="4"/>
  <c r="I95" i="4"/>
  <c r="J25" i="4"/>
  <c r="J53" i="4"/>
  <c r="J62" i="4"/>
  <c r="J36" i="4"/>
  <c r="J67" i="4"/>
  <c r="J74" i="4"/>
  <c r="J78" i="4"/>
  <c r="J95" i="4"/>
  <c r="K25" i="4"/>
  <c r="K53" i="4"/>
  <c r="K62" i="4"/>
  <c r="K36" i="4"/>
  <c r="K67" i="4"/>
  <c r="K74" i="4"/>
  <c r="K78" i="4"/>
  <c r="K95" i="4"/>
  <c r="L25" i="4"/>
  <c r="L53" i="4"/>
  <c r="L62" i="4"/>
  <c r="L36" i="4"/>
  <c r="L67" i="4"/>
  <c r="L74" i="4"/>
  <c r="L78" i="4"/>
  <c r="L95" i="4"/>
  <c r="M25" i="4"/>
  <c r="M53" i="4"/>
  <c r="M62" i="4"/>
  <c r="M36"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78" i="4"/>
  <c r="Q95"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P724" i="3"/>
  <c r="P725" i="3"/>
  <c r="P726" i="3"/>
  <c r="P727" i="3"/>
  <c r="P728" i="3"/>
  <c r="P729" i="3"/>
  <c r="P730" i="3"/>
  <c r="P731" i="3"/>
  <c r="P732" i="3"/>
  <c r="P733" i="3"/>
  <c r="P734" i="3"/>
  <c r="P735" i="3"/>
  <c r="P736" i="3"/>
  <c r="P737" i="3"/>
  <c r="P738" i="3"/>
  <c r="P739" i="3"/>
  <c r="P740" i="3"/>
  <c r="P741" i="3"/>
  <c r="P742" i="3"/>
  <c r="P743" i="3"/>
  <c r="P744" i="3"/>
  <c r="P745" i="3"/>
  <c r="P746" i="3"/>
  <c r="P747" i="3"/>
  <c r="P748" i="3"/>
  <c r="F7" i="10"/>
  <c r="F9" i="10"/>
  <c r="F11" i="10"/>
  <c r="F12" i="10"/>
  <c r="F13" i="10"/>
  <c r="F14" i="10"/>
  <c r="F19" i="10"/>
  <c r="F21" i="10"/>
  <c r="F23" i="10"/>
  <c r="F24" i="10"/>
  <c r="F25" i="10"/>
  <c r="F26" i="10"/>
  <c r="B28" i="10"/>
  <c r="F28" i="10"/>
  <c r="A5" i="10"/>
  <c r="C5" i="10"/>
  <c r="A6" i="10"/>
  <c r="C6" i="10"/>
  <c r="A7"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C4" i="10"/>
  <c r="A4" i="10"/>
  <c r="C65" i="8"/>
  <c r="C67" i="8"/>
  <c r="G72" i="8"/>
  <c r="B75" i="8"/>
  <c r="K591" i="6"/>
  <c r="K592" i="6"/>
  <c r="AN632" i="6"/>
  <c r="AN633" i="6"/>
  <c r="AV1014" i="3"/>
  <c r="AV1016" i="3"/>
  <c r="AV1018" i="3"/>
  <c r="AV1020" i="3"/>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76" i="16"/>
  <c r="E51" i="16"/>
  <c r="E50" i="16"/>
  <c r="E49" i="16"/>
  <c r="E48" i="16"/>
  <c r="E47" i="16"/>
  <c r="E46" i="16"/>
  <c r="E45" i="16"/>
  <c r="E44" i="16"/>
  <c r="E43" i="16"/>
  <c r="E39" i="16"/>
  <c r="E38" i="16"/>
  <c r="E35" i="16"/>
  <c r="E34" i="16"/>
  <c r="E33" i="16"/>
  <c r="E32" i="16"/>
  <c r="E31" i="16"/>
  <c r="E30" i="16"/>
  <c r="E29" i="16"/>
  <c r="E28" i="16"/>
  <c r="E26" i="16"/>
  <c r="E24" i="16"/>
  <c r="E23" i="16"/>
  <c r="E22" i="16"/>
  <c r="E21" i="16"/>
  <c r="E20" i="16"/>
  <c r="E19" i="16"/>
  <c r="E18" i="16"/>
  <c r="E17" i="16"/>
  <c r="E15" i="16"/>
  <c r="E14" i="16"/>
  <c r="E10" i="16"/>
  <c r="B99" i="16"/>
  <c r="B100" i="16"/>
  <c r="B101" i="16"/>
  <c r="B102" i="16"/>
  <c r="B103" i="16"/>
  <c r="B98" i="16"/>
  <c r="B81" i="16"/>
  <c r="B82" i="16"/>
  <c r="B83" i="16"/>
  <c r="B84" i="16"/>
  <c r="B85" i="16"/>
  <c r="B86" i="16"/>
  <c r="B87" i="16"/>
  <c r="B88" i="16"/>
  <c r="B89" i="16"/>
  <c r="B90" i="16"/>
  <c r="B80" i="16"/>
  <c r="B77" i="16"/>
  <c r="B76" i="16"/>
  <c r="B70" i="16"/>
  <c r="B71" i="16"/>
  <c r="B73" i="16"/>
  <c r="B69" i="16"/>
  <c r="B66" i="16"/>
  <c r="B65" i="16"/>
  <c r="B56" i="16"/>
  <c r="B57" i="16"/>
  <c r="B58" i="16"/>
  <c r="B59" i="16"/>
  <c r="B60" i="16"/>
  <c r="B61" i="16"/>
  <c r="B55" i="16"/>
  <c r="B44" i="16"/>
  <c r="B45" i="16"/>
  <c r="B46" i="16"/>
  <c r="B47" i="16"/>
  <c r="B48" i="16"/>
  <c r="B49" i="16"/>
  <c r="B50" i="16"/>
  <c r="B51" i="16"/>
  <c r="B52" i="16"/>
  <c r="B43" i="16"/>
  <c r="B41" i="16"/>
  <c r="B38" i="16"/>
  <c r="B29" i="16"/>
  <c r="B30" i="16"/>
  <c r="B31" i="16"/>
  <c r="B32" i="16"/>
  <c r="B33" i="16"/>
  <c r="B34" i="16"/>
  <c r="B35" i="16"/>
  <c r="B28" i="16"/>
  <c r="B18" i="16"/>
  <c r="B19" i="16"/>
  <c r="B20" i="16"/>
  <c r="B21" i="16"/>
  <c r="B22" i="16"/>
  <c r="B23" i="16"/>
  <c r="B24" i="16"/>
  <c r="B26" i="16"/>
  <c r="B17" i="16"/>
  <c r="B5" i="16"/>
  <c r="B6" i="16"/>
  <c r="B7" i="16"/>
  <c r="B9" i="16"/>
  <c r="B13" i="16"/>
  <c r="B14" i="16"/>
  <c r="B4" i="16"/>
  <c r="D104" i="16"/>
  <c r="C104" i="16"/>
  <c r="D12" i="16"/>
  <c r="AJ258" i="6"/>
  <c r="AJ244" i="6"/>
  <c r="AJ232" i="6"/>
  <c r="AJ218" i="6"/>
  <c r="AJ206" i="6"/>
  <c r="AJ193" i="6"/>
  <c r="AJ178" i="6"/>
  <c r="AJ143" i="6"/>
  <c r="AJ116" i="6"/>
  <c r="AJ131" i="6"/>
  <c r="AK59" i="6"/>
  <c r="T672" i="6"/>
  <c r="AF672" i="6"/>
  <c r="T671" i="6"/>
  <c r="E11" i="14"/>
  <c r="E14" i="14"/>
  <c r="E18" i="14"/>
  <c r="E22" i="14"/>
  <c r="E24" i="14"/>
  <c r="E31" i="14"/>
  <c r="E32" i="14"/>
  <c r="E36" i="14"/>
  <c r="E40" i="14"/>
  <c r="E45" i="14"/>
  <c r="E46" i="14"/>
  <c r="E47" i="14"/>
  <c r="E50" i="14"/>
  <c r="E57" i="14"/>
  <c r="E59" i="14"/>
  <c r="E61" i="14"/>
  <c r="E67" i="14"/>
  <c r="E70" i="14"/>
  <c r="E71" i="14"/>
  <c r="E73" i="14"/>
  <c r="E74" i="14"/>
  <c r="E82" i="14"/>
  <c r="E83" i="14"/>
  <c r="E84" i="14"/>
  <c r="E86" i="14"/>
  <c r="E87" i="14"/>
  <c r="E88" i="14"/>
  <c r="E89" i="14"/>
  <c r="E90" i="14"/>
  <c r="E91" i="14"/>
  <c r="E92" i="14"/>
  <c r="E94" i="14"/>
  <c r="E95" i="14"/>
  <c r="B99" i="14"/>
  <c r="C99" i="14"/>
  <c r="E99" i="14"/>
  <c r="D99" i="14"/>
  <c r="B100" i="14"/>
  <c r="C100" i="14"/>
  <c r="D100" i="14"/>
  <c r="B101" i="14"/>
  <c r="C101" i="14"/>
  <c r="E101" i="14"/>
  <c r="D101" i="14"/>
  <c r="B102" i="14"/>
  <c r="C102" i="14"/>
  <c r="D102" i="14"/>
  <c r="B103" i="14"/>
  <c r="C103" i="14"/>
  <c r="E103" i="14"/>
  <c r="D103" i="14"/>
  <c r="B104" i="14"/>
  <c r="C104" i="14"/>
  <c r="D104" i="14"/>
  <c r="Y770" i="3"/>
  <c r="Y771" i="3"/>
  <c r="Y772" i="3"/>
  <c r="Y773" i="3"/>
  <c r="Y784" i="3"/>
  <c r="Y785" i="3"/>
  <c r="Y786" i="3"/>
  <c r="Y787" i="3"/>
  <c r="Y788" i="3"/>
  <c r="Y789" i="3"/>
  <c r="Y790" i="3"/>
  <c r="Y791" i="3"/>
  <c r="Y792" i="3"/>
  <c r="Y793" i="3"/>
  <c r="Z813" i="3"/>
  <c r="W843" i="3"/>
  <c r="E14" i="9"/>
  <c r="E15" i="9"/>
  <c r="G15" i="9"/>
  <c r="I15" i="9"/>
  <c r="K15" i="9"/>
  <c r="M15" i="9"/>
  <c r="O15" i="9"/>
  <c r="Q15" i="9"/>
  <c r="S15" i="9"/>
  <c r="U15" i="9"/>
  <c r="W15" i="9"/>
  <c r="Y15" i="9"/>
  <c r="AA15" i="9"/>
  <c r="AC15" i="9"/>
  <c r="AE15" i="9"/>
  <c r="AG15" i="9"/>
  <c r="W851" i="3"/>
  <c r="E16" i="9"/>
  <c r="G16" i="9"/>
  <c r="I16" i="9"/>
  <c r="K16" i="9"/>
  <c r="M16" i="9"/>
  <c r="O16" i="9"/>
  <c r="Q16" i="9"/>
  <c r="S16" i="9"/>
  <c r="U16" i="9"/>
  <c r="W16" i="9"/>
  <c r="Y16" i="9"/>
  <c r="AA16" i="9"/>
  <c r="AC16" i="9"/>
  <c r="AE16" i="9"/>
  <c r="AG16" i="9"/>
  <c r="W856"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66" i="3"/>
  <c r="E19" i="9"/>
  <c r="G19" i="9"/>
  <c r="I19" i="9"/>
  <c r="K19" i="9"/>
  <c r="M19" i="9"/>
  <c r="O19" i="9"/>
  <c r="Q19" i="9"/>
  <c r="S19" i="9"/>
  <c r="U19" i="9"/>
  <c r="W19" i="9"/>
  <c r="Y19" i="9"/>
  <c r="AA19" i="9"/>
  <c r="AC19" i="9"/>
  <c r="AE19" i="9"/>
  <c r="AG19" i="9"/>
  <c r="W873"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AE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G35" i="9"/>
  <c r="G38" i="9"/>
  <c r="G36" i="9"/>
  <c r="G37" i="9"/>
  <c r="I36" i="9"/>
  <c r="K36" i="9"/>
  <c r="M36" i="9"/>
  <c r="O36" i="9"/>
  <c r="Q36" i="9"/>
  <c r="S36" i="9"/>
  <c r="U36" i="9"/>
  <c r="W36" i="9"/>
  <c r="Y36" i="9"/>
  <c r="AA36" i="9"/>
  <c r="AC36" i="9"/>
  <c r="AE36" i="9"/>
  <c r="AG36"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B8" i="16"/>
  <c r="B11" i="16"/>
  <c r="B53" i="16"/>
  <c r="B62" i="16"/>
  <c r="B67" i="16"/>
  <c r="B74" i="16"/>
  <c r="B95" i="16"/>
  <c r="B104" i="16"/>
  <c r="O774" i="3"/>
  <c r="AC878" i="3"/>
  <c r="E25" i="16"/>
  <c r="E53" i="16"/>
  <c r="E95" i="16"/>
  <c r="H25" i="16"/>
  <c r="H36" i="16"/>
  <c r="H40" i="16"/>
  <c r="H53" i="16"/>
  <c r="H67" i="16"/>
  <c r="H95" i="16"/>
  <c r="AO898" i="3"/>
  <c r="AO900" i="3"/>
  <c r="AO902" i="3"/>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c r="BF542" i="6"/>
  <c r="BN542" i="6"/>
  <c r="BN546" i="6"/>
  <c r="BP542" i="6"/>
  <c r="BP546" i="6"/>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B29" i="4"/>
  <c r="B30" i="4"/>
  <c r="B31" i="4"/>
  <c r="B32" i="4"/>
  <c r="B33" i="4"/>
  <c r="B34" i="4"/>
  <c r="B35" i="4"/>
  <c r="B38" i="4"/>
  <c r="B39" i="4"/>
  <c r="B41" i="4"/>
  <c r="B43" i="4"/>
  <c r="B44" i="4"/>
  <c r="B45" i="4"/>
  <c r="B46" i="4"/>
  <c r="B47" i="4"/>
  <c r="B48" i="4"/>
  <c r="B49" i="4"/>
  <c r="B50" i="4"/>
  <c r="B51" i="4"/>
  <c r="B52" i="4"/>
  <c r="B53" i="4"/>
  <c r="B55" i="4"/>
  <c r="B56" i="4"/>
  <c r="B57" i="4"/>
  <c r="B58" i="4"/>
  <c r="B59" i="4"/>
  <c r="B60" i="4"/>
  <c r="B61" i="4"/>
  <c r="B62" i="4"/>
  <c r="B65" i="4"/>
  <c r="B66" i="4"/>
  <c r="B67" i="4"/>
  <c r="B69" i="4"/>
  <c r="B70" i="4"/>
  <c r="B71" i="4"/>
  <c r="B72" i="4"/>
  <c r="B73" i="4"/>
  <c r="B76" i="4"/>
  <c r="B77" i="4"/>
  <c r="B80" i="4"/>
  <c r="B81" i="4"/>
  <c r="B82" i="4"/>
  <c r="B84" i="4"/>
  <c r="B85" i="4"/>
  <c r="B86" i="4"/>
  <c r="B87" i="4"/>
  <c r="B89" i="4"/>
  <c r="B90" i="4"/>
  <c r="B91" i="4"/>
  <c r="B92" i="4"/>
  <c r="B93" i="4"/>
  <c r="B94" i="4"/>
  <c r="B98" i="4"/>
  <c r="B99" i="4"/>
  <c r="B100" i="4"/>
  <c r="B101" i="4"/>
  <c r="B102" i="4"/>
  <c r="B103" i="4"/>
  <c r="E104" i="4"/>
  <c r="G104" i="4"/>
  <c r="H104" i="4"/>
  <c r="I104" i="4"/>
  <c r="K104" i="4"/>
  <c r="L104" i="4"/>
  <c r="M104" i="4"/>
  <c r="N104" i="4"/>
  <c r="O104" i="4"/>
  <c r="P104" i="4"/>
  <c r="Q104"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F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AI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Z991" i="3"/>
  <c r="Z997" i="3"/>
  <c r="E44" i="14"/>
  <c r="E39" i="14"/>
  <c r="E16" i="14"/>
  <c r="E15" i="14"/>
  <c r="E5" i="14"/>
  <c r="AG646" i="3"/>
  <c r="C12" i="16"/>
  <c r="B74" i="4"/>
  <c r="E77" i="14"/>
  <c r="E60" i="14"/>
  <c r="E53" i="14"/>
  <c r="E49" i="14"/>
  <c r="E27" i="14"/>
  <c r="B8" i="4"/>
  <c r="E62" i="14"/>
  <c r="E51" i="14"/>
  <c r="E35" i="14"/>
  <c r="E30" i="14"/>
  <c r="E23" i="14"/>
  <c r="E19" i="14"/>
  <c r="E7" i="14"/>
  <c r="B25" i="4"/>
  <c r="B95" i="4"/>
  <c r="E20" i="14"/>
  <c r="E8" i="14"/>
  <c r="E56" i="14"/>
  <c r="E42" i="14"/>
  <c r="E29" i="14"/>
  <c r="E58" i="14"/>
  <c r="E33" i="14"/>
  <c r="E10" i="14"/>
  <c r="AM841" i="3"/>
  <c r="E104" i="16"/>
  <c r="B40" i="16"/>
  <c r="B40" i="4"/>
  <c r="H11" i="16"/>
  <c r="B25" i="16"/>
  <c r="B104" i="4"/>
  <c r="AN620" i="6"/>
  <c r="AJ659" i="6"/>
  <c r="T680" i="6"/>
  <c r="AF680" i="6"/>
  <c r="T670" i="6"/>
  <c r="AM844" i="3"/>
  <c r="L965" i="3"/>
  <c r="L962" i="3"/>
  <c r="AM925" i="3"/>
  <c r="I1010" i="3"/>
  <c r="L964" i="3"/>
  <c r="L966" i="3"/>
  <c r="G53" i="8"/>
  <c r="AN634" i="6"/>
  <c r="AK52" i="6"/>
  <c r="AP378" i="6"/>
  <c r="AQ378" i="6"/>
  <c r="AP391" i="6"/>
  <c r="AQ391" i="6"/>
  <c r="T669" i="6"/>
  <c r="AF669" i="6"/>
  <c r="AK270" i="6"/>
  <c r="T674" i="6"/>
  <c r="AN664" i="6"/>
  <c r="AK544" i="6"/>
  <c r="T676" i="6"/>
  <c r="AF676" i="6"/>
  <c r="AV1021" i="3"/>
  <c r="AV1022" i="3"/>
  <c r="C75" i="14"/>
  <c r="D54" i="14"/>
  <c r="R11" i="4"/>
  <c r="R53" i="4"/>
  <c r="F12" i="4"/>
  <c r="E104" i="14"/>
  <c r="E100" i="14"/>
  <c r="B54" i="14"/>
  <c r="G12" i="4"/>
  <c r="M12" i="4"/>
  <c r="R95" i="4"/>
  <c r="R104" i="4"/>
  <c r="E34" i="14"/>
  <c r="N12" i="4"/>
  <c r="I63" i="4"/>
  <c r="I96" i="4"/>
  <c r="I105" i="4"/>
  <c r="O12" i="4"/>
  <c r="B79" i="14"/>
  <c r="C12" i="14"/>
  <c r="E102" i="14"/>
  <c r="B11" i="4"/>
  <c r="R74" i="4"/>
  <c r="E12" i="14"/>
  <c r="C105" i="14"/>
  <c r="C41" i="14"/>
  <c r="E41" i="14"/>
  <c r="D63" i="14"/>
  <c r="D37" i="14"/>
  <c r="C40" i="16"/>
  <c r="L63" i="4"/>
  <c r="L96" i="4"/>
  <c r="L105" i="4"/>
  <c r="C63" i="14"/>
  <c r="D41" i="14"/>
  <c r="D26" i="14"/>
  <c r="D9" i="14"/>
  <c r="D68" i="14"/>
  <c r="B41" i="14"/>
  <c r="H63" i="4"/>
  <c r="H96" i="4"/>
  <c r="H105" i="4"/>
  <c r="N63" i="4"/>
  <c r="N96" i="4"/>
  <c r="N105" i="4"/>
  <c r="P63" i="4"/>
  <c r="P96" i="4"/>
  <c r="C37" i="14"/>
  <c r="D105" i="14"/>
  <c r="E79" i="14"/>
  <c r="C96" i="14"/>
  <c r="J63" i="4"/>
  <c r="J96" i="4"/>
  <c r="J105" i="4"/>
  <c r="B9" i="14"/>
  <c r="B13" i="14"/>
  <c r="S63" i="4"/>
  <c r="S96" i="4"/>
  <c r="S105" i="4"/>
  <c r="S107" i="4"/>
  <c r="T63" i="4"/>
  <c r="T96" i="4"/>
  <c r="BK642" i="3"/>
  <c r="AC35" i="9"/>
  <c r="AC38" i="9"/>
  <c r="BZ642" i="3"/>
  <c r="BP642" i="3"/>
  <c r="BF642" i="3"/>
  <c r="BU642" i="3"/>
  <c r="AA35" i="9"/>
  <c r="AA38" i="9"/>
  <c r="S35" i="9"/>
  <c r="S38" i="9"/>
  <c r="BZ654" i="3"/>
  <c r="CD655" i="3"/>
  <c r="Q35" i="9"/>
  <c r="Q38" i="9"/>
  <c r="AG35" i="9"/>
  <c r="AG38" i="9"/>
  <c r="Y774" i="3"/>
  <c r="Y35" i="9"/>
  <c r="Y38" i="9"/>
  <c r="AO909" i="3"/>
  <c r="B1022" i="3"/>
  <c r="W35" i="9"/>
  <c r="W38" i="9"/>
  <c r="E38" i="9"/>
  <c r="AE35" i="9"/>
  <c r="AE38" i="9"/>
  <c r="O35" i="9"/>
  <c r="O38" i="9"/>
  <c r="M35" i="9"/>
  <c r="M38" i="9"/>
  <c r="I1013" i="3"/>
  <c r="K35" i="9"/>
  <c r="K38" i="9"/>
  <c r="BA642" i="3"/>
  <c r="U35" i="9"/>
  <c r="U38" i="9"/>
  <c r="Y794" i="3"/>
  <c r="I35" i="9"/>
  <c r="I38" i="9"/>
  <c r="AX635" i="3"/>
  <c r="X1013" i="3"/>
  <c r="AT635" i="3"/>
  <c r="X1010" i="3"/>
  <c r="AA1008" i="3"/>
  <c r="BU654" i="3"/>
  <c r="BY655" i="3"/>
  <c r="BU635" i="3"/>
  <c r="AG445" i="3"/>
  <c r="AD27" i="17"/>
  <c r="BP654" i="3"/>
  <c r="BT655" i="3"/>
  <c r="BK654" i="3"/>
  <c r="BO655" i="3"/>
  <c r="AT256" i="3"/>
  <c r="BB258" i="3"/>
  <c r="T280" i="3"/>
  <c r="CY635" i="3"/>
  <c r="T610" i="6"/>
  <c r="AX584" i="6"/>
  <c r="BZ635" i="3"/>
  <c r="BA635" i="3"/>
  <c r="BF654" i="3"/>
  <c r="BJ655" i="3"/>
  <c r="BA654" i="3"/>
  <c r="BE655" i="3"/>
  <c r="O25" i="9"/>
  <c r="I25" i="9"/>
  <c r="K25" i="9"/>
  <c r="Y25" i="9"/>
  <c r="M25" i="9"/>
  <c r="W25" i="9"/>
  <c r="AA25" i="9"/>
  <c r="U25" i="9"/>
  <c r="Y7" i="17"/>
  <c r="Y11" i="17"/>
  <c r="Y23" i="17"/>
  <c r="AI7" i="17"/>
  <c r="AI11" i="17"/>
  <c r="AI23" i="17"/>
  <c r="AI26" i="17"/>
  <c r="Q589" i="6"/>
  <c r="W589" i="6"/>
  <c r="AC589" i="6"/>
  <c r="AZ539" i="6"/>
  <c r="Q593" i="6"/>
  <c r="W593" i="6"/>
  <c r="Q585" i="6"/>
  <c r="W585" i="6"/>
  <c r="AC585" i="6"/>
  <c r="Q586" i="6"/>
  <c r="W586" i="6"/>
  <c r="AC586" i="6"/>
  <c r="Q591" i="6"/>
  <c r="W591" i="6"/>
  <c r="AC591" i="6"/>
  <c r="Q592" i="6"/>
  <c r="W592" i="6"/>
  <c r="AC592" i="6"/>
  <c r="E21" i="9"/>
  <c r="E30" i="9"/>
  <c r="Q587" i="6"/>
  <c r="W587" i="6"/>
  <c r="AC587" i="6"/>
  <c r="Q588" i="6"/>
  <c r="W588" i="6"/>
  <c r="AC588" i="6"/>
  <c r="AD7" i="17"/>
  <c r="G14" i="9"/>
  <c r="I14" i="9"/>
  <c r="K14" i="9"/>
  <c r="AS367" i="6"/>
  <c r="AS369" i="6"/>
  <c r="AU710" i="3"/>
  <c r="AV704" i="3"/>
  <c r="AW704" i="3"/>
  <c r="C95" i="16"/>
  <c r="B36" i="4"/>
  <c r="B36" i="16"/>
  <c r="B12" i="4"/>
  <c r="AN912" i="3"/>
  <c r="AO903" i="3"/>
  <c r="AO907" i="3"/>
  <c r="AM849" i="3"/>
  <c r="CE635" i="3"/>
  <c r="T614" i="6"/>
  <c r="Y614" i="6"/>
  <c r="DD635" i="3"/>
  <c r="T609" i="6"/>
  <c r="CT635" i="3"/>
  <c r="T611" i="6"/>
  <c r="AX585" i="6"/>
  <c r="CJ635" i="3"/>
  <c r="T613" i="6"/>
  <c r="B105" i="14"/>
  <c r="K63" i="4"/>
  <c r="K96" i="4"/>
  <c r="K105" i="4"/>
  <c r="C63" i="4"/>
  <c r="E66" i="14"/>
  <c r="B68" i="14"/>
  <c r="E68" i="14"/>
  <c r="C54" i="14"/>
  <c r="E54" i="14"/>
  <c r="C26" i="14"/>
  <c r="E26" i="14"/>
  <c r="E21" i="14"/>
  <c r="E6" i="14"/>
  <c r="C9" i="14"/>
  <c r="T27" i="17"/>
  <c r="F53" i="16"/>
  <c r="G53" i="16"/>
  <c r="CO635" i="3"/>
  <c r="T612" i="6"/>
  <c r="Y612" i="6"/>
  <c r="BT543" i="6"/>
  <c r="BT546" i="6"/>
  <c r="E63" i="4"/>
  <c r="E96" i="4"/>
  <c r="E105" i="4"/>
  <c r="Q63" i="4"/>
  <c r="Q96" i="4"/>
  <c r="Q105" i="4"/>
  <c r="BK635" i="3"/>
  <c r="G63" i="16"/>
  <c r="B37" i="14"/>
  <c r="E37" i="14"/>
  <c r="D12" i="4"/>
  <c r="Q12" i="4"/>
  <c r="R36" i="4"/>
  <c r="C63" i="16"/>
  <c r="D63" i="16"/>
  <c r="BP635" i="3"/>
  <c r="P749" i="3"/>
  <c r="AC25" i="9"/>
  <c r="S25" i="9"/>
  <c r="Q25" i="9"/>
  <c r="AG25" i="9"/>
  <c r="G25" i="9"/>
  <c r="F63" i="4"/>
  <c r="F96" i="4"/>
  <c r="F105" i="4"/>
  <c r="R63" i="4"/>
  <c r="BN547" i="6"/>
  <c r="B96" i="14"/>
  <c r="E96" i="14"/>
  <c r="E81" i="14"/>
  <c r="D96" i="14"/>
  <c r="L12" i="4"/>
  <c r="B75" i="14"/>
  <c r="E75" i="14"/>
  <c r="B63" i="14"/>
  <c r="P105" i="4"/>
  <c r="BF635" i="3"/>
  <c r="F95" i="16"/>
  <c r="AC877" i="3"/>
  <c r="AC879" i="3"/>
  <c r="E8" i="9"/>
  <c r="E9" i="9"/>
  <c r="H12" i="4"/>
  <c r="M63" i="4"/>
  <c r="M96" i="4"/>
  <c r="M105" i="4"/>
  <c r="G63" i="4"/>
  <c r="G96" i="4"/>
  <c r="G105" i="4"/>
  <c r="I12" i="4"/>
  <c r="R12" i="4"/>
  <c r="J11" i="16"/>
  <c r="J63" i="16"/>
  <c r="J96" i="16"/>
  <c r="J105" i="16"/>
  <c r="J107" i="16"/>
  <c r="O63" i="4"/>
  <c r="O96" i="4"/>
  <c r="O105" i="4"/>
  <c r="C12" i="4"/>
  <c r="B12" i="16"/>
  <c r="D63" i="4"/>
  <c r="D96" i="4"/>
  <c r="D105" i="4"/>
  <c r="AK478" i="6"/>
  <c r="T675" i="6"/>
  <c r="AN665" i="6"/>
  <c r="AN666" i="6"/>
  <c r="T673" i="6"/>
  <c r="AF673" i="6"/>
  <c r="B63" i="4"/>
  <c r="R96" i="4"/>
  <c r="R105" i="4"/>
  <c r="D13" i="14"/>
  <c r="D64" i="14"/>
  <c r="D97" i="14"/>
  <c r="D106" i="14"/>
  <c r="F104" i="16"/>
  <c r="F63" i="16"/>
  <c r="E105" i="14"/>
  <c r="E63" i="14"/>
  <c r="E105" i="16"/>
  <c r="E63" i="16"/>
  <c r="E96" i="16"/>
  <c r="H63" i="16"/>
  <c r="Y610" i="6"/>
  <c r="BC584" i="6"/>
  <c r="BU661" i="3"/>
  <c r="AO926" i="3"/>
  <c r="AD1011" i="3"/>
  <c r="BZ661" i="3"/>
  <c r="V966" i="3"/>
  <c r="AD966" i="3"/>
  <c r="AA1011" i="3"/>
  <c r="AV687" i="3"/>
  <c r="AW687" i="3"/>
  <c r="AV701" i="3"/>
  <c r="AW701" i="3"/>
  <c r="O609" i="6"/>
  <c r="AS583" i="6"/>
  <c r="AI27" i="17"/>
  <c r="Y27" i="17"/>
  <c r="AV695" i="3"/>
  <c r="AW695" i="3"/>
  <c r="BY636" i="3"/>
  <c r="O610" i="6"/>
  <c r="AS584" i="6"/>
  <c r="AV705" i="3"/>
  <c r="AW705" i="3"/>
  <c r="AV691" i="3"/>
  <c r="AW691" i="3"/>
  <c r="AV685" i="3"/>
  <c r="AV710" i="3"/>
  <c r="CD636" i="3"/>
  <c r="AV689" i="3"/>
  <c r="AW689" i="3"/>
  <c r="AV707" i="3"/>
  <c r="AW707" i="3"/>
  <c r="AV693" i="3"/>
  <c r="AW693" i="3"/>
  <c r="CD656" i="3"/>
  <c r="AO925" i="3"/>
  <c r="AD1008" i="3"/>
  <c r="BE636" i="3"/>
  <c r="O614" i="6"/>
  <c r="AS588" i="6"/>
  <c r="BA661" i="3"/>
  <c r="V962" i="3"/>
  <c r="AD962" i="3"/>
  <c r="AV694" i="3"/>
  <c r="AW694" i="3"/>
  <c r="AV708" i="3"/>
  <c r="AW708" i="3"/>
  <c r="AV690" i="3"/>
  <c r="AW690" i="3"/>
  <c r="AV686" i="3"/>
  <c r="AW686" i="3"/>
  <c r="AV706" i="3"/>
  <c r="AW706" i="3"/>
  <c r="AV696" i="3"/>
  <c r="AW696" i="3"/>
  <c r="AV709" i="3"/>
  <c r="AW709" i="3"/>
  <c r="AV702" i="3"/>
  <c r="AW702" i="3"/>
  <c r="AV688" i="3"/>
  <c r="AW688" i="3"/>
  <c r="AV698" i="3"/>
  <c r="AW698" i="3"/>
  <c r="AV700" i="3"/>
  <c r="AW700" i="3"/>
  <c r="AV697" i="3"/>
  <c r="AW697" i="3"/>
  <c r="F67" i="16"/>
  <c r="G8" i="9"/>
  <c r="I8" i="9"/>
  <c r="K8" i="9"/>
  <c r="BT636" i="3"/>
  <c r="BP661" i="3"/>
  <c r="V965" i="3"/>
  <c r="AD965" i="3"/>
  <c r="O611" i="6"/>
  <c r="AS585" i="6"/>
  <c r="AV699" i="3"/>
  <c r="AW699" i="3"/>
  <c r="G67" i="16"/>
  <c r="C96" i="16"/>
  <c r="C105" i="16"/>
  <c r="BO636" i="3"/>
  <c r="BK661" i="3"/>
  <c r="V964" i="3"/>
  <c r="AD964" i="3"/>
  <c r="O612" i="6"/>
  <c r="AS586" i="6"/>
  <c r="C64" i="14"/>
  <c r="C13" i="14"/>
  <c r="E13" i="14"/>
  <c r="E9" i="14"/>
  <c r="AV703" i="3"/>
  <c r="AW703" i="3"/>
  <c r="G95" i="16"/>
  <c r="G104" i="16"/>
  <c r="T105" i="4"/>
  <c r="H96" i="16"/>
  <c r="AV692" i="3"/>
  <c r="AW692" i="3"/>
  <c r="C96" i="4"/>
  <c r="B63" i="16"/>
  <c r="B64" i="14"/>
  <c r="B97" i="14"/>
  <c r="B106" i="14"/>
  <c r="E107" i="16"/>
  <c r="BJ636" i="3"/>
  <c r="O613" i="6"/>
  <c r="AS587" i="6"/>
  <c r="BF661" i="3"/>
  <c r="V963" i="3"/>
  <c r="Y796" i="3"/>
  <c r="Y797" i="3"/>
  <c r="C30" i="10"/>
  <c r="D95" i="16"/>
  <c r="D96" i="16"/>
  <c r="D105" i="16"/>
  <c r="F96" i="16"/>
  <c r="F105" i="16"/>
  <c r="F107" i="16"/>
  <c r="T11" i="17"/>
  <c r="T23" i="17"/>
  <c r="G96" i="16"/>
  <c r="G105" i="16"/>
  <c r="G107" i="16"/>
  <c r="CD637" i="3"/>
  <c r="CD659" i="3"/>
  <c r="J8" i="18"/>
  <c r="J10" i="18"/>
  <c r="X362" i="6"/>
  <c r="AW685" i="3"/>
  <c r="AW710" i="3"/>
  <c r="AD749" i="3"/>
  <c r="AD963" i="3"/>
  <c r="AD968" i="3"/>
  <c r="V967" i="3"/>
  <c r="T107" i="4"/>
  <c r="H105" i="16"/>
  <c r="E4" i="9"/>
  <c r="G4" i="9"/>
  <c r="E64" i="14"/>
  <c r="C97" i="14"/>
  <c r="C105" i="4"/>
  <c r="B96" i="16"/>
  <c r="B96" i="4"/>
  <c r="H107" i="16"/>
  <c r="AD11" i="17"/>
  <c r="AD26" i="17"/>
  <c r="AD28" i="17"/>
  <c r="X1017" i="3"/>
  <c r="AC457" i="3"/>
  <c r="B1024" i="3"/>
  <c r="AD1014" i="3"/>
  <c r="T24" i="17"/>
  <c r="C106" i="14"/>
  <c r="E106" i="14"/>
  <c r="E97" i="14"/>
  <c r="AC456" i="3"/>
  <c r="B105" i="4"/>
  <c r="B105" i="16"/>
  <c r="T26" i="17"/>
  <c r="AB46" i="17"/>
  <c r="AB48" i="17"/>
  <c r="AB53" i="17"/>
  <c r="AB54" i="17"/>
  <c r="AC455" i="3"/>
  <c r="J58" i="8"/>
  <c r="X1018" i="3"/>
  <c r="D1019" i="3"/>
  <c r="G71" i="8"/>
  <c r="B76" i="8"/>
  <c r="O76" i="8"/>
  <c r="BR543" i="6"/>
  <c r="BR546" i="6"/>
  <c r="BZ545" i="6"/>
  <c r="BZ546" i="6"/>
  <c r="I9" i="9"/>
  <c r="G9" i="9"/>
  <c r="E5" i="9"/>
  <c r="AI28" i="17"/>
  <c r="AD38" i="17"/>
  <c r="AD40" i="17"/>
  <c r="Y611" i="6"/>
  <c r="BR547" i="6"/>
  <c r="BR548" i="6"/>
  <c r="T28" i="17"/>
  <c r="Q71" i="8"/>
  <c r="O75" i="8"/>
  <c r="AX588" i="6"/>
  <c r="AC594" i="6"/>
  <c r="T678" i="6"/>
  <c r="BV562" i="6"/>
  <c r="M8" i="9"/>
  <c r="K9" i="9"/>
  <c r="R75" i="8"/>
  <c r="T615" i="6"/>
  <c r="AX583" i="6"/>
  <c r="Y609" i="6"/>
  <c r="M14" i="9"/>
  <c r="K21" i="9"/>
  <c r="K30" i="9"/>
  <c r="G21" i="9"/>
  <c r="G30" i="9"/>
  <c r="F30" i="10"/>
  <c r="AP594" i="6"/>
  <c r="BC588" i="6"/>
  <c r="AP598" i="6"/>
  <c r="CB545" i="6"/>
  <c r="CB546" i="6"/>
  <c r="BZ547" i="6"/>
  <c r="I30" i="10"/>
  <c r="Z805" i="3"/>
  <c r="AX587" i="6"/>
  <c r="AN551" i="6"/>
  <c r="Y613" i="6"/>
  <c r="AS552" i="6"/>
  <c r="BV544" i="6"/>
  <c r="BV546" i="6"/>
  <c r="AN554" i="6"/>
  <c r="BN599" i="6"/>
  <c r="BN600" i="6"/>
  <c r="AN553" i="6"/>
  <c r="G5" i="9"/>
  <c r="I4" i="9"/>
  <c r="I21" i="9"/>
  <c r="I30" i="9"/>
  <c r="Y26" i="17"/>
  <c r="Y28" i="17"/>
  <c r="Y38" i="17"/>
  <c r="Y40" i="17"/>
  <c r="Y41" i="17"/>
  <c r="AB55" i="17"/>
  <c r="BC586" i="6"/>
  <c r="AP596" i="6"/>
  <c r="AN550" i="6"/>
  <c r="BV564" i="6"/>
  <c r="O615" i="6"/>
  <c r="AN552" i="6"/>
  <c r="AX586" i="6"/>
  <c r="Y61" i="17"/>
  <c r="Y65" i="17"/>
  <c r="AS551" i="6"/>
  <c r="AK620" i="6"/>
  <c r="BC585" i="6"/>
  <c r="AP595" i="6"/>
  <c r="BV563" i="6"/>
  <c r="T29" i="17"/>
  <c r="BZ550" i="6"/>
  <c r="BZ548" i="6"/>
  <c r="K4" i="9"/>
  <c r="I5" i="9"/>
  <c r="BJ541" i="6"/>
  <c r="BJ546" i="6"/>
  <c r="BJ547" i="6"/>
  <c r="AN563" i="6"/>
  <c r="BI578" i="6"/>
  <c r="BP597" i="6"/>
  <c r="BF597" i="6"/>
  <c r="BF600" i="6"/>
  <c r="BL597" i="6"/>
  <c r="E6" i="9"/>
  <c r="Z814" i="3"/>
  <c r="AW557" i="6"/>
  <c r="BD578" i="6"/>
  <c r="BI580" i="6"/>
  <c r="AS561" i="6"/>
  <c r="AV561" i="6"/>
  <c r="BJ598" i="6"/>
  <c r="BJ600" i="6"/>
  <c r="BP598" i="6"/>
  <c r="O14" i="9"/>
  <c r="M21" i="9"/>
  <c r="M30" i="9"/>
  <c r="BH595" i="6"/>
  <c r="BD595" i="6"/>
  <c r="BD600" i="6"/>
  <c r="AX595" i="6"/>
  <c r="AX600" i="6"/>
  <c r="AX601" i="6"/>
  <c r="BL595" i="6"/>
  <c r="BC587" i="6"/>
  <c r="AP597" i="6"/>
  <c r="AS553" i="6"/>
  <c r="BV565" i="6"/>
  <c r="BX544" i="6"/>
  <c r="BX546" i="6"/>
  <c r="BV547" i="6"/>
  <c r="AS550" i="6"/>
  <c r="AS554" i="6"/>
  <c r="BP595" i="6"/>
  <c r="M9" i="9"/>
  <c r="O8" i="9"/>
  <c r="BB596" i="6"/>
  <c r="BB600" i="6"/>
  <c r="BH596" i="6"/>
  <c r="BP596" i="6"/>
  <c r="BL596" i="6"/>
  <c r="BC583" i="6"/>
  <c r="AP593" i="6"/>
  <c r="BH583" i="6"/>
  <c r="BH589" i="6"/>
  <c r="BV561" i="6"/>
  <c r="AN673" i="6"/>
  <c r="AF677" i="6"/>
  <c r="AF682" i="6"/>
  <c r="T677" i="6"/>
  <c r="M26" i="3"/>
  <c r="P218" i="3"/>
  <c r="AB56" i="17"/>
  <c r="BM584" i="6"/>
  <c r="BM589" i="6"/>
  <c r="AQ558" i="6"/>
  <c r="BV548" i="6"/>
  <c r="BV550" i="6"/>
  <c r="BV549" i="6"/>
  <c r="BH600" i="6"/>
  <c r="BF601" i="6"/>
  <c r="BN548" i="6"/>
  <c r="BN552" i="6"/>
  <c r="BR549" i="6"/>
  <c r="BR552" i="6"/>
  <c r="BB601" i="6"/>
  <c r="M4" i="9"/>
  <c r="K5" i="9"/>
  <c r="G6" i="9"/>
  <c r="E7" i="9"/>
  <c r="E10" i="9"/>
  <c r="E32" i="9"/>
  <c r="BR585" i="6"/>
  <c r="BR589" i="6"/>
  <c r="O9" i="9"/>
  <c r="Q8" i="9"/>
  <c r="O21" i="9"/>
  <c r="O30" i="9"/>
  <c r="Q14" i="9"/>
  <c r="BC562" i="6"/>
  <c r="BP600" i="6"/>
  <c r="BN601" i="6"/>
  <c r="BL600" i="6"/>
  <c r="BJ601" i="6"/>
  <c r="BZ551" i="6"/>
  <c r="BZ549" i="6"/>
  <c r="AS564" i="6"/>
  <c r="AB58" i="17"/>
  <c r="AB73" i="17"/>
  <c r="AB74" i="17"/>
  <c r="BW586" i="6"/>
  <c r="CB587" i="6"/>
  <c r="CB589" i="6"/>
  <c r="BJ602" i="6"/>
  <c r="AT568" i="6"/>
  <c r="BV552" i="6"/>
  <c r="BZ552" i="6"/>
  <c r="E40" i="9"/>
  <c r="E44" i="9"/>
  <c r="CD552" i="6"/>
  <c r="G7" i="9"/>
  <c r="G10" i="9"/>
  <c r="G32" i="9"/>
  <c r="I6" i="9"/>
  <c r="BC567" i="6"/>
  <c r="BF563" i="6"/>
  <c r="Q21" i="9"/>
  <c r="Q30" i="9"/>
  <c r="S14" i="9"/>
  <c r="BW589" i="6"/>
  <c r="CG588" i="6"/>
  <c r="CG589" i="6"/>
  <c r="S8" i="9"/>
  <c r="Q9" i="9"/>
  <c r="M5" i="9"/>
  <c r="O4" i="9"/>
  <c r="AB75" i="17"/>
  <c r="AB77" i="17"/>
  <c r="J78" i="17"/>
  <c r="M28" i="3"/>
  <c r="W218" i="3"/>
  <c r="G40" i="9"/>
  <c r="G44" i="9"/>
  <c r="E43" i="9"/>
  <c r="E42" i="9"/>
  <c r="E54" i="9"/>
  <c r="S9" i="9"/>
  <c r="U8" i="9"/>
  <c r="I7" i="9"/>
  <c r="I10" i="9"/>
  <c r="I32" i="9"/>
  <c r="K6" i="9"/>
  <c r="S21" i="9"/>
  <c r="S30" i="9"/>
  <c r="U14" i="9"/>
  <c r="Q4" i="9"/>
  <c r="O5" i="9"/>
  <c r="BF567" i="6"/>
  <c r="BI564" i="6"/>
  <c r="CL589" i="6"/>
  <c r="BB571" i="6"/>
  <c r="I44" i="9"/>
  <c r="I40" i="9"/>
  <c r="Q5" i="9"/>
  <c r="S4" i="9"/>
  <c r="W8" i="9"/>
  <c r="U9" i="9"/>
  <c r="AU575" i="6"/>
  <c r="AR573" i="6"/>
  <c r="U21" i="9"/>
  <c r="U30" i="9"/>
  <c r="W14" i="9"/>
  <c r="BI567" i="6"/>
  <c r="BL565" i="6"/>
  <c r="M6" i="9"/>
  <c r="K7" i="9"/>
  <c r="K10" i="9"/>
  <c r="K32" i="9"/>
  <c r="G43" i="9"/>
  <c r="G42" i="9"/>
  <c r="G54" i="9"/>
  <c r="O6" i="9"/>
  <c r="M7" i="9"/>
  <c r="M10" i="9"/>
  <c r="M32" i="9"/>
  <c r="Y8" i="9"/>
  <c r="W9" i="9"/>
  <c r="U4" i="9"/>
  <c r="S5" i="9"/>
  <c r="Y14" i="9"/>
  <c r="W21" i="9"/>
  <c r="W30" i="9"/>
  <c r="BL567" i="6"/>
  <c r="BO566" i="6"/>
  <c r="BO567" i="6"/>
  <c r="K44" i="9"/>
  <c r="K40" i="9"/>
  <c r="I54" i="9"/>
  <c r="I42" i="9"/>
  <c r="I43" i="9"/>
  <c r="BU567" i="6"/>
  <c r="U5" i="9"/>
  <c r="W4" i="9"/>
  <c r="K43" i="9"/>
  <c r="K54" i="9"/>
  <c r="K42" i="9"/>
  <c r="AA8" i="9"/>
  <c r="Y9" i="9"/>
  <c r="M44" i="9"/>
  <c r="M40" i="9"/>
  <c r="AA14" i="9"/>
  <c r="Y21" i="9"/>
  <c r="Y30" i="9"/>
  <c r="Q6" i="9"/>
  <c r="O7" i="9"/>
  <c r="O10" i="9"/>
  <c r="O32" i="9"/>
  <c r="Q7" i="9"/>
  <c r="Q10" i="9"/>
  <c r="Q32" i="9"/>
  <c r="S6" i="9"/>
  <c r="AC8" i="9"/>
  <c r="AA9" i="9"/>
  <c r="Y4" i="9"/>
  <c r="W5" i="9"/>
  <c r="O40" i="9"/>
  <c r="O44" i="9"/>
  <c r="AA21" i="9"/>
  <c r="AA30" i="9"/>
  <c r="AC14" i="9"/>
  <c r="M42" i="9"/>
  <c r="M54" i="9"/>
  <c r="M43" i="9"/>
  <c r="AC21" i="9"/>
  <c r="AC30" i="9"/>
  <c r="AE14" i="9"/>
  <c r="AE8" i="9"/>
  <c r="AC9" i="9"/>
  <c r="U6" i="9"/>
  <c r="S7" i="9"/>
  <c r="S10" i="9"/>
  <c r="S32" i="9"/>
  <c r="AA4" i="9"/>
  <c r="Y5" i="9"/>
  <c r="Q40" i="9"/>
  <c r="Q44" i="9"/>
  <c r="O42" i="9"/>
  <c r="O54" i="9"/>
  <c r="O43" i="9"/>
  <c r="S40" i="9"/>
  <c r="S44" i="9"/>
  <c r="W6" i="9"/>
  <c r="U7" i="9"/>
  <c r="U10" i="9"/>
  <c r="U32" i="9"/>
  <c r="AG14" i="9"/>
  <c r="AG21" i="9"/>
  <c r="AG30" i="9"/>
  <c r="AE21" i="9"/>
  <c r="AE30" i="9"/>
  <c r="Q43" i="9"/>
  <c r="Q42" i="9"/>
  <c r="Q54" i="9"/>
  <c r="AE9" i="9"/>
  <c r="AG8" i="9"/>
  <c r="AG9" i="9"/>
  <c r="AA5" i="9"/>
  <c r="AC4" i="9"/>
  <c r="U40" i="9"/>
  <c r="U44" i="9"/>
  <c r="AC5" i="9"/>
  <c r="AE4" i="9"/>
  <c r="Y6" i="9"/>
  <c r="W7" i="9"/>
  <c r="W10" i="9"/>
  <c r="W32" i="9"/>
  <c r="S42" i="9"/>
  <c r="S43" i="9"/>
  <c r="S54" i="9"/>
  <c r="W44" i="9"/>
  <c r="W40" i="9"/>
  <c r="AA6" i="9"/>
  <c r="Y7" i="9"/>
  <c r="Y10" i="9"/>
  <c r="Y32" i="9"/>
  <c r="AE5" i="9"/>
  <c r="AG4" i="9"/>
  <c r="U43" i="9"/>
  <c r="U42" i="9"/>
  <c r="U54" i="9"/>
  <c r="Y44" i="9"/>
  <c r="Y40" i="9"/>
  <c r="AC6" i="9"/>
  <c r="AA7" i="9"/>
  <c r="AA10" i="9"/>
  <c r="AA32" i="9"/>
  <c r="AG5" i="9"/>
  <c r="W43" i="9"/>
  <c r="W42" i="9"/>
  <c r="W54" i="9"/>
  <c r="AA44" i="9"/>
  <c r="AA40" i="9"/>
  <c r="AC7" i="9"/>
  <c r="AE6" i="9"/>
  <c r="AC10" i="9"/>
  <c r="AC32" i="9"/>
  <c r="Y54" i="9"/>
  <c r="Y43" i="9"/>
  <c r="Y42" i="9"/>
  <c r="AC44" i="9"/>
  <c r="AC40" i="9"/>
  <c r="AG6" i="9"/>
  <c r="AE7" i="9"/>
  <c r="AE10" i="9"/>
  <c r="AE32" i="9"/>
  <c r="AA54" i="9"/>
  <c r="AA42" i="9"/>
  <c r="AA43" i="9"/>
  <c r="AE40" i="9"/>
  <c r="AE44" i="9"/>
  <c r="AG7" i="9"/>
  <c r="AG10" i="9"/>
  <c r="AG32" i="9"/>
  <c r="AC42" i="9"/>
  <c r="AC54" i="9"/>
  <c r="AC43" i="9"/>
  <c r="AG44" i="9"/>
  <c r="AG40" i="9"/>
  <c r="AE42" i="9"/>
  <c r="AE54" i="9"/>
  <c r="AE43" i="9"/>
  <c r="AG42" i="9"/>
  <c r="AG43" i="9"/>
  <c r="AG54" i="9"/>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overhang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Total Developer Fees in Eligible Basis cannot exceed $2,500,000.</t>
        </r>
      </text>
    </comment>
    <comment ref="T104" authorId="0" shapeId="0">
      <text>
        <r>
          <rPr>
            <sz val="10"/>
            <color indexed="81"/>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3" authorId="0" shapeId="0">
      <text>
        <r>
          <rPr>
            <b/>
            <sz val="9"/>
            <color indexed="81"/>
            <rFont val="Tahoma"/>
            <family val="2"/>
          </rPr>
          <t>Available only to Rural set-aside projects.</t>
        </r>
        <r>
          <rPr>
            <sz val="9"/>
            <color indexed="81"/>
            <rFont val="Tahoma"/>
            <family val="2"/>
          </rPr>
          <t xml:space="preserve">
</t>
        </r>
      </text>
    </comment>
    <comment ref="U570" authorId="0" shapeId="0">
      <text>
        <r>
          <rPr>
            <sz val="8"/>
            <color indexed="81"/>
            <rFont val="Arial"/>
            <family val="2"/>
          </rPr>
          <t>Available only to Rural set-aside projects.</t>
        </r>
      </text>
    </comment>
    <comment ref="U571" authorId="0" shapeId="0">
      <text>
        <r>
          <rPr>
            <sz val="8"/>
            <color indexed="81"/>
            <rFont val="Arial"/>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E590" authorId="0" shapeId="0">
      <text>
        <r>
          <rPr>
            <sz val="9"/>
            <color indexed="81"/>
            <rFont val="Arial"/>
            <family val="2"/>
          </rPr>
          <t xml:space="preserve">DO NOT USE if Rural set-aside projects:  </t>
        </r>
      </text>
    </comment>
    <comment ref="E591" authorId="1" shapeId="0">
      <text>
        <r>
          <rPr>
            <sz val="9"/>
            <color indexed="81"/>
            <rFont val="Tahoma"/>
            <family val="2"/>
          </rPr>
          <t xml:space="preserve">ONLY for Rural set-aside projects.
</t>
        </r>
      </text>
    </comment>
    <comment ref="E592"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List>
</comments>
</file>

<file path=xl/sharedStrings.xml><?xml version="1.0" encoding="utf-8"?>
<sst xmlns="http://schemas.openxmlformats.org/spreadsheetml/2006/main" count="4242" uniqueCount="2245">
  <si>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</si>
  <si>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</si>
  <si>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</si>
  <si>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</si>
  <si>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</si>
  <si>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</si>
  <si>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</si>
  <si>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</si>
  <si>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</si>
  <si>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</si>
  <si>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</si>
  <si>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</si>
  <si>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</si>
  <si>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</si>
  <si>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</si>
  <si>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</si>
  <si>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</si>
  <si>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</si>
  <si>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</si>
  <si>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</si>
  <si>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</si>
  <si>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</si>
  <si>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</si>
  <si>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</si>
  <si>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</si>
  <si>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</si>
  <si>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</si>
  <si>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</si>
  <si>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</si>
  <si>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</si>
  <si>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</si>
  <si>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</si>
  <si>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</si>
  <si>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</si>
  <si>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</si>
  <si>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</si>
  <si>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</si>
  <si>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</si>
  <si>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</si>
  <si>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</si>
  <si>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</si>
  <si>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</si>
  <si>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</si>
  <si>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</si>
  <si>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</si>
  <si>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</si>
  <si>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</si>
  <si>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</si>
  <si>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</si>
  <si>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</si>
  <si>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</si>
  <si>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</si>
  <si>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</si>
  <si>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</si>
  <si>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</si>
  <si>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</si>
  <si>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</si>
  <si>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</si>
  <si>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</si>
  <si>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</si>
  <si>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</si>
  <si>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</si>
  <si>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</si>
  <si>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</si>
  <si>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</si>
  <si>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</si>
  <si>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</si>
  <si>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</si>
  <si>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</si>
  <si>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</si>
  <si>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</si>
  <si>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</si>
  <si>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</si>
  <si>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</si>
  <si>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</si>
  <si>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</si>
  <si>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</si>
  <si>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</si>
  <si>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</si>
  <si>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</si>
  <si>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</si>
  <si>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</si>
  <si>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</si>
  <si>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</si>
  <si>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</si>
  <si>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</si>
  <si>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</si>
  <si>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</si>
  <si>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</si>
  <si>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</si>
  <si>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</si>
  <si>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</si>
  <si>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</si>
  <si>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</si>
  <si>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</si>
  <si>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</si>
  <si>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</si>
  <si>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</si>
  <si>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</si>
  <si>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</si>
  <si>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</si>
  <si>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</si>
  <si>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</si>
  <si>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</si>
  <si>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</si>
  <si>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</si>
  <si>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(if yes, explain here)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</si>
  <si>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</si>
  <si>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</si>
  <si>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</si>
  <si>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</si>
  <si>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</si>
  <si>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</si>
  <si>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</si>
  <si>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</si>
  <si>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</si>
  <si>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</si>
  <si>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</si>
  <si>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</si>
  <si>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</si>
  <si>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</si>
  <si>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</si>
  <si>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</si>
  <si>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</si>
  <si>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</si>
  <si>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</si>
  <si>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</si>
  <si>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</si>
  <si>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</si>
  <si>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</si>
  <si>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</si>
  <si>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</si>
  <si>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</si>
  <si>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</si>
  <si>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</si>
  <si>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</si>
  <si>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</si>
  <si>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</si>
  <si>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</si>
  <si>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</si>
  <si>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</si>
  <si>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</si>
  <si>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</si>
  <si>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</si>
  <si>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</si>
  <si>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</si>
  <si>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</si>
  <si>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</si>
  <si>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</si>
  <si>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</si>
  <si>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</si>
  <si>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</si>
  <si>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</si>
  <si>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</si>
  <si>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</si>
  <si>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</si>
  <si>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</si>
  <si>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</si>
  <si>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</si>
  <si>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</si>
  <si>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</si>
  <si>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</si>
  <si>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</si>
  <si>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</si>
  <si>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</si>
  <si>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</si>
  <si>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</si>
  <si>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</si>
  <si>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</si>
  <si>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</si>
  <si>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</si>
  <si>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</si>
  <si>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</si>
  <si>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</si>
  <si>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</si>
  <si>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</si>
  <si>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</si>
  <si>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</si>
  <si>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</si>
  <si>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</si>
  <si>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</si>
  <si>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</si>
  <si>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</si>
  <si>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</si>
  <si>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</si>
  <si>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</si>
  <si>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</si>
  <si>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</si>
  <si>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</si>
  <si>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</si>
  <si>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</si>
  <si>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</si>
  <si>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</si>
  <si>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</si>
  <si>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</si>
  <si>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</si>
  <si>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</si>
  <si>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</si>
  <si>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</si>
  <si>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</si>
  <si>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</si>
  <si>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</si>
  <si>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</si>
  <si>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</si>
  <si>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</si>
  <si>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</si>
  <si>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</si>
  <si>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</si>
  <si>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</si>
  <si>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</si>
  <si>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</si>
  <si>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</si>
  <si>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</si>
  <si>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</si>
  <si>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</si>
  <si>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</si>
  <si>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</si>
  <si>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</si>
  <si>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</si>
  <si>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</si>
  <si>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</si>
  <si>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</si>
  <si>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</si>
  <si>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</si>
  <si>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</si>
  <si>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</si>
  <si>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</si>
  <si>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</si>
  <si>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</si>
  <si>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</si>
  <si>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</si>
  <si>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</si>
  <si>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</si>
  <si>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</si>
  <si>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</si>
  <si>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</si>
  <si>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</si>
  <si>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</si>
  <si>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</si>
  <si>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</si>
  <si>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</si>
  <si>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</si>
  <si>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</si>
  <si>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</si>
  <si>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</si>
  <si>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</si>
  <si>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</si>
  <si>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</si>
  <si>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</si>
  <si>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</si>
  <si>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</si>
  <si>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</si>
  <si>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</si>
  <si>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</si>
  <si>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</si>
  <si>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</si>
  <si>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</si>
  <si>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</si>
  <si>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</si>
  <si>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</si>
  <si>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</si>
  <si>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</si>
  <si>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</si>
  <si>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</si>
  <si>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</si>
  <si>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</si>
  <si>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</si>
  <si>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</si>
  <si>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</si>
  <si>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</si>
  <si>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</si>
  <si>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</si>
  <si>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</si>
  <si>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</si>
  <si>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</si>
  <si>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</si>
  <si>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</si>
  <si>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</si>
  <si>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</si>
  <si>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</si>
  <si>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</si>
  <si>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</si>
  <si>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</si>
  <si>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</si>
  <si>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</si>
  <si>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</si>
  <si>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</si>
  <si>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</si>
  <si>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</si>
  <si>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</si>
  <si>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</si>
  <si>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</si>
  <si>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</si>
  <si>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</si>
  <si>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</si>
  <si>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</si>
  <si>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</si>
  <si>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</si>
  <si>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</si>
  <si>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</si>
  <si>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</si>
  <si>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</si>
  <si>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</si>
  <si>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</si>
  <si>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</si>
  <si>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</si>
  <si>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</si>
  <si>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</si>
  <si>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</si>
  <si>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</si>
  <si>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</si>
  <si>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</si>
  <si>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</si>
  <si>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</si>
  <si>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</si>
  <si>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</si>
  <si>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</si>
  <si>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</si>
  <si>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</si>
  <si>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</si>
  <si>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</si>
  <si>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</si>
  <si>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</si>
  <si>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</si>
  <si>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</si>
  <si>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</si>
  <si>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</si>
  <si>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</si>
  <si>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</si>
  <si>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</si>
  <si>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</si>
  <si>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</si>
  <si>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</si>
  <si>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</si>
  <si>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</si>
  <si>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</si>
  <si>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</si>
  <si>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</si>
  <si>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</si>
  <si>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</si>
  <si>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</si>
  <si>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</si>
  <si>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</si>
  <si>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</si>
  <si>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</si>
  <si>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</si>
  <si>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</si>
  <si>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</si>
  <si>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</si>
  <si>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</si>
  <si>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</si>
  <si>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</si>
  <si>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</si>
  <si>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</si>
  <si>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</si>
  <si>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</si>
  <si>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</si>
  <si>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</si>
  <si>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</si>
  <si>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</si>
  <si>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</si>
  <si>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</si>
  <si>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</si>
  <si>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</si>
  <si>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</si>
  <si>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</si>
  <si>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</si>
  <si>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</si>
  <si>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</si>
  <si>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</si>
  <si>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</si>
  <si>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</si>
  <si>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</si>
  <si>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</si>
  <si>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</si>
  <si>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</si>
  <si>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</si>
  <si>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</si>
  <si>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</si>
  <si>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</si>
  <si>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</si>
  <si>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</si>
  <si>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</si>
  <si>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</si>
  <si>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</si>
  <si>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</si>
  <si>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</si>
  <si>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</si>
  <si>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</si>
  <si>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</si>
  <si>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</si>
  <si>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</si>
  <si>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</si>
  <si>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</si>
  <si>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</si>
  <si>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</si>
  <si>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</si>
  <si>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</si>
  <si>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</si>
  <si>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</si>
  <si>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</si>
  <si>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</si>
  <si>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</si>
  <si>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</si>
  <si>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</si>
  <si>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</si>
  <si>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</si>
  <si>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</si>
  <si>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</si>
  <si>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</si>
  <si>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</si>
  <si>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</si>
  <si>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</si>
  <si>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</si>
  <si>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</si>
  <si>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</si>
  <si>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</si>
  <si>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</si>
  <si>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</si>
  <si>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</si>
  <si>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</si>
  <si>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</si>
  <si>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</si>
  <si>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</si>
  <si>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</si>
  <si>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</si>
  <si>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</si>
  <si>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</si>
  <si>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</si>
  <si>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</si>
  <si>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</si>
  <si>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</si>
  <si>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</si>
  <si>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</si>
  <si>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</si>
  <si>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</si>
  <si>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</si>
  <si>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</si>
  <si>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</si>
  <si>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</si>
  <si>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</si>
  <si>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</si>
  <si>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</si>
  <si>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</si>
  <si>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</si>
  <si>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</si>
  <si>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</si>
  <si>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</si>
  <si>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</si>
  <si>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</si>
  <si>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</si>
  <si>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</si>
  <si>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</si>
  <si>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</si>
  <si>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</si>
  <si>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</si>
  <si>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</si>
  <si>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</si>
  <si>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</si>
  <si>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</si>
  <si>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</si>
  <si>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</si>
  <si>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</si>
  <si>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</si>
  <si>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</si>
  <si>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</si>
  <si>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</si>
  <si>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</si>
  <si>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</si>
  <si>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</si>
  <si>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</si>
  <si>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</si>
  <si>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</si>
  <si>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</si>
  <si>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</si>
  <si>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</si>
  <si>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</si>
  <si>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</si>
  <si>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</si>
  <si>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</si>
  <si>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</si>
  <si>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</si>
  <si>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</si>
  <si>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</si>
  <si>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</si>
  <si>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</si>
  <si>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</si>
  <si>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</si>
  <si>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</si>
  <si>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</si>
  <si>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</si>
  <si>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</si>
  <si>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</si>
  <si>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</si>
  <si>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</si>
  <si>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</si>
  <si>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</si>
  <si>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</si>
  <si>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</si>
  <si>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</si>
  <si>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</si>
  <si>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</si>
  <si>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</si>
  <si>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</si>
  <si>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</si>
  <si>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</si>
  <si>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</si>
  <si>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</si>
  <si>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</si>
  <si>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</si>
  <si>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</si>
  <si>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</si>
  <si>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</si>
  <si>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</si>
  <si>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</si>
  <si>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</si>
  <si>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</si>
  <si>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</si>
  <si>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</si>
  <si>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</si>
  <si>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</si>
  <si>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</si>
  <si>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</si>
  <si>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</si>
  <si>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</si>
  <si>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</si>
  <si>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</si>
  <si>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</si>
  <si>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</si>
  <si>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</si>
  <si>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</si>
  <si>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</si>
  <si>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</si>
  <si>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</si>
  <si>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</si>
  <si>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</si>
  <si>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</si>
  <si>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</si>
  <si>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</si>
  <si>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</si>
  <si>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</si>
  <si>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</si>
  <si>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</si>
  <si>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</si>
  <si>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</si>
  <si>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</si>
  <si>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</si>
  <si>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</si>
  <si>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</si>
  <si>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</si>
  <si>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</si>
  <si>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</si>
  <si>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</si>
  <si>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</si>
  <si>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</si>
  <si>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</si>
  <si>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</si>
  <si>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</si>
  <si>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</si>
  <si>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</si>
  <si>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</si>
  <si>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</si>
  <si>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</si>
  <si>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</si>
  <si>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</si>
  <si>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</si>
  <si>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</si>
  <si>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</si>
  <si>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</si>
  <si>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</si>
  <si>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</si>
  <si>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</si>
  <si>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</si>
  <si>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</si>
  <si>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</si>
  <si>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</si>
  <si>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</si>
  <si>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</si>
  <si>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</si>
  <si>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</si>
  <si>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</si>
  <si>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</si>
  <si>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</si>
  <si>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</si>
  <si>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</si>
  <si>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</si>
  <si>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</si>
  <si>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</si>
  <si>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</si>
  <si>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</si>
  <si>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</si>
  <si>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</si>
  <si>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</si>
  <si>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</si>
  <si>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</si>
  <si>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</si>
  <si>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</si>
  <si>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</si>
  <si>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</si>
  <si>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</si>
  <si>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</si>
  <si>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</si>
  <si>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</si>
  <si>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</si>
  <si>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</si>
  <si>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</si>
  <si>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</si>
  <si>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</si>
  <si>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</si>
  <si>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</si>
  <si>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</si>
  <si>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</si>
  <si>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</si>
  <si>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</si>
  <si>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</si>
  <si>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</si>
  <si>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</si>
  <si>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</si>
  <si>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</si>
  <si>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</si>
  <si>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</si>
  <si>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</si>
  <si>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</si>
  <si>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</si>
  <si>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</si>
  <si>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</si>
  <si>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</si>
  <si>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</si>
  <si>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</si>
  <si>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</si>
  <si>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</si>
  <si>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</si>
  <si>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</si>
  <si>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</si>
  <si>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</si>
  <si>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</si>
  <si>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</si>
  <si>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</si>
  <si>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</si>
  <si>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</si>
  <si>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</si>
  <si>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</si>
  <si>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</si>
  <si>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</si>
  <si>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</si>
  <si>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</si>
  <si>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</si>
  <si>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</si>
  <si>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</si>
  <si>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</si>
  <si>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</si>
  <si>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</si>
  <si>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</si>
  <si>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</si>
  <si>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</si>
  <si>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</si>
  <si>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</si>
  <si>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</si>
  <si>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</si>
  <si>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</si>
  <si>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</si>
  <si>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</si>
  <si>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</si>
  <si>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</si>
  <si>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</si>
  <si>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</si>
  <si>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</si>
  <si>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</si>
  <si>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</si>
  <si>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</si>
  <si>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</si>
  <si>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</si>
  <si>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</si>
  <si>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</si>
  <si>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</si>
  <si>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</si>
  <si>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</si>
  <si>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</si>
  <si>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</si>
  <si>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</si>
  <si>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</si>
  <si>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</si>
  <si>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</si>
  <si>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</si>
  <si>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</si>
  <si>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</si>
  <si>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</si>
  <si>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</si>
  <si>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</si>
  <si>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</si>
  <si>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</si>
  <si>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</si>
  <si>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</si>
  <si>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</si>
  <si>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</si>
  <si>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</si>
  <si>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</si>
  <si>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</si>
  <si>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</si>
  <si>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</si>
  <si>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</si>
  <si>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</si>
  <si>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</si>
  <si>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</si>
  <si>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</si>
  <si>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</si>
  <si>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</si>
  <si>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</si>
  <si>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</si>
  <si>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</si>
  <si>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</si>
  <si>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</si>
  <si>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</si>
  <si>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</si>
  <si>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</si>
  <si>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</si>
  <si>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</si>
  <si>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</si>
  <si>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</si>
  <si>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</si>
  <si>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</si>
  <si>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</si>
  <si>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</si>
  <si>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</si>
  <si>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</si>
  <si>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</si>
  <si>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</si>
  <si>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</si>
  <si>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</si>
  <si>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</si>
  <si>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</si>
  <si>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</si>
  <si>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</si>
  <si>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</si>
  <si>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</si>
  <si>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</si>
  <si>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</si>
  <si>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</si>
  <si>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</si>
  <si>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</si>
  <si>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</si>
  <si>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</si>
  <si>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</si>
  <si>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</si>
  <si>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</si>
  <si>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</si>
  <si>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</si>
  <si>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</si>
  <si>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</si>
  <si>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</si>
  <si>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</si>
  <si>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</si>
  <si>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</si>
  <si>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</si>
  <si>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</si>
  <si>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</si>
  <si>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</si>
  <si>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</si>
  <si>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</si>
  <si>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</si>
  <si>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</si>
  <si>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</si>
  <si>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</si>
  <si>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</si>
  <si>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</si>
  <si>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</si>
  <si>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</si>
  <si>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</si>
  <si>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</si>
  <si>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</si>
  <si>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</si>
  <si>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</si>
  <si>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</si>
  <si>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</si>
  <si>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</si>
  <si>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</si>
  <si>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</si>
  <si>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</si>
  <si>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</si>
  <si>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</si>
  <si>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</si>
  <si>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</si>
  <si>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</si>
  <si>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</si>
  <si>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</si>
  <si>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</si>
  <si>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</si>
  <si>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</si>
  <si>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</si>
  <si>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</si>
  <si>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</si>
  <si>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</si>
  <si>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</si>
  <si>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</si>
  <si>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</si>
  <si>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</si>
  <si>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</si>
  <si>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</si>
  <si>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</si>
  <si>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</si>
  <si>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</si>
  <si>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</si>
  <si>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</si>
  <si>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</si>
  <si>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</si>
  <si>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</si>
  <si>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</si>
  <si>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</si>
  <si>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</si>
  <si>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</si>
  <si>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</si>
  <si>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</si>
  <si>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</si>
  <si>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</si>
  <si>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</si>
  <si>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</si>
  <si>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</si>
  <si>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</si>
  <si>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</si>
  <si>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</si>
  <si>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</si>
  <si>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</si>
  <si>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</si>
  <si>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</si>
  <si>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</si>
  <si>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</si>
  <si>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</si>
  <si>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</si>
  <si>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</si>
  <si>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</si>
  <si>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</si>
  <si>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</si>
  <si>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</si>
  <si>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</si>
  <si>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</si>
  <si>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</si>
  <si>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</si>
  <si>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</si>
  <si>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</si>
  <si>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</si>
  <si>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</si>
  <si>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</si>
  <si>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</si>
  <si>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</si>
  <si>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</si>
  <si>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</si>
  <si>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</si>
  <si>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</si>
  <si>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</si>
  <si>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</si>
  <si>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</si>
  <si>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</si>
  <si>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</si>
  <si>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</si>
  <si>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</si>
  <si>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</si>
  <si>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</si>
  <si>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</si>
  <si>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</si>
  <si>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</si>
  <si>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</si>
  <si>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</si>
  <si>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</si>
  <si>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</si>
  <si>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</si>
  <si>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</si>
  <si>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</si>
  <si>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</si>
  <si>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</si>
  <si>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</si>
  <si>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</si>
  <si>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</si>
  <si>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</si>
  <si>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</si>
  <si>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</si>
  <si>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</si>
  <si>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</si>
  <si>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</si>
  <si>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</si>
  <si>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</si>
  <si>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</si>
  <si>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</si>
  <si>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</si>
  <si>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</si>
  <si>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</si>
  <si>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</si>
  <si>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</si>
  <si>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</si>
  <si>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</si>
  <si>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</si>
  <si>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</si>
  <si>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</si>
  <si>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</si>
  <si>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</si>
  <si>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</si>
  <si>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</si>
  <si>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</si>
  <si>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</si>
  <si>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</si>
  <si>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</si>
  <si>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</si>
  <si>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</si>
  <si>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</si>
  <si>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</si>
  <si>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</si>
  <si>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</si>
  <si>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</si>
  <si>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</si>
  <si>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</si>
  <si>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</si>
  <si>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</si>
  <si>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</si>
  <si>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</si>
  <si>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</si>
  <si>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</si>
  <si>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</si>
  <si>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</si>
  <si>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</si>
  <si>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</si>
  <si>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</si>
  <si>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</si>
  <si>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</si>
  <si>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</si>
  <si>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</si>
  <si>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</si>
  <si>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</si>
  <si>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</si>
  <si>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</si>
  <si>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</si>
  <si>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</si>
  <si>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</si>
  <si>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</si>
  <si>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</si>
  <si>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</si>
  <si>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</si>
  <si>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</si>
  <si>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</si>
  <si>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</si>
  <si>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</si>
  <si>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</si>
  <si>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</si>
  <si>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</si>
  <si>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</si>
  <si>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</si>
  <si>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</si>
  <si>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</si>
  <si>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</si>
  <si>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</si>
  <si>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</si>
  <si>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</si>
  <si>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</si>
  <si>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</si>
  <si>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</si>
  <si>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</si>
  <si>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</si>
  <si>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</si>
  <si>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</si>
  <si>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</si>
  <si>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</si>
  <si>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</si>
  <si>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</si>
  <si>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</si>
  <si>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</si>
  <si>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</si>
  <si>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</si>
  <si>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</si>
  <si>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</si>
  <si>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</si>
  <si>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</si>
  <si>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</si>
  <si>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</si>
  <si>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</si>
  <si>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</si>
  <si>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</si>
  <si>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</si>
  <si>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</si>
  <si>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</si>
  <si>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</si>
  <si>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</si>
  <si>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</si>
  <si>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</si>
  <si>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</si>
  <si>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</si>
  <si>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</si>
  <si>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</si>
  <si>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</si>
  <si>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</si>
  <si>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</si>
  <si>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</si>
  <si>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</si>
  <si>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</si>
  <si>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</si>
  <si>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</si>
  <si>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</si>
  <si>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</si>
  <si>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</si>
  <si>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</si>
  <si>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</si>
  <si>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</si>
  <si>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</si>
  <si>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</si>
  <si>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</si>
  <si>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</si>
  <si>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</si>
  <si>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</si>
  <si>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</si>
  <si>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</si>
  <si>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</si>
  <si>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</si>
  <si>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</si>
  <si>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</si>
  <si>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</si>
  <si>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</si>
  <si>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</si>
  <si>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</si>
  <si>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</si>
  <si>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</si>
  <si>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</si>
  <si>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</si>
  <si>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</si>
  <si>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</si>
  <si>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</si>
  <si>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</si>
  <si>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</si>
  <si>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</si>
  <si>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</si>
  <si>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</si>
  <si>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</si>
  <si>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</si>
  <si>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</si>
  <si>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</si>
  <si>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</si>
  <si>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</si>
  <si>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</si>
  <si>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</si>
  <si>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</si>
  <si>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</si>
  <si>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</si>
  <si>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</si>
  <si>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</si>
  <si>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</si>
  <si>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</si>
  <si>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</si>
  <si>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</si>
  <si>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</si>
  <si>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</si>
  <si>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</si>
  <si>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</si>
  <si>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</si>
  <si>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</si>
  <si>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</si>
  <si>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</si>
  <si>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</si>
  <si>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</si>
  <si>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</si>
  <si>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</si>
  <si>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</si>
  <si>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</si>
  <si>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</si>
  <si>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</si>
  <si>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</si>
  <si>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</si>
  <si>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</si>
  <si>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</si>
  <si>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</si>
  <si>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</si>
  <si>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</si>
  <si>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</si>
  <si>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</si>
  <si>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</si>
  <si>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</si>
  <si>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</si>
  <si>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</si>
  <si>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</si>
  <si>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</si>
  <si>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</si>
  <si>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</si>
  <si>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</si>
  <si>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</si>
  <si>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</si>
  <si>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</si>
  <si>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</si>
  <si>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</si>
  <si>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</si>
  <si>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</si>
  <si>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</si>
  <si>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</si>
  <si>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</si>
  <si>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</si>
  <si>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</si>
  <si>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</si>
  <si>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</si>
  <si>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</si>
  <si>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</si>
  <si>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</si>
  <si>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</si>
  <si>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</si>
  <si>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</si>
  <si>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</si>
  <si>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</si>
  <si>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</si>
  <si>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</si>
  <si>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</si>
  <si>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</si>
  <si>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</si>
  <si>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</si>
  <si>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</si>
  <si>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</si>
  <si>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</si>
  <si>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</si>
  <si>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</si>
  <si>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</si>
  <si>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</si>
  <si>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</si>
  <si>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</si>
  <si>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</si>
  <si>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</si>
  <si>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</si>
  <si>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</si>
  <si>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</si>
  <si>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</si>
  <si>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</si>
  <si>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</si>
  <si>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</si>
  <si>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</si>
  <si>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</si>
  <si>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</si>
  <si>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</si>
  <si>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</si>
  <si>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</si>
  <si>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</si>
  <si>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</si>
  <si>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</si>
  <si>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</si>
  <si>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</si>
  <si>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</si>
  <si>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</si>
  <si>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</si>
  <si>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</si>
  <si>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</si>
  <si>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</si>
  <si>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</si>
  <si>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</si>
  <si>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</si>
  <si>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</si>
  <si>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</si>
  <si>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</si>
  <si>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</si>
  <si>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</si>
  <si>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</si>
  <si>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</si>
  <si>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</si>
  <si>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</si>
  <si>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</si>
  <si>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</si>
  <si>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</si>
  <si>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</si>
  <si>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</si>
  <si>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</si>
  <si>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</si>
  <si>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</si>
  <si>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</si>
  <si>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</si>
  <si>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</si>
  <si>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</si>
  <si>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</si>
  <si>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</si>
  <si>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</si>
  <si>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</si>
  <si>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</si>
  <si>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</si>
  <si>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</si>
  <si>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</si>
  <si>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</si>
  <si>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</si>
  <si>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</si>
  <si>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</si>
  <si>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</si>
  <si>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</si>
  <si>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</si>
  <si>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</si>
  <si>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</si>
  <si>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</si>
  <si>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</si>
  <si>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</si>
  <si>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</si>
  <si>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</si>
  <si>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</si>
  <si>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</si>
  <si>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</si>
  <si>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</si>
  <si>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</si>
  <si>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</si>
  <si>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</si>
  <si>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</si>
  <si>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</si>
  <si>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</si>
  <si>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</si>
  <si>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</si>
  <si>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</si>
  <si>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</si>
  <si>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</si>
  <si>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</si>
  <si>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</si>
  <si>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</si>
  <si>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</si>
  <si>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</si>
  <si>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</si>
  <si>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</si>
  <si>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</si>
  <si>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</si>
  <si>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</si>
  <si>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</si>
  <si>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</si>
  <si>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</si>
  <si>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</si>
  <si>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</si>
  <si>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</si>
  <si>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</si>
  <si>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</si>
  <si>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</si>
  <si>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</si>
  <si>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</si>
  <si>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</si>
  <si>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</si>
  <si>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</si>
  <si>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</si>
  <si>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</si>
  <si>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</si>
  <si>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</si>
  <si>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</si>
  <si>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</si>
  <si>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</si>
  <si>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</si>
  <si>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</si>
  <si>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</si>
  <si>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</si>
  <si>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</si>
  <si>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</si>
  <si>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</si>
  <si>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</si>
  <si>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</si>
  <si>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</si>
  <si>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</si>
  <si>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</si>
  <si>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</si>
  <si>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</si>
  <si>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</si>
  <si>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</si>
  <si>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</si>
  <si>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</si>
  <si>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</si>
  <si>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</si>
  <si>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</si>
  <si>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</si>
  <si>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</si>
  <si>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</si>
  <si>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</si>
  <si>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</si>
  <si>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</si>
  <si>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</si>
  <si>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</si>
  <si>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</si>
  <si>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</si>
  <si>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</si>
  <si>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</si>
  <si>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</si>
  <si>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</si>
  <si>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</si>
  <si>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</si>
  <si>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</si>
  <si>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</si>
  <si>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</si>
  <si>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</si>
  <si>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</si>
  <si>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</si>
  <si>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</si>
  <si>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</si>
  <si>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</si>
  <si>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</si>
  <si>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</si>
  <si>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</si>
  <si>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</si>
  <si>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</si>
  <si>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</si>
  <si>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</si>
  <si>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</si>
  <si>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</si>
  <si>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</si>
  <si>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</si>
  <si>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</si>
  <si>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</si>
  <si>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</si>
  <si>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</si>
  <si>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</si>
  <si>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</si>
  <si>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</si>
  <si>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</si>
  <si>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</si>
  <si>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</si>
  <si>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</si>
  <si>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</si>
  <si>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</si>
  <si>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</si>
  <si>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</si>
  <si>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</si>
  <si>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</si>
  <si>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</si>
  <si>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</si>
  <si>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</si>
  <si>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</si>
  <si>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</si>
  <si>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</si>
  <si>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</si>
  <si>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</si>
  <si>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</si>
  <si>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</si>
  <si>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</si>
  <si>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</si>
  <si>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</si>
  <si>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</si>
  <si>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</si>
  <si>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</si>
  <si>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</si>
  <si>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</si>
  <si>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</si>
  <si>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</si>
  <si>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</si>
  <si>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</si>
  <si>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</si>
  <si>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</si>
  <si>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</si>
  <si>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</si>
  <si>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</si>
  <si>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</si>
  <si>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</si>
  <si>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</si>
  <si>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</si>
  <si>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</si>
  <si>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</si>
  <si>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</si>
  <si>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</si>
  <si>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</si>
  <si>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</si>
  <si>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</si>
  <si>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</si>
  <si>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</si>
  <si>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</si>
  <si>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</si>
  <si>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</si>
  <si>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</si>
  <si>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</si>
  <si>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</si>
  <si>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</si>
  <si>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</si>
  <si>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</si>
  <si>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</si>
  <si>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</si>
  <si>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</si>
  <si>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</si>
  <si>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</si>
  <si>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</si>
  <si>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</si>
  <si>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</si>
  <si>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</si>
  <si>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</si>
  <si>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</si>
  <si>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</si>
  <si>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</si>
  <si>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</si>
  <si>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</si>
  <si>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</si>
  <si>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</si>
  <si>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</si>
  <si>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</si>
  <si>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</si>
  <si>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</si>
  <si>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</si>
  <si>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</si>
  <si>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</si>
  <si>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</si>
  <si>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</si>
  <si>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</si>
  <si>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</si>
  <si>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</si>
  <si>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</si>
  <si>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</si>
  <si>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</si>
  <si>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</si>
  <si>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</si>
  <si>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</si>
  <si>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</si>
  <si>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</si>
  <si>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</si>
  <si>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</si>
  <si>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</si>
  <si>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</si>
  <si>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</si>
  <si>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</si>
  <si>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</si>
  <si>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</si>
  <si>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</si>
  <si>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</si>
  <si>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</si>
  <si>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</si>
  <si>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</si>
  <si>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</si>
  <si>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</si>
  <si>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</si>
  <si>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</si>
  <si>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</si>
  <si>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</si>
  <si>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</si>
  <si>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</si>
  <si>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</si>
  <si>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</si>
  <si>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</si>
  <si>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</si>
  <si>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</si>
  <si>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</si>
  <si>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</si>
  <si>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</si>
  <si>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</si>
  <si>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</si>
  <si>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</si>
  <si>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</si>
  <si>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</si>
  <si>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</si>
  <si>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</si>
  <si>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</si>
  <si>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</si>
  <si>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</si>
  <si>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</si>
  <si>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</si>
  <si>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</si>
  <si>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</si>
  <si>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</si>
  <si>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</si>
  <si>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</si>
  <si>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</si>
  <si>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</si>
  <si>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</si>
  <si>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</si>
  <si>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</si>
  <si>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</si>
  <si>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</si>
  <si>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</si>
  <si>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</si>
  <si>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</si>
  <si>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</si>
  <si>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</si>
  <si>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</si>
  <si>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</si>
  <si>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</si>
  <si>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</si>
  <si>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</si>
  <si>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</si>
  <si>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</si>
  <si>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</si>
  <si>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</si>
  <si>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</si>
  <si>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</si>
  <si>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</si>
  <si>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</si>
  <si>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</si>
  <si>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</si>
  <si>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</si>
  <si>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</si>
  <si>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</si>
  <si>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</si>
  <si>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</si>
  <si>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</si>
  <si>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</si>
  <si>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</si>
  <si>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</si>
  <si>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</si>
  <si>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</si>
  <si>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</si>
  <si>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</si>
  <si>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</si>
  <si>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</si>
  <si>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</si>
  <si>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</si>
  <si>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</si>
  <si>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</si>
  <si>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</si>
  <si>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</si>
  <si>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</si>
  <si>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</si>
  <si>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</si>
  <si>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</si>
  <si>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</si>
  <si>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</si>
  <si>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</si>
  <si>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</si>
  <si>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</si>
  <si>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</si>
  <si>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</si>
  <si>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</si>
  <si>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</si>
  <si>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</si>
  <si>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</si>
  <si>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</si>
  <si>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</si>
  <si>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</si>
  <si>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</si>
  <si>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</si>
  <si>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</si>
  <si>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</si>
  <si>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</si>
  <si>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</si>
  <si>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</si>
  <si>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</si>
  <si>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</si>
  <si>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</si>
  <si>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</si>
  <si>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</si>
  <si>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</si>
  <si>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</si>
  <si>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</si>
  <si>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</si>
  <si>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</si>
  <si>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</si>
  <si>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</si>
  <si>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</si>
  <si>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</si>
  <si>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</si>
  <si>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</si>
  <si>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</si>
  <si>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</si>
  <si>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</si>
  <si>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</si>
  <si>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</si>
  <si>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</si>
  <si>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</si>
  <si>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</si>
  <si>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</si>
  <si>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</si>
  <si>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</si>
  <si>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</si>
  <si>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</si>
  <si>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</si>
  <si>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</si>
  <si>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</si>
  <si>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</si>
  <si>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</si>
  <si>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</si>
  <si>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</si>
  <si>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</si>
  <si>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</si>
  <si>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</si>
  <si>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</si>
  <si>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</si>
  <si>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</si>
  <si>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</si>
  <si>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</si>
  <si>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</si>
  <si>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</si>
  <si>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</si>
  <si>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</si>
  <si>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</si>
  <si>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</si>
  <si>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</si>
  <si>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</si>
  <si>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</si>
  <si>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</si>
  <si>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</si>
  <si>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</si>
  <si>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</si>
  <si>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</si>
  <si>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</si>
  <si>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</si>
  <si>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</si>
  <si>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</si>
  <si>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</si>
  <si>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</si>
  <si>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</si>
  <si>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</si>
  <si>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</si>
  <si>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</si>
  <si>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</si>
  <si>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</si>
  <si>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</si>
  <si>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</si>
  <si>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</si>
  <si>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</si>
  <si>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</si>
  <si>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</si>
  <si>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</si>
  <si>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</si>
  <si>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</si>
  <si>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</si>
  <si>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</si>
  <si>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</si>
  <si>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</si>
  <si>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</si>
  <si>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</si>
  <si>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</si>
  <si>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</si>
  <si>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</si>
  <si>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</si>
  <si>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</si>
  <si>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</si>
  <si>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</si>
  <si>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</si>
  <si>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</si>
  <si>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</si>
  <si>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</si>
  <si>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</si>
  <si>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</si>
  <si>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</si>
  <si>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</si>
  <si>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</si>
  <si>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</si>
  <si>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</si>
  <si>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</si>
  <si>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</si>
  <si>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</si>
  <si>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</si>
  <si>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</si>
  <si>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</si>
  <si>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</si>
  <si>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</si>
  <si>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</si>
  <si>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</si>
  <si>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</si>
  <si>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</si>
  <si>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</si>
  <si>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</si>
  <si>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</si>
  <si>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</si>
  <si>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</si>
  <si>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</si>
  <si>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</si>
  <si>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</si>
  <si>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</si>
  <si>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</si>
  <si>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</si>
  <si>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</si>
  <si>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</si>
  <si>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</si>
  <si>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</si>
  <si>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</si>
  <si>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</si>
  <si>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</si>
  <si>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</si>
  <si>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</si>
  <si>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</si>
  <si>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</si>
  <si>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</si>
  <si>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</si>
  <si>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</si>
  <si>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</si>
  <si>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</si>
  <si>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</si>
  <si>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</si>
  <si>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</si>
  <si>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</si>
  <si>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</si>
  <si>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</si>
  <si>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</si>
  <si>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</si>
  <si>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</si>
  <si>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</si>
  <si>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</si>
  <si>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</si>
  <si>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</si>
  <si>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</si>
  <si>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</si>
  <si>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</si>
  <si>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</si>
  <si>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</si>
  <si>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</si>
  <si>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</si>
  <si>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</si>
  <si>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</si>
  <si>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</si>
  <si>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</si>
  <si>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</si>
  <si>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</si>
  <si>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</si>
  <si>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</si>
  <si>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</si>
  <si>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</si>
  <si>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</si>
  <si>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</si>
  <si>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</si>
  <si>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</si>
  <si>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</si>
  <si>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</si>
  <si>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</si>
  <si>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</si>
  <si>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</si>
  <si>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</si>
  <si>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</si>
  <si>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</si>
  <si>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</si>
  <si>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</si>
  <si>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</si>
  <si>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</si>
  <si>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</si>
  <si>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</si>
  <si>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</si>
  <si>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</si>
  <si>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</si>
  <si>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</si>
  <si>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</si>
  <si>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</si>
  <si>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</si>
  <si>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</si>
  <si>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</si>
  <si>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</si>
  <si>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</si>
  <si>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</si>
  <si>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</si>
  <si>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</si>
  <si>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</si>
  <si>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</si>
  <si>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</si>
  <si>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</si>
  <si>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</si>
  <si>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</si>
  <si>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</si>
  <si>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</si>
  <si>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</si>
  <si>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</si>
  <si>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</si>
  <si>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</si>
  <si>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</si>
  <si>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</si>
  <si>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</si>
  <si>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</si>
  <si>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</si>
  <si>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</si>
  <si>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</si>
  <si>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</si>
  <si>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</si>
  <si>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</si>
  <si>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</si>
  <si>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</si>
  <si>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</si>
  <si>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</si>
  <si>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</si>
  <si>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</si>
  <si>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</si>
  <si>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</si>
  <si>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</si>
  <si>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</si>
  <si>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</si>
  <si>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</si>
  <si>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</si>
  <si>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</si>
  <si>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</si>
  <si>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</si>
  <si>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</si>
  <si>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</si>
  <si>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</si>
  <si>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</si>
  <si>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</si>
  <si>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</si>
  <si>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</si>
  <si>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</si>
  <si>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</si>
  <si>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</si>
  <si>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</si>
  <si>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</si>
  <si>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</si>
  <si>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</si>
  <si>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</si>
  <si>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</si>
  <si>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</si>
  <si>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</si>
  <si>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</si>
  <si>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</si>
  <si>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</si>
  <si>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</si>
  <si>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</si>
  <si>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</si>
  <si>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</si>
  <si>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</si>
  <si>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</si>
  <si>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</si>
  <si>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</si>
  <si>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</si>
  <si>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</si>
  <si>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</si>
  <si>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</si>
  <si>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</si>
  <si>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</si>
  <si>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</si>
  <si>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</si>
  <si>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</si>
  <si>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</si>
  <si>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</si>
  <si>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</si>
  <si>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</si>
  <si>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</si>
  <si>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</si>
  <si>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</si>
  <si>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</si>
  <si>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</si>
  <si>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</si>
  <si>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</si>
  <si>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</si>
  <si>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</si>
  <si>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</si>
  <si>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</si>
  <si>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</si>
  <si>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</si>
  <si>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</si>
  <si>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</si>
  <si>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</si>
  <si>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</si>
  <si>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</si>
  <si>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</si>
  <si>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</si>
  <si>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</si>
  <si>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</si>
  <si>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</si>
  <si>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</si>
  <si>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</si>
  <si>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</si>
  <si>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</si>
  <si>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</si>
  <si>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</si>
  <si>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</si>
  <si>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</si>
  <si>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</si>
  <si>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</si>
  <si>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</si>
  <si>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</si>
  <si>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</si>
  <si>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</si>
  <si>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</si>
  <si>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</si>
  <si>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</si>
  <si>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</si>
  <si>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</si>
  <si>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</si>
  <si>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</si>
  <si>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</si>
  <si>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</si>
  <si>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</si>
  <si>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</si>
  <si>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</si>
  <si>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</si>
  <si>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</si>
  <si>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</si>
  <si>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</si>
  <si>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</si>
  <si>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</si>
  <si>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</si>
  <si>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</si>
  <si>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</si>
  <si>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</si>
  <si>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</si>
  <si>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</si>
  <si>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</si>
  <si>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</si>
  <si>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</si>
  <si>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</si>
  <si>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</si>
  <si>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</si>
  <si>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</si>
  <si>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</si>
  <si>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</si>
  <si>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</si>
  <si>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</si>
  <si>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</si>
  <si>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</si>
  <si>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</si>
  <si>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</si>
  <si>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</si>
  <si>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</si>
  <si>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</si>
  <si>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</si>
  <si>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</si>
  <si>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</si>
  <si>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</si>
  <si>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</si>
  <si>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</si>
  <si>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</si>
  <si>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</si>
  <si>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</si>
  <si>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</si>
  <si>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</si>
  <si>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</si>
  <si>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</si>
  <si>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</si>
  <si>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</si>
  <si>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</si>
  <si>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</si>
  <si>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</si>
  <si>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</si>
  <si>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</si>
  <si>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</si>
  <si>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</si>
  <si>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</si>
  <si>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</si>
  <si>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</si>
  <si>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</si>
  <si>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</si>
  <si>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</si>
  <si>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</si>
  <si>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</si>
  <si>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</si>
  <si>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</si>
  <si>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</si>
  <si>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</si>
  <si>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</si>
  <si>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</si>
  <si>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</si>
  <si>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</si>
  <si>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</si>
  <si>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</si>
  <si>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</si>
  <si>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</si>
  <si>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</si>
  <si>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</si>
  <si>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</si>
  <si>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</si>
  <si>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</si>
  <si>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</si>
  <si>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</si>
  <si>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</si>
  <si>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</si>
  <si>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</si>
  <si>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</si>
  <si>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</si>
  <si>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</si>
  <si>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</si>
  <si>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</si>
  <si>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</si>
  <si>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</si>
  <si>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</si>
  <si>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</si>
  <si>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</si>
  <si>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</si>
  <si>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</si>
  <si>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</si>
  <si>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</si>
  <si>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</si>
  <si>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</si>
  <si>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</si>
  <si>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</si>
  <si>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</si>
  <si>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</si>
  <si>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</si>
  <si>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</si>
  <si>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</si>
  <si>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</si>
  <si>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</si>
  <si>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</si>
  <si>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</si>
  <si>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</si>
  <si>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</si>
  <si>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</si>
  <si>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</si>
  <si>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</si>
  <si>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</si>
  <si>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</si>
  <si>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</si>
  <si>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</si>
  <si>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</si>
  <si>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</si>
  <si>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</si>
  <si>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</si>
  <si>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</si>
  <si>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</si>
  <si>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</si>
  <si>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</si>
  <si>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</si>
  <si>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</si>
  <si>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</si>
  <si>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</si>
  <si>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</si>
  <si>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</si>
  <si>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</si>
  <si>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</si>
  <si>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</si>
  <si>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</si>
  <si>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</si>
  <si>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</si>
  <si>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</si>
  <si>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</si>
  <si>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</si>
  <si>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</si>
  <si>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</si>
  <si>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</si>
  <si>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</si>
  <si>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</si>
  <si>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</si>
  <si>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</si>
  <si>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</si>
  <si>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</si>
  <si>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</si>
  <si>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</si>
  <si>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</si>
  <si>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</si>
  <si>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</si>
  <si>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</si>
  <si>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</si>
  <si>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</si>
  <si>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</si>
  <si>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</si>
  <si>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</si>
  <si>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</si>
  <si>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</si>
  <si>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</si>
  <si>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</si>
  <si>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</si>
  <si>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</si>
  <si>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</si>
  <si>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</si>
  <si>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</si>
  <si>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</si>
  <si>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</si>
  <si>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</si>
  <si>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</si>
  <si>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</si>
  <si>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</si>
  <si>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</si>
  <si>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</si>
  <si>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</si>
  <si>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</si>
  <si>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</si>
  <si>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</si>
  <si>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</si>
  <si>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</si>
  <si>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</si>
  <si>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</si>
  <si>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</si>
  <si>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</si>
  <si>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</si>
  <si>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</si>
  <si>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</si>
  <si>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</si>
  <si>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</si>
  <si>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</si>
  <si>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</si>
  <si>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</si>
  <si>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</si>
  <si>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</si>
  <si>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</si>
  <si>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</si>
  <si>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</si>
  <si>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</si>
  <si>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</si>
  <si>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</si>
  <si>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</si>
  <si>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</si>
  <si>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</si>
  <si>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</si>
  <si>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</si>
  <si>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</si>
  <si>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</si>
  <si>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</si>
  <si>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</si>
  <si>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</si>
  <si>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</si>
  <si>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</si>
  <si>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</si>
  <si>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</si>
  <si>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</si>
  <si>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</si>
  <si>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</si>
  <si>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</si>
  <si>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</si>
  <si>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</si>
  <si>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</si>
  <si>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</si>
  <si>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</si>
  <si>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</si>
  <si>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</si>
  <si>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</si>
  <si>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</si>
  <si>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</si>
  <si>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</si>
  <si>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</si>
  <si>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</si>
  <si>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</si>
  <si>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</si>
  <si>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</si>
  <si>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</si>
  <si>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</si>
  <si>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</si>
  <si>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</si>
  <si>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</si>
  <si>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</si>
  <si>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</si>
  <si>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</si>
  <si>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</si>
  <si>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</si>
  <si>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</si>
  <si>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</si>
  <si>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</si>
  <si>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</si>
  <si>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</si>
  <si>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</si>
  <si>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</si>
  <si>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</si>
  <si>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</si>
  <si>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</si>
  <si>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</si>
  <si>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</si>
  <si>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</si>
  <si>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</si>
  <si>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</si>
  <si>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</si>
  <si>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</si>
  <si>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</si>
  <si>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</si>
  <si>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(Select)</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</si>
  <si>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</si>
  <si>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</si>
  <si>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</si>
  <si>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</si>
  <si>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</si>
  <si>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</si>
  <si>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</si>
  <si>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</si>
  <si>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</si>
  <si>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</si>
  <si>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</si>
  <si>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</si>
  <si>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</si>
  <si>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</si>
  <si>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</si>
  <si>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</si>
  <si>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</si>
  <si>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</si>
  <si>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</si>
  <si>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</si>
  <si>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</si>
  <si>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</si>
  <si>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</si>
  <si>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</si>
  <si>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</si>
  <si>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</si>
  <si>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</si>
  <si>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</si>
  <si>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</si>
  <si>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</si>
  <si>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</si>
  <si>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</si>
  <si>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</si>
  <si>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</si>
  <si>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</si>
  <si>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</si>
  <si>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</si>
  <si>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</si>
  <si>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</si>
  <si>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</si>
  <si>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</si>
  <si>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</si>
  <si>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</si>
  <si>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</si>
  <si>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</si>
  <si>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</si>
  <si>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</si>
  <si>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</si>
  <si>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</si>
  <si>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</si>
  <si>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</si>
  <si>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</si>
  <si>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</si>
  <si>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</si>
  <si>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</si>
  <si>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</si>
  <si>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</si>
  <si>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</si>
  <si>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</si>
  <si>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</si>
  <si>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</si>
  <si>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</si>
  <si>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</si>
  <si>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</si>
  <si>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</si>
  <si>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</si>
  <si>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</si>
  <si>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</si>
  <si>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</si>
  <si>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</si>
  <si>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</si>
  <si>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</si>
  <si>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</si>
  <si>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</si>
  <si>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</si>
  <si>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</si>
  <si>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</si>
  <si>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</si>
  <si>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</si>
  <si>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</si>
  <si>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</si>
  <si>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</si>
  <si>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</si>
  <si>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</si>
  <si>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</si>
  <si>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</si>
  <si>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</si>
  <si>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</si>
  <si>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</si>
  <si>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</si>
  <si>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</si>
  <si>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</si>
  <si>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</si>
  <si>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</si>
  <si>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</si>
  <si>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</si>
  <si>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</si>
  <si>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</si>
  <si>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</si>
  <si>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</si>
  <si>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</si>
  <si>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</si>
  <si>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</si>
  <si>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</si>
  <si>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</si>
  <si>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</si>
  <si>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</si>
  <si>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</si>
  <si>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</si>
  <si>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</si>
  <si>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</si>
  <si>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</si>
  <si>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</si>
  <si>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</si>
  <si>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</si>
  <si>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</si>
  <si>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</si>
  <si>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</si>
  <si>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</si>
  <si>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</si>
  <si>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</si>
  <si>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</si>
  <si>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</si>
  <si>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</si>
  <si>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</si>
  <si>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</si>
  <si>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</si>
  <si>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</si>
  <si>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</si>
  <si>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</si>
  <si>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</si>
  <si>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June 19, 2020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</si>
</sst>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0"/>
      <color indexed="81"/>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7"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8"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5"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6"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2" fillId="30"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102" fillId="37" borderId="0" applyNumberFormat="0" applyBorder="0" applyAlignment="0" applyProtection="0"/>
    <xf numFmtId="0" fontId="102" fillId="38" borderId="0" applyNumberFormat="0" applyBorder="0" applyAlignment="0" applyProtection="0"/>
    <xf numFmtId="0" fontId="102" fillId="39"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4" fillId="41" borderId="23" applyNumberFormat="0" applyAlignment="0" applyProtection="0"/>
    <xf numFmtId="0" fontId="104" fillId="41" borderId="23" applyNumberFormat="0" applyAlignment="0" applyProtection="0"/>
    <xf numFmtId="0" fontId="105"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82"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82"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6" fillId="0" borderId="0" applyNumberFormat="0" applyFill="0" applyBorder="0" applyAlignment="0" applyProtection="0"/>
    <xf numFmtId="0" fontId="107" fillId="43" borderId="0" applyNumberFormat="0" applyBorder="0" applyAlignment="0" applyProtection="0"/>
    <xf numFmtId="0" fontId="108" fillId="0" borderId="25" applyNumberFormat="0" applyFill="0" applyAlignment="0" applyProtection="0"/>
    <xf numFmtId="0" fontId="108" fillId="0" borderId="25" applyNumberFormat="0" applyFill="0" applyAlignment="0" applyProtection="0"/>
    <xf numFmtId="0" fontId="109" fillId="0" borderId="26" applyNumberFormat="0" applyFill="0" applyAlignment="0" applyProtection="0"/>
    <xf numFmtId="0" fontId="109" fillId="0" borderId="26" applyNumberFormat="0" applyFill="0" applyAlignment="0" applyProtection="0"/>
    <xf numFmtId="0" fontId="110" fillId="0" borderId="27" applyNumberFormat="0" applyFill="0" applyAlignment="0" applyProtection="0"/>
    <xf numFmtId="0" fontId="110" fillId="0" borderId="27"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1"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2" fillId="0" borderId="28" applyNumberFormat="0" applyFill="0" applyAlignment="0" applyProtection="0"/>
    <xf numFmtId="0" fontId="113" fillId="45" borderId="0" applyNumberFormat="0" applyBorder="0" applyAlignment="0" applyProtection="0"/>
    <xf numFmtId="0" fontId="114" fillId="0" borderId="0"/>
    <xf numFmtId="0" fontId="62" fillId="0" borderId="0"/>
    <xf numFmtId="0" fontId="114" fillId="0" borderId="0"/>
    <xf numFmtId="0" fontId="62" fillId="0" borderId="0"/>
    <xf numFmtId="0" fontId="62" fillId="0" borderId="0"/>
    <xf numFmtId="0" fontId="10"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5" fillId="0" borderId="0"/>
    <xf numFmtId="0" fontId="62" fillId="0" borderId="0"/>
    <xf numFmtId="170" fontId="63" fillId="0" borderId="0"/>
    <xf numFmtId="0" fontId="101"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8" fillId="0" borderId="0"/>
    <xf numFmtId="0" fontId="101" fillId="0" borderId="0"/>
    <xf numFmtId="0" fontId="101" fillId="0" borderId="0"/>
    <xf numFmtId="0" fontId="101"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101" fillId="0" borderId="0"/>
    <xf numFmtId="0" fontId="101" fillId="0" borderId="0"/>
    <xf numFmtId="0" fontId="101" fillId="0" borderId="0"/>
    <xf numFmtId="0" fontId="101" fillId="0" borderId="0"/>
    <xf numFmtId="0" fontId="78" fillId="0" borderId="0"/>
    <xf numFmtId="0" fontId="62" fillId="0" borderId="0">
      <alignment vertical="top"/>
    </xf>
    <xf numFmtId="0" fontId="101" fillId="0" borderId="0"/>
    <xf numFmtId="0" fontId="101" fillId="0" borderId="0"/>
    <xf numFmtId="0" fontId="101" fillId="0" borderId="0"/>
    <xf numFmtId="0" fontId="101" fillId="0" borderId="0"/>
    <xf numFmtId="0" fontId="78" fillId="0" borderId="0"/>
    <xf numFmtId="0" fontId="10"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1" fillId="0" borderId="0"/>
    <xf numFmtId="0" fontId="62" fillId="0" borderId="0">
      <alignment vertical="top"/>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62" fillId="0" borderId="0">
      <alignment vertical="top"/>
    </xf>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7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 fillId="0" borderId="0"/>
    <xf numFmtId="0" fontId="101" fillId="0" borderId="0"/>
    <xf numFmtId="0" fontId="101" fillId="0" borderId="0"/>
    <xf numFmtId="0" fontId="101"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82"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94" fillId="46" borderId="29" applyNumberFormat="0" applyFont="0" applyAlignment="0" applyProtection="0"/>
    <xf numFmtId="0" fontId="116" fillId="41" borderId="30" applyNumberFormat="0" applyAlignment="0" applyProtection="0"/>
    <xf numFmtId="0" fontId="116"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7" fillId="0" borderId="0" applyNumberFormat="0" applyFill="0" applyBorder="0" applyAlignment="0" applyProtection="0"/>
    <xf numFmtId="0" fontId="118" fillId="0" borderId="31" applyNumberFormat="0" applyFill="0" applyAlignment="0" applyProtection="0"/>
    <xf numFmtId="0" fontId="118" fillId="0" borderId="31" applyNumberFormat="0" applyFill="0" applyAlignment="0" applyProtection="0"/>
    <xf numFmtId="0" fontId="119" fillId="0" borderId="0" applyNumberFormat="0" applyFill="0" applyBorder="0" applyAlignment="0" applyProtection="0"/>
    <xf numFmtId="43" fontId="122" fillId="0" borderId="0" applyFont="0" applyFill="0" applyBorder="0" applyAlignment="0" applyProtection="0"/>
  </cellStyleXfs>
  <cellXfs count="25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2"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5"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3" fillId="0" borderId="0" xfId="0" applyFont="1"/>
    <xf numFmtId="0" fontId="93" fillId="0" borderId="0" xfId="0" applyFont="1" applyFill="1"/>
    <xf numFmtId="0" fontId="10" fillId="0" borderId="0" xfId="0" applyFont="1" applyBorder="1" applyAlignment="1">
      <alignment wrapText="1"/>
    </xf>
    <xf numFmtId="0" fontId="93"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20"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6"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20"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4"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5" fillId="0" borderId="0" xfId="0" applyFont="1" applyBorder="1" applyAlignment="1" applyProtection="1">
      <alignment horizontal="left" vertical="top"/>
    </xf>
    <xf numFmtId="0" fontId="93"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9" fillId="0" borderId="0" xfId="0" applyFont="1" applyAlignment="1">
      <alignment vertical="center"/>
    </xf>
    <xf numFmtId="0" fontId="8" fillId="0" borderId="0" xfId="275" applyFont="1" applyFill="1"/>
    <xf numFmtId="0" fontId="130" fillId="0" borderId="42" xfId="275" applyFont="1" applyBorder="1" applyAlignment="1" applyProtection="1">
      <alignment horizontal="left"/>
    </xf>
    <xf numFmtId="0" fontId="131" fillId="0" borderId="42" xfId="275" applyFont="1" applyBorder="1" applyAlignment="1" applyProtection="1">
      <alignment horizontal="left"/>
    </xf>
    <xf numFmtId="0" fontId="131"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1"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3"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1"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0" fontId="8" fillId="0" borderId="0" xfId="0" applyFont="1" applyAlignment="1">
      <alignment horizontal="left" vertical="top" wrapText="1"/>
    </xf>
    <xf numFmtId="0" fontId="1" fillId="0" borderId="0" xfId="0" applyFont="1" applyAlignment="1">
      <alignment horizontal="left" vertical="top" wrapText="1"/>
    </xf>
    <xf numFmtId="0" fontId="1" fillId="0" borderId="0" xfId="275" applyFont="1" applyAlignment="1">
      <alignment horizontal="left" vertical="top" wrapText="1"/>
    </xf>
    <xf numFmtId="0" fontId="1" fillId="0" borderId="0" xfId="0" applyFont="1" applyBorder="1" applyAlignment="1">
      <alignment horizontal="left" vertical="top" wrapText="1"/>
    </xf>
    <xf numFmtId="0" fontId="124"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1"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0" fontId="19" fillId="0" borderId="0" xfId="0" applyFont="1" applyAlignment="1">
      <alignment horizontal="left"/>
    </xf>
    <xf numFmtId="0" fontId="10" fillId="0" borderId="0" xfId="0" applyFont="1" applyAlignment="1">
      <alignment horizontal="left"/>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4" fontId="19"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 fontId="10" fillId="0" borderId="0" xfId="275" applyNumberFormat="1" applyFont="1" applyFill="1" applyAlignment="1" applyProtection="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8" fillId="0" borderId="0" xfId="275" applyFont="1" applyFill="1" applyAlignment="1">
      <alignment horizontal="left" vertical="top" wrapText="1"/>
    </xf>
    <xf numFmtId="0" fontId="8" fillId="0" borderId="0" xfId="0" applyFont="1" applyFill="1" applyAlignment="1">
      <alignment horizontal="left" vertical="top" wrapText="1"/>
    </xf>
    <xf numFmtId="0" fontId="19" fillId="0" borderId="0" xfId="275" applyFont="1" applyFill="1" applyBorder="1" applyAlignment="1">
      <alignment horizontal="left" vertical="top" wrapText="1"/>
    </xf>
    <xf numFmtId="4" fontId="10" fillId="0" borderId="0" xfId="275" applyNumberFormat="1" applyFont="1" applyAlignment="1" applyProtection="1">
      <alignment horizontal="left" vertical="top" wrapText="1"/>
    </xf>
    <xf numFmtId="0" fontId="19" fillId="0" borderId="0" xfId="0" applyFont="1" applyAlignment="1">
      <alignment horizontal="left" vertical="top" wrapText="1"/>
    </xf>
    <xf numFmtId="0" fontId="8" fillId="0" borderId="0" xfId="0" applyFont="1" applyAlignment="1">
      <alignment horizontal="left"/>
    </xf>
    <xf numFmtId="0" fontId="10" fillId="0" borderId="0" xfId="0" applyFont="1" applyFill="1" applyAlignment="1" applyProtection="1">
      <alignment horizontal="left" vertical="top" wrapText="1"/>
    </xf>
    <xf numFmtId="0" fontId="10" fillId="0" borderId="0" xfId="0" applyFont="1" applyAlignment="1">
      <alignment horizontal="left" vertical="top"/>
    </xf>
    <xf numFmtId="0" fontId="1" fillId="0" borderId="0" xfId="261" applyFont="1" applyFill="1" applyAlignment="1">
      <alignment horizontal="left" vertical="top" wrapText="1"/>
    </xf>
    <xf numFmtId="4" fontId="10" fillId="0" borderId="0" xfId="0" applyNumberFormat="1" applyFont="1" applyFill="1" applyAlignment="1" applyProtection="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9" fillId="0" borderId="0" xfId="0" applyFont="1" applyFill="1" applyAlignment="1">
      <alignment horizontal="left"/>
    </xf>
    <xf numFmtId="0" fontId="8" fillId="0" borderId="4" xfId="0" applyFont="1" applyBorder="1" applyAlignment="1" applyProtection="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19" fillId="0" borderId="0" xfId="261" applyFont="1" applyAlignment="1">
      <alignment horizontal="left"/>
    </xf>
    <xf numFmtId="0" fontId="10" fillId="0" borderId="0" xfId="261" applyFont="1" applyAlignment="1">
      <alignment horizontal="left" vertical="top" wrapText="1"/>
    </xf>
    <xf numFmtId="4" fontId="10" fillId="0" borderId="0" xfId="261" applyNumberFormat="1" applyFont="1" applyFill="1" applyAlignment="1" applyProtection="1">
      <alignment horizontal="left" vertical="top" wrapText="1"/>
    </xf>
    <xf numFmtId="4" fontId="1" fillId="0" borderId="0" xfId="0" applyNumberFormat="1"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applyFont="1" applyBorder="1" applyAlignment="1">
      <alignment horizontal="left"/>
    </xf>
    <xf numFmtId="0" fontId="10" fillId="0" borderId="0" xfId="0" applyFont="1" applyAlignment="1" applyProtection="1">
      <alignment horizontal="left" vertical="top"/>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 fillId="0" borderId="0" xfId="0" applyFont="1" applyAlignment="1">
      <alignment horizontal="left" vertical="top"/>
    </xf>
    <xf numFmtId="0" fontId="10" fillId="0" borderId="0" xfId="0" applyFont="1" applyAlignment="1" applyProtection="1">
      <alignment horizontal="left"/>
    </xf>
    <xf numFmtId="0" fontId="1" fillId="0" borderId="0" xfId="280" applyFont="1" applyAlignment="1" applyProtection="1">
      <alignment horizontal="left" vertical="top" wrapText="1"/>
    </xf>
    <xf numFmtId="0" fontId="2" fillId="0" borderId="0" xfId="247" applyAlignment="1" applyProtection="1">
      <alignment horizontal="left" vertical="top" wrapText="1"/>
    </xf>
    <xf numFmtId="0" fontId="10" fillId="0" borderId="0" xfId="0" applyFont="1" applyAlignment="1" applyProtection="1">
      <alignment horizontal="left" vertical="top" wrapText="1"/>
    </xf>
    <xf numFmtId="0" fontId="2" fillId="0" borderId="0" xfId="247" applyAlignment="1">
      <alignment horizontal="left"/>
    </xf>
    <xf numFmtId="0" fontId="1" fillId="0" borderId="0" xfId="0" applyFont="1" applyAlignment="1" applyProtection="1">
      <alignment horizontal="left" vertical="top" wrapText="1"/>
    </xf>
    <xf numFmtId="4" fontId="10" fillId="0" borderId="0" xfId="0" applyNumberFormat="1" applyFont="1" applyFill="1" applyAlignment="1" applyProtection="1">
      <alignment horizontal="left" vertical="top"/>
    </xf>
    <xf numFmtId="0" fontId="8" fillId="0" borderId="4" xfId="0" applyFont="1" applyBorder="1" applyAlignment="1" applyProtection="1">
      <alignment horizontal="left" vertical="top"/>
    </xf>
    <xf numFmtId="0" fontId="1" fillId="0" borderId="0" xfId="275" applyFont="1" applyFill="1" applyAlignment="1" applyProtection="1">
      <alignment horizontal="left" vertical="top" wrapText="1"/>
      <protection locked="0"/>
    </xf>
    <xf numFmtId="0" fontId="10" fillId="0" borderId="0" xfId="275" applyFont="1" applyFill="1" applyAlignment="1" applyProtection="1">
      <alignment horizontal="left" vertical="top" wrapText="1"/>
      <protection locked="0"/>
    </xf>
    <xf numFmtId="0" fontId="1" fillId="0" borderId="0" xfId="280" applyFont="1" applyFill="1" applyAlignment="1">
      <alignment horizontal="left" vertical="top" wrapText="1"/>
    </xf>
    <xf numFmtId="0" fontId="8" fillId="0" borderId="0" xfId="0" applyFont="1" applyBorder="1" applyAlignment="1">
      <alignment horizontal="left" vertical="top"/>
    </xf>
    <xf numFmtId="0" fontId="1" fillId="0" borderId="0" xfId="0" applyFont="1" applyFill="1" applyBorder="1" applyAlignment="1">
      <alignment horizontal="left" vertical="top" wrapText="1"/>
    </xf>
    <xf numFmtId="0" fontId="10" fillId="0" borderId="0" xfId="0" applyFont="1" applyBorder="1" applyAlignment="1">
      <alignment horizontal="left" vertical="top" wrapText="1"/>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9" fillId="0" borderId="0" xfId="0" applyFont="1" applyBorder="1" applyAlignment="1">
      <alignment horizontal="left" vertical="top"/>
    </xf>
    <xf numFmtId="49" fontId="10" fillId="0" borderId="0" xfId="280" applyNumberFormat="1" applyFont="1" applyFill="1" applyAlignment="1">
      <alignment horizontal="left" vertical="top" wrapText="1"/>
    </xf>
    <xf numFmtId="0" fontId="0" fillId="0" borderId="0" xfId="0" applyAlignment="1">
      <alignment horizontal="left" vertical="top" wrapText="1"/>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0" fontId="10" fillId="0" borderId="0" xfId="0" applyFont="1" applyAlignment="1">
      <alignmen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0" fillId="0" borderId="0" xfId="275" applyFont="1" applyFill="1" applyAlignment="1" applyProtection="1">
      <alignment horizontal="left" vertical="top" wrapText="1"/>
    </xf>
    <xf numFmtId="4" fontId="1" fillId="0" borderId="0" xfId="275" applyNumberFormat="1" applyFont="1" applyFill="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49" fontId="8" fillId="0" borderId="0" xfId="0" applyNumberFormat="1" applyFont="1" applyAlignment="1">
      <alignment horizontal="left"/>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0" fontId="10" fillId="0" borderId="0" xfId="0" applyFont="1" applyFill="1" applyAlignment="1">
      <alignment horizontal="left" vertical="top"/>
    </xf>
    <xf numFmtId="0" fontId="10" fillId="0" borderId="0" xfId="0" applyFont="1" applyFill="1" applyAlignment="1">
      <alignment horizontal="left"/>
    </xf>
    <xf numFmtId="0" fontId="10" fillId="0" borderId="0" xfId="280" applyFont="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0" fontId="10" fillId="0" borderId="0" xfId="275" applyFont="1" applyFill="1" applyAlignment="1" applyProtection="1">
      <alignment horizontal="left"/>
    </xf>
    <xf numFmtId="0" fontId="19" fillId="0" borderId="0" xfId="275" applyFont="1" applyAlignment="1" applyProtection="1">
      <alignment horizontal="left"/>
    </xf>
    <xf numFmtId="4" fontId="10" fillId="0" borderId="0" xfId="0" applyNumberFormat="1" applyFont="1" applyFill="1" applyAlignment="1" applyProtection="1">
      <alignment horizontal="left"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2" fillId="0" borderId="0" xfId="247" quotePrefix="1" applyAlignment="1" applyProtection="1">
      <alignment horizontal="left"/>
    </xf>
    <xf numFmtId="0" fontId="0" fillId="7" borderId="4" xfId="0"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1" fontId="10" fillId="7" borderId="5" xfId="275"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69" fontId="10" fillId="7" borderId="4"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7" fillId="5" borderId="0"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69" fontId="0" fillId="7" borderId="5" xfId="0" applyNumberForma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7" fillId="5" borderId="2" xfId="0" applyFont="1" applyFill="1" applyBorder="1" applyAlignment="1" applyProtection="1">
      <alignment horizontal="center" vertical="center"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8" xfId="0" applyFont="1" applyFill="1" applyBorder="1" applyAlignment="1" applyProtection="1">
      <alignment horizontal="left"/>
      <protection locked="0"/>
    </xf>
    <xf numFmtId="0" fontId="0" fillId="0" borderId="5" xfId="0" applyFill="1" applyBorder="1" applyAlignment="1" applyProtection="1">
      <alignment horizontal="left"/>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10" fillId="7" borderId="12"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0" fillId="0" borderId="12" xfId="0" applyFont="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49" fontId="10" fillId="7" borderId="5" xfId="275" applyNumberFormat="1" applyFill="1" applyBorder="1" applyAlignment="1" applyProtection="1">
      <alignment horizontal="center"/>
      <protection locked="0"/>
    </xf>
    <xf numFmtId="0" fontId="1" fillId="0" borderId="12" xfId="0" applyFont="1" applyBorder="1" applyAlignment="1" applyProtection="1">
      <alignment horizontal="center"/>
    </xf>
    <xf numFmtId="0" fontId="10" fillId="2" borderId="12" xfId="0" applyFont="1" applyFill="1" applyBorder="1" applyAlignment="1" applyProtection="1">
      <alignment horizontal="center"/>
    </xf>
    <xf numFmtId="0" fontId="1" fillId="0" borderId="12" xfId="548" applyFont="1" applyFill="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0" fontId="8"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0" fontId="0" fillId="0" borderId="5" xfId="0" applyBorder="1" applyAlignment="1" applyProtection="1">
      <protection locked="0"/>
    </xf>
    <xf numFmtId="174" fontId="0" fillId="7" borderId="5"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 fillId="7" borderId="5" xfId="247" applyFont="1" applyFill="1" applyBorder="1" applyAlignment="1" applyProtection="1">
      <alignment horizontal="left"/>
      <protection locked="0"/>
    </xf>
    <xf numFmtId="0" fontId="22" fillId="0" borderId="12" xfId="548" applyFont="1" applyFill="1" applyBorder="1" applyAlignment="1" applyProtection="1">
      <alignment horizontal="center"/>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8" fillId="0" borderId="5" xfId="0" applyFont="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Fill="1" applyBorder="1" applyAlignment="1" applyProtection="1">
      <alignment horizontal="right"/>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 fontId="1" fillId="0" borderId="12" xfId="548" applyNumberFormat="1" applyFont="1" applyFill="1" applyBorder="1" applyAlignment="1" applyProtection="1">
      <alignment horizontal="center"/>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1" fillId="0" borderId="7" xfId="548" applyFont="1" applyBorder="1" applyAlignment="1" applyProtection="1">
      <alignment horizontal="left" vertical="top" wrapText="1"/>
    </xf>
    <xf numFmtId="0" fontId="1" fillId="0" borderId="0" xfId="548" applyFont="1" applyBorder="1" applyAlignment="1" applyProtection="1">
      <alignment horizontal="left" vertical="top" wrapText="1"/>
    </xf>
    <xf numFmtId="0" fontId="1" fillId="0" borderId="13" xfId="548" applyFont="1" applyBorder="1" applyAlignment="1" applyProtection="1">
      <alignment horizontal="left" vertical="top" wrapText="1"/>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9"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20"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0" fontId="20" fillId="0" borderId="0" xfId="548" applyFont="1" applyFill="1" applyBorder="1" applyAlignment="1" applyProtection="1">
      <alignment horizontal="center"/>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 fillId="0" borderId="12" xfId="548" quotePrefix="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0" fontId="1" fillId="0" borderId="0" xfId="548" applyFont="1" applyFill="1" applyAlignment="1" applyProtection="1">
      <alignment horizontal="center"/>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2" fontId="1" fillId="0" borderId="12" xfId="548"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2" fontId="1" fillId="0" borderId="12" xfId="548" applyNumberFormat="1"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72" fontId="1" fillId="0" borderId="0" xfId="548" applyNumberFormat="1" applyFont="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169" fontId="0" fillId="0" borderId="12" xfId="0" applyNumberFormat="1" applyFill="1" applyBorder="1" applyAlignment="1" applyProtection="1">
      <alignment horizontal="center"/>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3" fontId="10" fillId="0" borderId="12" xfId="0" applyNumberFormat="1"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9" fontId="9" fillId="7" borderId="5" xfId="0" applyNumberFormat="1"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 fillId="0" borderId="3" xfId="0" applyFont="1" applyBorder="1" applyAlignment="1" applyProtection="1">
      <alignment horizontal="left"/>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24"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8" fillId="0" borderId="12" xfId="0"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 fillId="0" borderId="4" xfId="0" applyFont="1" applyBorder="1" applyAlignment="1" applyProtection="1">
      <alignment horizontal="center"/>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15" xfId="0" applyNumberFormat="1" applyFon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10" fillId="0" borderId="15" xfId="0" applyNumberFormat="1" applyFont="1" applyFill="1" applyBorder="1" applyAlignment="1" applyProtection="1">
      <alignment horizontal="center"/>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4" fontId="0" fillId="7" borderId="4"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7" borderId="12" xfId="0" applyFon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10" fillId="0" borderId="12" xfId="0" applyFont="1" applyFill="1" applyBorder="1" applyAlignment="1" applyProtection="1">
      <alignment horizontal="center" vertical="top"/>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4" xfId="0" applyBorder="1" applyAlignment="1">
      <alignment horizontal="center"/>
    </xf>
    <xf numFmtId="0" fontId="0" fillId="0" borderId="8" xfId="0" applyBorder="1" applyAlignment="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0" xfId="275" applyFont="1" applyFill="1" applyBorder="1" applyAlignment="1" applyProtection="1">
      <alignment horizontal="left" vertical="top" wrapText="1"/>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9" fillId="0" borderId="2" xfId="0" applyFont="1" applyBorder="1" applyAlignment="1">
      <alignment horizontal="left"/>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24" fillId="0" borderId="2" xfId="0" applyNumberFormat="1" applyFont="1" applyBorder="1" applyAlignment="1">
      <alignment horizontal="left" vertical="top"/>
    </xf>
    <xf numFmtId="169"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wrapText="1"/>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3" fillId="0" borderId="8" xfId="0" applyNumberFormat="1" applyFont="1" applyFill="1" applyBorder="1" applyAlignment="1" applyProtection="1">
      <alignment horizontal="center"/>
    </xf>
    <xf numFmtId="169" fontId="93" fillId="0" borderId="12"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3" fillId="0" borderId="8" xfId="0" applyNumberFormat="1" applyFont="1" applyFill="1" applyBorder="1" applyAlignment="1">
      <alignment horizontal="center"/>
    </xf>
    <xf numFmtId="169" fontId="93" fillId="0" borderId="12" xfId="0" applyNumberFormat="1" applyFon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58" fillId="0" borderId="0" xfId="0" applyFont="1" applyAlignment="1">
      <alignment horizontal="left" vertical="top" wrapText="1"/>
    </xf>
    <xf numFmtId="9" fontId="9" fillId="7" borderId="5" xfId="275" applyNumberFormat="1"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4" fontId="17" fillId="0" borderId="0"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0" fontId="0" fillId="7" borderId="47"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1" fontId="9" fillId="0" borderId="39"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1" fontId="9" fillId="0" borderId="37"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9" xfId="0" applyFont="1" applyBorder="1" applyAlignment="1">
      <alignment horizontal="left" vertical="top" wrapText="1"/>
    </xf>
    <xf numFmtId="1" fontId="9" fillId="0" borderId="36"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49" xfId="0" applyFont="1" applyFill="1" applyBorder="1" applyAlignment="1" applyProtection="1">
      <alignment horizontal="left" vertical="top" wrapText="1"/>
    </xf>
    <xf numFmtId="166" fontId="9" fillId="0" borderId="4"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1" fontId="1" fillId="0" borderId="8" xfId="548" applyNumberFormat="1" applyFont="1" applyBorder="1" applyAlignment="1" applyProtection="1">
      <alignment horizontal="center"/>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0" xfId="0" applyNumberFormat="1" applyFont="1" applyFill="1" applyBorder="1" applyAlignment="1" applyProtection="1">
      <alignment horizontal="left" vertical="top"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1" fontId="10" fillId="0" borderId="12" xfId="0" applyNumberFormat="1" applyFont="1" applyFill="1" applyBorder="1" applyAlignment="1" applyProtection="1">
      <alignment horizontal="center"/>
    </xf>
    <xf numFmtId="1" fontId="8"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8" fillId="0" borderId="0" xfId="0" applyFont="1" applyFill="1" applyBorder="1" applyAlignment="1" applyProtection="1">
      <alignment horizontal="left" vertical="top"/>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0" fillId="0" borderId="3"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0" fillId="2" borderId="4" xfId="0" applyFill="1" applyBorder="1" applyAlignment="1" applyProtection="1">
      <alignment horizontal="center"/>
    </xf>
    <xf numFmtId="0" fontId="0" fillId="0" borderId="4" xfId="0"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6" xfId="0" applyFont="1" applyBorder="1" applyAlignment="1" applyProtection="1">
      <alignment horizontal="center" vertical="top"/>
    </xf>
    <xf numFmtId="0" fontId="1" fillId="7" borderId="47" xfId="0" applyFont="1" applyFill="1" applyBorder="1" applyAlignment="1" applyProtection="1">
      <alignment horizontal="center"/>
      <protection locked="0"/>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5" xfId="0" applyFont="1" applyBorder="1" applyAlignment="1" applyProtection="1">
      <alignment horizontal="left"/>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6" fontId="9" fillId="0" borderId="35"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166" fontId="9" fillId="0" borderId="58" xfId="0" applyNumberFormat="1" applyFont="1" applyFill="1" applyBorder="1" applyAlignment="1" applyProtection="1">
      <alignment horizontal="center"/>
    </xf>
    <xf numFmtId="0" fontId="9" fillId="0" borderId="5"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169" fontId="6" fillId="0" borderId="5" xfId="275" applyNumberFormat="1" applyFont="1" applyFill="1" applyBorder="1" applyAlignment="1" applyProtection="1">
      <alignment horizontal="righ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169" fontId="6" fillId="0" borderId="0" xfId="275" applyNumberFormat="1" applyFont="1" applyFill="1" applyBorder="1" applyAlignment="1" applyProtection="1">
      <alignment horizontal="right"/>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0" fontId="6" fillId="0" borderId="5" xfId="275" applyFont="1" applyFill="1" applyBorder="1" applyAlignment="1" applyProtection="1">
      <alignment horizontal="left"/>
    </xf>
    <xf numFmtId="0" fontId="54" fillId="0" borderId="0" xfId="275" applyFont="1" applyFill="1" applyAlignment="1" applyProtection="1">
      <alignment horizontal="left" vertical="top" wrapText="1"/>
    </xf>
    <xf numFmtId="169" fontId="6" fillId="0" borderId="0" xfId="275" applyNumberFormat="1" applyFont="1" applyFill="1" applyBorder="1" applyAlignment="1" applyProtection="1">
      <alignment horizontal="left"/>
    </xf>
    <xf numFmtId="0" fontId="54" fillId="0" borderId="0" xfId="275" applyFont="1" applyFill="1" applyBorder="1" applyAlignment="1" applyProtection="1">
      <alignment horizontal="left"/>
    </xf>
    <xf numFmtId="0" fontId="65" fillId="0" borderId="0" xfId="275" applyFont="1" applyAlignment="1" applyProtection="1">
      <alignment horizontal="center" vertical="center"/>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0" fontId="54" fillId="0" borderId="0" xfId="275" applyFont="1" applyBorder="1" applyAlignment="1" applyProtection="1">
      <alignment horizontal="left" vertical="center"/>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155">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81915</xdr:colOff>
      <xdr:row>7</xdr:row>
      <xdr:rowOff>68580</xdr:rowOff>
    </xdr:to>
    <xdr:pic>
      <xdr:nvPicPr>
        <xdr:cNvPr id="4094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FD692"/>
  <sheetViews>
    <sheetView showGridLines="0" zoomScaleNormal="100" zoomScaleSheetLayoutView="100" workbookViewId="0">
      <selection activeCell="E25" sqref="E25"/>
    </sheetView>
  </sheetViews>
  <sheetFormatPr defaultColWidth="0" defaultRowHeight="12.75" zeroHeight="1"/>
  <cols>
    <col min="1" max="38" width="2.42578125" customWidth="1"/>
    <col min="39" max="16384" width="2.42578125" hidden="1"/>
  </cols>
  <sheetData>
    <row r="1" spans="1:38">
      <c r="A1" s="1468" t="s">
        <v>2150</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row>
    <row r="2" spans="1:38" ht="13.5" thickBot="1">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69"/>
    </row>
    <row r="3" spans="1:38" ht="13.5" thickTop="1"/>
    <row r="4" spans="1:38" s="13" customFormat="1">
      <c r="B4" s="22" t="s">
        <v>49</v>
      </c>
      <c r="C4" s="22" t="s">
        <v>970</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202</v>
      </c>
      <c r="D6" s="6" t="s">
        <v>2133</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15" customHeight="1">
      <c r="A7" s="298"/>
      <c r="C7" s="6"/>
      <c r="D7" s="1464" t="s">
        <v>2152</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row>
    <row r="8" spans="1:38">
      <c r="A8" s="298"/>
      <c r="C8" s="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row>
    <row r="9" spans="1:38">
      <c r="A9" s="298"/>
      <c r="C9" s="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row>
    <row r="10" spans="1:38">
      <c r="A10" s="298"/>
      <c r="C10" s="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row>
    <row r="11" spans="1:38">
      <c r="A11" s="298"/>
      <c r="C11" s="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row>
    <row r="12" spans="1:38">
      <c r="A12" s="298"/>
      <c r="C12" s="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row>
    <row r="13" spans="1:38">
      <c r="A13" s="298"/>
      <c r="C13" s="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row>
    <row r="14" spans="1:38">
      <c r="A14" s="298"/>
      <c r="C14" s="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row>
    <row r="15" spans="1:38">
      <c r="A15" s="298"/>
      <c r="C15" s="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8">
      <c r="A16" s="298"/>
      <c r="C16" s="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row>
    <row r="17" spans="1:37">
      <c r="A17" s="298"/>
      <c r="C17" s="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c r="A18" s="298"/>
      <c r="C18" s="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3.15" customHeight="1">
      <c r="A19" s="298"/>
      <c r="C19" s="6"/>
      <c r="D19" s="1464" t="s">
        <v>1968</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row>
    <row r="20" spans="1:37" ht="13.15" customHeight="1">
      <c r="A20" s="298"/>
      <c r="C20" s="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ht="13.15" customHeight="1">
      <c r="A21" s="298"/>
      <c r="C21" s="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c r="A22" s="298"/>
      <c r="C22" s="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row>
    <row r="23" spans="1:37">
      <c r="A23" s="298"/>
      <c r="C23" s="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c r="A24" s="298"/>
      <c r="C24" s="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c r="A25" s="298"/>
      <c r="C25" s="6"/>
      <c r="D25" s="298"/>
      <c r="E25" s="800" t="s">
        <v>2132</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1969</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4" t="s">
        <v>1963</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row>
    <row r="29" spans="1:37">
      <c r="A29" s="298"/>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row>
    <row r="30" spans="1:37">
      <c r="A30" s="298"/>
      <c r="D30" s="427"/>
      <c r="E30" s="787" t="s">
        <v>1472</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1326</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799</v>
      </c>
      <c r="D33" s="6" t="s">
        <v>653</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282</v>
      </c>
      <c r="E34" s="298" t="s">
        <v>654</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204</v>
      </c>
      <c r="F35" s="1462" t="s">
        <v>1926</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row>
    <row r="36" spans="1:38">
      <c r="A36" s="298"/>
      <c r="C36" s="6"/>
      <c r="D36" s="298"/>
      <c r="E36" s="298"/>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row>
    <row r="37" spans="1:38">
      <c r="A37" s="298"/>
      <c r="C37" s="6"/>
      <c r="D37" s="298"/>
      <c r="E37" s="298"/>
      <c r="F37" s="300" t="s">
        <v>166</v>
      </c>
      <c r="G37" s="298" t="s">
        <v>776</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200</v>
      </c>
      <c r="F38" s="7" t="s">
        <v>2149</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166</v>
      </c>
      <c r="G39" s="6" t="s">
        <v>777</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971</v>
      </c>
      <c r="G40" s="298" t="s">
        <v>808</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201</v>
      </c>
      <c r="F41" s="1462" t="s">
        <v>2151</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row>
    <row r="42" spans="1:38">
      <c r="A42" s="298"/>
      <c r="C42" s="6"/>
      <c r="D42" s="298"/>
      <c r="E42" s="298"/>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row>
    <row r="43" spans="1:38">
      <c r="A43" s="298"/>
      <c r="C43" s="6"/>
      <c r="D43" s="298"/>
      <c r="E43" s="298"/>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283</v>
      </c>
      <c r="E45" s="298" t="s">
        <v>303</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204</v>
      </c>
      <c r="F46" t="s">
        <v>746</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166</v>
      </c>
      <c r="G47" s="1470" t="s">
        <v>2179</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row>
    <row r="48" spans="1:38" s="2" customFormat="1">
      <c r="A48" s="298"/>
      <c r="B48"/>
      <c r="C48" s="6"/>
      <c r="D48" s="6"/>
      <c r="E48" s="298"/>
      <c r="F48" s="426"/>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row>
    <row r="49" spans="1:38" s="2" customFormat="1">
      <c r="A49" s="298"/>
      <c r="B49"/>
      <c r="C49" s="6"/>
      <c r="D49" s="6"/>
      <c r="E49" s="298"/>
      <c r="F49" s="426"/>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row>
    <row r="50" spans="1:38" s="425" customFormat="1">
      <c r="A50" s="298"/>
      <c r="B50" s="6"/>
      <c r="C50" s="6"/>
      <c r="D50" s="6"/>
      <c r="E50" s="298"/>
      <c r="F50" s="426" t="s">
        <v>971</v>
      </c>
      <c r="G50" s="1475" t="s">
        <v>1927</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row>
    <row r="51" spans="1:38" s="298" customFormat="1">
      <c r="B51"/>
      <c r="C51" s="6"/>
      <c r="D51" s="6"/>
      <c r="F51" s="426"/>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row>
    <row r="52" spans="1:38">
      <c r="A52" s="335"/>
      <c r="B52" s="2"/>
      <c r="C52" s="336"/>
      <c r="D52" s="336"/>
      <c r="E52" s="335"/>
      <c r="F52" s="431"/>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289</v>
      </c>
      <c r="E54" s="298" t="s">
        <v>865</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1928</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204</v>
      </c>
      <c r="F56" s="298" t="s">
        <v>970</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166</v>
      </c>
      <c r="G57" s="1462" t="s">
        <v>1929</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row>
    <row r="58" spans="1:38">
      <c r="A58" s="298"/>
      <c r="C58" s="6"/>
      <c r="D58" s="298"/>
      <c r="E58" s="298"/>
      <c r="F58" s="1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row>
    <row r="59" spans="1:38">
      <c r="A59" s="298"/>
      <c r="C59" s="6"/>
      <c r="D59" s="298"/>
      <c r="E59" s="298"/>
      <c r="F59" s="1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row>
    <row r="60" spans="1:38">
      <c r="A60" s="596"/>
      <c r="B60" s="613"/>
      <c r="C60" s="614"/>
      <c r="D60" s="596"/>
      <c r="E60" s="596"/>
      <c r="F60" s="615" t="s">
        <v>971</v>
      </c>
      <c r="G60" s="1462" t="s">
        <v>1930</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613"/>
    </row>
    <row r="61" spans="1:38">
      <c r="A61" s="596"/>
      <c r="B61" s="613"/>
      <c r="C61" s="614"/>
      <c r="D61" s="596"/>
      <c r="E61" s="596"/>
      <c r="F61" s="615"/>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613"/>
    </row>
    <row r="62" spans="1:38">
      <c r="A62" s="596"/>
      <c r="B62" s="613"/>
      <c r="C62" s="614"/>
      <c r="D62" s="596"/>
      <c r="E62" s="596"/>
      <c r="F62" s="616"/>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613"/>
    </row>
    <row r="63" spans="1:38">
      <c r="A63" s="298"/>
      <c r="C63" s="6"/>
      <c r="D63" s="298"/>
      <c r="E63" s="298" t="s">
        <v>200</v>
      </c>
      <c r="F63" s="298" t="s">
        <v>571</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166</v>
      </c>
      <c r="G64" s="1462" t="s">
        <v>1931</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row>
    <row r="65" spans="1:37">
      <c r="A65" s="298"/>
      <c r="C65" s="6"/>
      <c r="D65" s="298"/>
      <c r="E65" s="298"/>
      <c r="F65" s="426"/>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row>
    <row r="66" spans="1:37">
      <c r="A66" s="298"/>
      <c r="C66" s="6"/>
      <c r="D66" s="298"/>
      <c r="E66" s="298"/>
      <c r="F66" s="426" t="s">
        <v>971</v>
      </c>
      <c r="G66" s="1462" t="s">
        <v>1932</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row>
    <row r="67" spans="1:37">
      <c r="A67" s="298"/>
      <c r="C67" s="6"/>
      <c r="D67" s="298"/>
      <c r="E67" s="298"/>
      <c r="F67" s="426"/>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row>
    <row r="68" spans="1:37">
      <c r="A68" s="298"/>
      <c r="C68" s="6"/>
      <c r="D68" s="298"/>
      <c r="E68" s="298"/>
      <c r="F68" s="426"/>
      <c r="G68" s="341" t="s">
        <v>818</v>
      </c>
      <c r="H68" s="298"/>
      <c r="K68" s="341"/>
      <c r="L68" s="341"/>
      <c r="P68" s="298"/>
      <c r="Q68" s="298"/>
      <c r="R68" s="298"/>
      <c r="S68" s="298"/>
      <c r="T68" s="298"/>
      <c r="U68" s="298"/>
      <c r="V68" s="298"/>
      <c r="W68" s="298"/>
      <c r="X68" s="298"/>
      <c r="Y68" s="298"/>
      <c r="Z68" s="298"/>
      <c r="AA68" s="298"/>
      <c r="AB68" s="298"/>
    </row>
    <row r="69" spans="1:37" ht="13.9" customHeight="1">
      <c r="A69" s="298"/>
      <c r="C69" s="6"/>
      <c r="D69" s="298"/>
      <c r="E69" s="298"/>
      <c r="F69" s="426"/>
      <c r="G69" s="341" t="s">
        <v>1224</v>
      </c>
      <c r="K69" s="341"/>
      <c r="L69" s="341"/>
      <c r="P69" s="298"/>
      <c r="Q69" s="298"/>
      <c r="R69" s="298"/>
      <c r="S69" s="298"/>
      <c r="T69" s="298"/>
      <c r="U69" s="298"/>
      <c r="V69" s="298"/>
      <c r="W69" s="298"/>
      <c r="X69" s="298"/>
      <c r="Y69" s="298"/>
      <c r="Z69" s="298"/>
      <c r="AA69" s="298"/>
      <c r="AB69" s="298"/>
    </row>
    <row r="70" spans="1:37">
      <c r="A70" s="298"/>
      <c r="C70" s="6"/>
      <c r="D70" s="298"/>
      <c r="E70" s="298"/>
      <c r="F70" s="426" t="s">
        <v>541</v>
      </c>
      <c r="G70" s="298" t="s">
        <v>352</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969</v>
      </c>
      <c r="H71" s="298" t="s">
        <v>1225</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880</v>
      </c>
      <c r="H72" s="298" t="s">
        <v>353</v>
      </c>
      <c r="K72" s="298"/>
      <c r="L72" s="298"/>
      <c r="M72" s="298"/>
      <c r="P72" s="298"/>
      <c r="Q72" s="298"/>
      <c r="R72" s="298"/>
      <c r="S72" s="298"/>
      <c r="T72" s="298"/>
      <c r="U72" s="298"/>
      <c r="V72" s="298"/>
      <c r="W72" s="298"/>
      <c r="X72" s="298"/>
      <c r="Y72" s="298"/>
      <c r="Z72" s="298"/>
      <c r="AA72" s="298"/>
      <c r="AB72" s="298"/>
    </row>
    <row r="73" spans="1:37">
      <c r="A73" s="298"/>
      <c r="C73" s="6"/>
      <c r="D73" s="298"/>
      <c r="E73" s="298" t="s">
        <v>201</v>
      </c>
      <c r="F73" s="298" t="s">
        <v>710</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62" t="s">
        <v>1970</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row>
    <row r="75" spans="1:37">
      <c r="A75" s="298"/>
      <c r="C75" s="6"/>
      <c r="D75" s="298"/>
      <c r="E75" s="298"/>
      <c r="F75" s="298"/>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row>
    <row r="76" spans="1:37">
      <c r="A76" s="298"/>
      <c r="C76" s="6"/>
      <c r="D76" s="298"/>
      <c r="E76" s="298"/>
      <c r="F76" s="298"/>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row>
    <row r="77" spans="1:37">
      <c r="A77" s="298"/>
      <c r="C77" s="6"/>
      <c r="D77" s="298"/>
      <c r="E77" s="298" t="s">
        <v>720</v>
      </c>
      <c r="F77" s="298" t="s">
        <v>316</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62" t="s">
        <v>1946</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row>
    <row r="79" spans="1:37">
      <c r="A79" s="298"/>
      <c r="C79" s="6"/>
      <c r="D79" s="298"/>
      <c r="E79" s="298"/>
      <c r="F79" s="298"/>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row>
    <row r="80" spans="1:37">
      <c r="A80" s="298"/>
      <c r="C80" s="6"/>
      <c r="D80" s="298"/>
      <c r="E80" s="298"/>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row>
    <row r="81" spans="1:38">
      <c r="A81" s="298"/>
      <c r="C81" s="6"/>
      <c r="D81" s="298"/>
      <c r="E81" s="298" t="s">
        <v>643</v>
      </c>
      <c r="F81" s="298" t="s">
        <v>629</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62" t="s">
        <v>1939</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row>
    <row r="83" spans="1:38">
      <c r="A83" s="298"/>
      <c r="C83" s="6"/>
      <c r="D83" s="298"/>
      <c r="E83" s="298"/>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row>
    <row r="84" spans="1:38">
      <c r="A84" s="298"/>
      <c r="C84" s="6"/>
      <c r="D84" s="298"/>
      <c r="E84" s="298" t="s">
        <v>644</v>
      </c>
      <c r="F84" s="298" t="s">
        <v>1061</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62" t="s">
        <v>1947</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row>
    <row r="86" spans="1:38">
      <c r="A86" s="298"/>
      <c r="C86" s="6"/>
      <c r="D86" s="298"/>
      <c r="E86" s="298"/>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row>
    <row r="87" spans="1:38">
      <c r="A87" s="298"/>
      <c r="C87" s="6"/>
      <c r="D87" s="298"/>
      <c r="E87" s="298" t="s">
        <v>791</v>
      </c>
      <c r="F87" s="298" t="s">
        <v>1152</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62" t="s">
        <v>1940</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row>
    <row r="89" spans="1:38">
      <c r="A89" s="298"/>
      <c r="C89" s="6"/>
      <c r="D89" s="298"/>
      <c r="E89" s="298"/>
      <c r="F89" s="426"/>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row>
    <row r="90" spans="1:38">
      <c r="A90" s="298"/>
      <c r="C90" s="6"/>
      <c r="D90" s="298"/>
      <c r="E90" s="298"/>
      <c r="F90" s="298"/>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row>
    <row r="91" spans="1:38">
      <c r="A91" s="298"/>
      <c r="C91" s="6"/>
      <c r="D91" s="298"/>
      <c r="E91" s="298"/>
      <c r="F91" s="298"/>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row>
    <row r="92" spans="1:38">
      <c r="A92" s="596"/>
      <c r="B92" s="613"/>
      <c r="C92" s="614"/>
      <c r="D92" s="596"/>
      <c r="E92" s="596" t="s">
        <v>1151</v>
      </c>
      <c r="F92" s="613" t="s">
        <v>1226</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 customHeight="1">
      <c r="A93" s="596"/>
      <c r="B93" s="613"/>
      <c r="C93" s="614"/>
      <c r="D93" s="596"/>
      <c r="E93" s="596"/>
      <c r="F93" s="613"/>
      <c r="G93" s="1463" t="s">
        <v>1941</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613"/>
    </row>
    <row r="94" spans="1:38" ht="13.7" customHeight="1">
      <c r="A94" s="596"/>
      <c r="B94" s="613"/>
      <c r="C94" s="614"/>
      <c r="D94" s="596"/>
      <c r="E94" s="596"/>
      <c r="F94" s="61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613"/>
    </row>
    <row r="95" spans="1:38">
      <c r="A95" s="596"/>
      <c r="B95" s="613"/>
      <c r="C95" s="614"/>
      <c r="D95" s="596"/>
      <c r="E95" s="596"/>
      <c r="F95" s="61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613"/>
    </row>
    <row r="96" spans="1:38">
      <c r="A96" s="596"/>
      <c r="B96" s="613"/>
      <c r="C96" s="614"/>
      <c r="D96" s="596"/>
      <c r="E96" s="596"/>
      <c r="F96" s="61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613"/>
    </row>
    <row r="97" spans="1:38">
      <c r="A97" s="298"/>
      <c r="C97" s="6"/>
      <c r="D97" s="298"/>
      <c r="E97" s="298" t="s">
        <v>1194</v>
      </c>
      <c r="F97" s="298" t="s">
        <v>872</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62" t="s">
        <v>1942</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row>
    <row r="99" spans="1:38">
      <c r="A99" s="298"/>
      <c r="C99" s="6"/>
      <c r="D99" s="298"/>
      <c r="E99" s="298"/>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row>
    <row r="100" spans="1:38">
      <c r="A100" s="298"/>
      <c r="C100" s="6"/>
      <c r="D100" s="298"/>
      <c r="E100" s="298" t="s">
        <v>1153</v>
      </c>
      <c r="F100" s="298" t="s">
        <v>1154</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62" t="s">
        <v>1943</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row>
    <row r="102" spans="1:38">
      <c r="A102" s="298"/>
      <c r="C102" s="6"/>
      <c r="D102" s="298"/>
      <c r="E102" s="298"/>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row>
    <row r="103" spans="1:38">
      <c r="A103" s="298"/>
      <c r="C103" s="6"/>
      <c r="D103" s="298"/>
      <c r="E103" s="298" t="s">
        <v>1155</v>
      </c>
      <c r="F103" s="298" t="s">
        <v>1156</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62" t="s">
        <v>1944</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row>
    <row r="105" spans="1:38" s="804" customFormat="1">
      <c r="A105" s="335"/>
      <c r="B105" s="2"/>
      <c r="C105" s="336"/>
      <c r="D105" s="335"/>
      <c r="E105" s="335"/>
      <c r="F105" s="335"/>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
    </row>
    <row r="106" spans="1:38" s="2" customFormat="1">
      <c r="A106" s="335"/>
      <c r="C106" s="336"/>
      <c r="D106" s="336"/>
      <c r="E106" s="335"/>
      <c r="F106" s="335"/>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row>
    <row r="107" spans="1:38" s="2" customFormat="1">
      <c r="A107" s="335"/>
      <c r="D107" s="805"/>
      <c r="E107" s="1461" t="s">
        <v>1945</v>
      </c>
      <c r="F107" s="1461"/>
      <c r="G107" s="1461"/>
      <c r="H107" s="1461"/>
      <c r="I107" s="1461"/>
      <c r="J107" s="1461"/>
      <c r="K107" s="1461"/>
      <c r="L107" s="1461"/>
      <c r="M107" s="1461"/>
      <c r="N107" s="1461"/>
      <c r="O107" s="1461"/>
      <c r="P107" s="1461"/>
      <c r="Q107" s="1461"/>
      <c r="R107" s="1461"/>
      <c r="S107" s="1461"/>
      <c r="T107" s="1461"/>
      <c r="U107" s="1461"/>
      <c r="V107" s="1461"/>
      <c r="W107" s="1461"/>
      <c r="X107" s="1461"/>
      <c r="Y107" s="1461"/>
      <c r="Z107" s="1461"/>
      <c r="AA107" s="1461"/>
      <c r="AB107" s="1461"/>
      <c r="AC107" s="1461"/>
      <c r="AD107" s="1461"/>
      <c r="AE107" s="1461"/>
      <c r="AF107" s="1461"/>
      <c r="AG107" s="1461"/>
      <c r="AH107" s="1461"/>
      <c r="AI107" s="1461"/>
      <c r="AJ107" s="1461"/>
      <c r="AK107" s="1461"/>
    </row>
    <row r="108" spans="1:38">
      <c r="A108" s="298"/>
      <c r="D108" s="302"/>
      <c r="E108" s="1461"/>
      <c r="F108" s="1461"/>
      <c r="G108" s="1461"/>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798</v>
      </c>
      <c r="C110" s="22" t="s">
        <v>571</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946</v>
      </c>
      <c r="D112" s="14"/>
      <c r="E112" s="6"/>
      <c r="F112" s="6"/>
      <c r="G112" s="6" t="s">
        <v>2180</v>
      </c>
      <c r="H112" s="6"/>
      <c r="I112" s="6"/>
      <c r="J112" s="14"/>
      <c r="K112" s="6"/>
      <c r="AL112" s="14"/>
    </row>
    <row r="113" spans="1:38">
      <c r="B113" s="6"/>
      <c r="C113" s="6"/>
      <c r="D113" s="6" t="s">
        <v>202</v>
      </c>
      <c r="E113" s="6" t="s">
        <v>2181</v>
      </c>
      <c r="F113" s="6"/>
      <c r="G113" s="6"/>
      <c r="H113" s="6"/>
      <c r="I113" s="6"/>
      <c r="J113" s="6"/>
      <c r="K113" s="6"/>
      <c r="L113" s="6"/>
      <c r="M113" s="6"/>
    </row>
    <row r="114" spans="1:38">
      <c r="B114" s="6"/>
      <c r="C114" s="6"/>
      <c r="E114" s="298" t="s">
        <v>282</v>
      </c>
      <c r="F114" s="301" t="s">
        <v>203</v>
      </c>
      <c r="G114" s="6"/>
      <c r="H114" s="6"/>
      <c r="I114" s="6"/>
      <c r="J114" s="6"/>
      <c r="K114" s="6"/>
    </row>
    <row r="115" spans="1:38">
      <c r="E115" s="335"/>
      <c r="F115" s="2" t="s">
        <v>205</v>
      </c>
      <c r="G115" s="2"/>
      <c r="H115" s="2"/>
      <c r="I115" s="2"/>
    </row>
    <row r="116" spans="1:38">
      <c r="E116" s="298"/>
      <c r="F116" t="s">
        <v>206</v>
      </c>
      <c r="G116" s="14"/>
    </row>
    <row r="117" spans="1:38">
      <c r="E117" s="298"/>
    </row>
    <row r="118" spans="1:38" s="13" customFormat="1">
      <c r="A118"/>
      <c r="B118"/>
      <c r="C118"/>
      <c r="D118"/>
      <c r="E118" s="298" t="s">
        <v>283</v>
      </c>
      <c r="F118" s="301" t="s">
        <v>207</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208</v>
      </c>
    </row>
    <row r="120" spans="1:38">
      <c r="E120" s="298"/>
    </row>
    <row r="121" spans="1:38">
      <c r="E121" s="298" t="s">
        <v>289</v>
      </c>
      <c r="F121" s="301" t="s">
        <v>25</v>
      </c>
      <c r="G121" s="6"/>
      <c r="H121" s="6"/>
      <c r="I121" s="6"/>
      <c r="J121" s="6"/>
      <c r="K121" s="6"/>
      <c r="L121" s="6"/>
      <c r="M121" s="6"/>
      <c r="N121" s="6"/>
      <c r="O121" s="6"/>
      <c r="P121" s="6"/>
    </row>
    <row r="122" spans="1:38" s="14" customFormat="1" ht="12.75" customHeight="1">
      <c r="A122"/>
      <c r="B122"/>
      <c r="C122"/>
      <c r="D122"/>
      <c r="E122" s="298"/>
      <c r="F122" s="298" t="s">
        <v>1359</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1395</v>
      </c>
    </row>
    <row r="124" spans="1:38"/>
    <row r="125" spans="1:38">
      <c r="E125" t="s">
        <v>956</v>
      </c>
      <c r="F125" s="301" t="s">
        <v>1360</v>
      </c>
    </row>
    <row r="126" spans="1:38">
      <c r="F126" s="298" t="s">
        <v>1227</v>
      </c>
      <c r="G126" s="298"/>
    </row>
    <row r="127" spans="1:38">
      <c r="F127" s="7" t="s">
        <v>2153</v>
      </c>
      <c r="G127" s="302"/>
    </row>
    <row r="128" spans="1:38">
      <c r="G128" s="302"/>
    </row>
    <row r="129" spans="2:37">
      <c r="E129" s="298" t="s">
        <v>672</v>
      </c>
      <c r="F129" s="301" t="s">
        <v>102</v>
      </c>
    </row>
    <row r="130" spans="2:37">
      <c r="E130" s="298"/>
      <c r="F130" s="298" t="s">
        <v>1492</v>
      </c>
    </row>
    <row r="131" spans="2:37">
      <c r="B131" s="6"/>
      <c r="C131" s="6"/>
      <c r="F131" s="6"/>
    </row>
    <row r="132" spans="2:37">
      <c r="B132" s="6"/>
      <c r="C132" s="6" t="s">
        <v>947</v>
      </c>
      <c r="G132" s="6" t="s">
        <v>103</v>
      </c>
    </row>
    <row r="133" spans="2:37">
      <c r="B133" s="6"/>
      <c r="C133" s="6"/>
      <c r="D133" s="6" t="s">
        <v>202</v>
      </c>
      <c r="E133" s="303" t="s">
        <v>395</v>
      </c>
      <c r="F133" s="6"/>
      <c r="G133" s="6"/>
      <c r="H133" s="6"/>
      <c r="I133" s="6"/>
      <c r="J133" s="6"/>
    </row>
    <row r="134" spans="2:37">
      <c r="B134" s="6"/>
      <c r="C134" s="6"/>
      <c r="E134" s="298" t="s">
        <v>1363</v>
      </c>
      <c r="F134" s="298"/>
    </row>
    <row r="135" spans="2:37"/>
    <row r="136" spans="2:37" ht="12.75" customHeight="1">
      <c r="D136" s="6" t="s">
        <v>799</v>
      </c>
      <c r="E136" s="6" t="s">
        <v>952</v>
      </c>
    </row>
    <row r="137" spans="2:37">
      <c r="E137" s="298" t="s">
        <v>1363</v>
      </c>
      <c r="F137" s="298"/>
    </row>
    <row r="138" spans="2:37"/>
    <row r="139" spans="2:37">
      <c r="D139" s="6" t="s">
        <v>949</v>
      </c>
      <c r="E139" s="6" t="s">
        <v>324</v>
      </c>
      <c r="G139" s="6"/>
      <c r="H139" s="6"/>
      <c r="I139" s="6"/>
      <c r="J139" s="6"/>
      <c r="K139" s="6"/>
      <c r="L139" s="6"/>
      <c r="M139" s="6"/>
      <c r="N139" s="6"/>
    </row>
    <row r="140" spans="2:37">
      <c r="E140" s="1462" t="s">
        <v>1948</v>
      </c>
      <c r="F140" s="1462"/>
      <c r="G140" s="1462"/>
      <c r="H140" s="1462"/>
      <c r="I140" s="1462"/>
      <c r="J140" s="1462"/>
      <c r="K140" s="1462"/>
      <c r="L140" s="1462"/>
      <c r="M140" s="1462"/>
      <c r="N140" s="1462"/>
      <c r="O140" s="1462"/>
      <c r="P140" s="1462"/>
      <c r="Q140" s="1462"/>
      <c r="R140" s="1462"/>
      <c r="S140" s="1462"/>
      <c r="T140" s="1462"/>
      <c r="U140" s="1462"/>
      <c r="V140" s="1462"/>
      <c r="W140" s="1462"/>
      <c r="X140" s="1462"/>
      <c r="Y140" s="1462"/>
      <c r="Z140" s="1462"/>
      <c r="AA140" s="1462"/>
      <c r="AB140" s="1462"/>
      <c r="AC140" s="1462"/>
      <c r="AD140" s="1462"/>
      <c r="AE140" s="1462"/>
      <c r="AF140" s="1462"/>
      <c r="AG140" s="1462"/>
      <c r="AH140" s="1462"/>
      <c r="AI140" s="1462"/>
      <c r="AJ140" s="1462"/>
      <c r="AK140" s="1462"/>
    </row>
    <row r="141" spans="2:37">
      <c r="E141" s="1462"/>
      <c r="F141" s="1462"/>
      <c r="G141" s="1462"/>
      <c r="H141" s="1462"/>
      <c r="I141" s="1462"/>
      <c r="J141" s="1462"/>
      <c r="K141" s="1462"/>
      <c r="L141" s="1462"/>
      <c r="M141" s="1462"/>
      <c r="N141" s="1462"/>
      <c r="O141" s="1462"/>
      <c r="P141" s="1462"/>
      <c r="Q141" s="1462"/>
      <c r="R141" s="1462"/>
      <c r="S141" s="1462"/>
      <c r="T141" s="1462"/>
      <c r="U141" s="1462"/>
      <c r="V141" s="1462"/>
      <c r="W141" s="1462"/>
      <c r="X141" s="1462"/>
      <c r="Y141" s="1462"/>
      <c r="Z141" s="1462"/>
      <c r="AA141" s="1462"/>
      <c r="AB141" s="1462"/>
      <c r="AC141" s="1462"/>
      <c r="AD141" s="1462"/>
      <c r="AE141" s="1462"/>
      <c r="AF141" s="1462"/>
      <c r="AG141" s="1462"/>
      <c r="AH141" s="1462"/>
      <c r="AI141" s="1462"/>
      <c r="AJ141" s="1462"/>
      <c r="AK141" s="1462"/>
    </row>
    <row r="142" spans="2:37">
      <c r="E142" s="298"/>
      <c r="F142" s="298"/>
    </row>
    <row r="143" spans="2:37">
      <c r="D143" s="6" t="s">
        <v>869</v>
      </c>
      <c r="E143" s="6" t="s">
        <v>371</v>
      </c>
      <c r="F143" s="6"/>
      <c r="G143" s="6"/>
      <c r="H143" s="6"/>
      <c r="I143" s="6"/>
      <c r="J143" s="6"/>
      <c r="K143" s="6"/>
    </row>
    <row r="144" spans="2:37">
      <c r="E144" s="7" t="s">
        <v>1971</v>
      </c>
      <c r="F144" s="298"/>
    </row>
    <row r="145" spans="3:37">
      <c r="E145" s="298"/>
      <c r="F145" s="298"/>
    </row>
    <row r="146" spans="3:37">
      <c r="D146" s="6" t="s">
        <v>895</v>
      </c>
      <c r="E146" s="6" t="s">
        <v>1330</v>
      </c>
      <c r="F146" s="6"/>
      <c r="G146" s="6"/>
      <c r="H146" s="6"/>
      <c r="I146" s="6"/>
      <c r="J146" s="6"/>
      <c r="K146" s="6"/>
      <c r="L146" s="6"/>
    </row>
    <row r="147" spans="3:37">
      <c r="E147" t="s">
        <v>282</v>
      </c>
      <c r="F147" t="s">
        <v>593</v>
      </c>
    </row>
    <row r="148" spans="3:37">
      <c r="E148" t="s">
        <v>283</v>
      </c>
      <c r="F148" t="s">
        <v>452</v>
      </c>
    </row>
    <row r="149" spans="3:37">
      <c r="F149" t="s">
        <v>204</v>
      </c>
      <c r="G149" s="298" t="s">
        <v>1364</v>
      </c>
    </row>
    <row r="150" spans="3:37">
      <c r="F150" t="s">
        <v>200</v>
      </c>
      <c r="G150" s="1462" t="s">
        <v>1949</v>
      </c>
      <c r="H150" s="1462"/>
      <c r="I150" s="1462"/>
      <c r="J150" s="1462"/>
      <c r="K150" s="1462"/>
      <c r="L150" s="1462"/>
      <c r="M150" s="1462"/>
      <c r="N150" s="1462"/>
      <c r="O150" s="1462"/>
      <c r="P150" s="1462"/>
      <c r="Q150" s="1462"/>
      <c r="R150" s="1462"/>
      <c r="S150" s="1462"/>
      <c r="T150" s="1462"/>
      <c r="U150" s="1462"/>
      <c r="V150" s="1462"/>
      <c r="W150" s="1462"/>
      <c r="X150" s="1462"/>
      <c r="Y150" s="1462"/>
      <c r="Z150" s="1462"/>
      <c r="AA150" s="1462"/>
      <c r="AB150" s="1462"/>
      <c r="AC150" s="1462"/>
      <c r="AD150" s="1462"/>
      <c r="AE150" s="1462"/>
      <c r="AF150" s="1462"/>
      <c r="AG150" s="1462"/>
      <c r="AH150" s="1462"/>
      <c r="AI150" s="1462"/>
      <c r="AJ150" s="1462"/>
      <c r="AK150" s="1462"/>
    </row>
    <row r="151" spans="3:37">
      <c r="G151" s="1462"/>
      <c r="H151" s="1462"/>
      <c r="I151" s="1462"/>
      <c r="J151" s="1462"/>
      <c r="K151" s="1462"/>
      <c r="L151" s="1462"/>
      <c r="M151" s="1462"/>
      <c r="N151" s="1462"/>
      <c r="O151" s="1462"/>
      <c r="P151" s="1462"/>
      <c r="Q151" s="1462"/>
      <c r="R151" s="1462"/>
      <c r="S151" s="1462"/>
      <c r="T151" s="1462"/>
      <c r="U151" s="1462"/>
      <c r="V151" s="1462"/>
      <c r="W151" s="1462"/>
      <c r="X151" s="1462"/>
      <c r="Y151" s="1462"/>
      <c r="Z151" s="1462"/>
      <c r="AA151" s="1462"/>
      <c r="AB151" s="1462"/>
      <c r="AC151" s="1462"/>
      <c r="AD151" s="1462"/>
      <c r="AE151" s="1462"/>
      <c r="AF151" s="1462"/>
      <c r="AG151" s="1462"/>
      <c r="AH151" s="1462"/>
      <c r="AI151" s="1462"/>
      <c r="AJ151" s="1462"/>
      <c r="AK151" s="1462"/>
    </row>
    <row r="152" spans="3:37">
      <c r="G152" s="298"/>
    </row>
    <row r="153" spans="3:37">
      <c r="D153" s="6" t="s">
        <v>427</v>
      </c>
      <c r="E153" s="6" t="s">
        <v>1361</v>
      </c>
    </row>
    <row r="154" spans="3:37">
      <c r="E154" s="1450" t="s">
        <v>2185</v>
      </c>
      <c r="F154" s="596"/>
    </row>
    <row r="155" spans="3:37"/>
    <row r="156" spans="3:37">
      <c r="C156" s="6" t="s">
        <v>792</v>
      </c>
      <c r="D156" s="6"/>
      <c r="E156" s="6"/>
      <c r="F156" s="6"/>
      <c r="G156" s="6" t="s">
        <v>104</v>
      </c>
      <c r="H156" s="6"/>
      <c r="I156" s="6"/>
      <c r="J156" s="6"/>
      <c r="K156" s="6"/>
    </row>
    <row r="157" spans="3:37">
      <c r="D157" s="6" t="s">
        <v>202</v>
      </c>
      <c r="E157" s="6" t="s">
        <v>539</v>
      </c>
      <c r="F157" s="6"/>
      <c r="G157" s="6"/>
      <c r="H157" s="6"/>
    </row>
    <row r="158" spans="3:37">
      <c r="E158" t="s">
        <v>1157</v>
      </c>
    </row>
    <row r="159" spans="3:37"/>
    <row r="160" spans="3:37">
      <c r="D160" s="6" t="s">
        <v>799</v>
      </c>
      <c r="E160" s="6" t="s">
        <v>503</v>
      </c>
      <c r="F160" s="6"/>
      <c r="G160" s="6"/>
      <c r="H160" s="6"/>
    </row>
    <row r="161" spans="4:7">
      <c r="D161" s="2"/>
      <c r="E161" s="298" t="s">
        <v>1365</v>
      </c>
    </row>
    <row r="162" spans="4:7">
      <c r="D162" s="2"/>
      <c r="E162" s="2"/>
    </row>
    <row r="163" spans="4:7">
      <c r="D163" s="336" t="s">
        <v>949</v>
      </c>
      <c r="E163" s="336" t="s">
        <v>1098</v>
      </c>
    </row>
    <row r="164" spans="4:7">
      <c r="D164" s="2"/>
      <c r="E164" s="298" t="s">
        <v>1366</v>
      </c>
    </row>
    <row r="165" spans="4:7">
      <c r="D165" s="2"/>
      <c r="E165" s="298" t="s">
        <v>1362</v>
      </c>
      <c r="G165" s="298"/>
    </row>
    <row r="166" spans="4:7">
      <c r="D166" s="2"/>
      <c r="E166" s="2"/>
    </row>
    <row r="167" spans="4:7">
      <c r="D167" s="336" t="s">
        <v>869</v>
      </c>
      <c r="E167" s="63" t="s">
        <v>342</v>
      </c>
    </row>
    <row r="168" spans="4:7">
      <c r="D168" s="2"/>
      <c r="E168" s="2" t="s">
        <v>282</v>
      </c>
      <c r="F168" s="298" t="s">
        <v>1367</v>
      </c>
    </row>
    <row r="169" spans="4:7">
      <c r="D169" s="2"/>
      <c r="E169" s="335" t="s">
        <v>283</v>
      </c>
      <c r="F169" s="298" t="s">
        <v>1368</v>
      </c>
    </row>
    <row r="170" spans="4:7">
      <c r="D170" s="2"/>
      <c r="E170" s="335" t="s">
        <v>289</v>
      </c>
      <c r="F170" t="s">
        <v>325</v>
      </c>
    </row>
    <row r="171" spans="4:7">
      <c r="D171" s="2"/>
      <c r="E171" s="2"/>
    </row>
    <row r="172" spans="4:7">
      <c r="D172" s="336" t="s">
        <v>895</v>
      </c>
      <c r="E172" s="336" t="s">
        <v>105</v>
      </c>
    </row>
    <row r="173" spans="4:7">
      <c r="D173" s="2"/>
      <c r="E173" s="298" t="s">
        <v>1369</v>
      </c>
    </row>
    <row r="174" spans="4:7">
      <c r="D174" s="2"/>
      <c r="E174" s="2"/>
    </row>
    <row r="175" spans="4:7">
      <c r="D175" s="336" t="s">
        <v>427</v>
      </c>
      <c r="E175" s="336" t="s">
        <v>860</v>
      </c>
    </row>
    <row r="176" spans="4:7">
      <c r="D176" s="2"/>
      <c r="E176" s="298" t="s">
        <v>1370</v>
      </c>
    </row>
    <row r="177" spans="2:20">
      <c r="D177" s="2"/>
      <c r="E177" s="298" t="s">
        <v>1371</v>
      </c>
    </row>
    <row r="178" spans="2:20">
      <c r="D178" s="2"/>
      <c r="E178" s="2"/>
    </row>
    <row r="179" spans="2:20">
      <c r="D179" s="336" t="s">
        <v>50</v>
      </c>
      <c r="E179" s="336" t="s">
        <v>580</v>
      </c>
    </row>
    <row r="180" spans="2:20">
      <c r="D180" s="2"/>
      <c r="E180" s="2" t="s">
        <v>282</v>
      </c>
      <c r="F180" t="s">
        <v>326</v>
      </c>
    </row>
    <row r="181" spans="2:20">
      <c r="E181" s="2" t="s">
        <v>283</v>
      </c>
      <c r="F181" t="s">
        <v>866</v>
      </c>
    </row>
    <row r="182" spans="2:20">
      <c r="F182" s="298"/>
    </row>
    <row r="183" spans="2:20">
      <c r="C183" s="6" t="s">
        <v>793</v>
      </c>
      <c r="E183" s="298"/>
      <c r="G183" s="6" t="s">
        <v>480</v>
      </c>
    </row>
    <row r="184" spans="2:20">
      <c r="E184" s="596" t="s">
        <v>1228</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794</v>
      </c>
      <c r="D186" s="6"/>
      <c r="F186" s="298"/>
      <c r="G186" s="6" t="s">
        <v>952</v>
      </c>
    </row>
    <row r="187" spans="2:20">
      <c r="D187" s="6" t="s">
        <v>202</v>
      </c>
      <c r="E187" s="6" t="s">
        <v>888</v>
      </c>
      <c r="G187" s="298"/>
      <c r="H187" s="298"/>
      <c r="I187" s="298"/>
      <c r="J187" s="298"/>
      <c r="K187" s="298"/>
      <c r="L187" s="298"/>
      <c r="M187" s="298"/>
      <c r="N187" s="298"/>
    </row>
    <row r="188" spans="2:20">
      <c r="E188" t="s">
        <v>282</v>
      </c>
      <c r="F188" s="596" t="s">
        <v>1372</v>
      </c>
    </row>
    <row r="189" spans="2:20">
      <c r="F189" s="341" t="s">
        <v>1787</v>
      </c>
    </row>
    <row r="190" spans="2:20">
      <c r="F190" s="341"/>
    </row>
    <row r="191" spans="2:20">
      <c r="B191" s="298"/>
      <c r="C191" s="298"/>
      <c r="E191" t="s">
        <v>283</v>
      </c>
      <c r="F191" s="596" t="s">
        <v>1229</v>
      </c>
      <c r="H191" s="298"/>
    </row>
    <row r="192" spans="2:20">
      <c r="B192" s="298"/>
      <c r="C192" s="298"/>
      <c r="F192" t="s">
        <v>204</v>
      </c>
      <c r="G192" t="s">
        <v>410</v>
      </c>
      <c r="H192" s="298"/>
      <c r="O192" s="298"/>
      <c r="P192" s="298"/>
      <c r="Q192" s="298"/>
      <c r="R192" s="298"/>
      <c r="S192" s="298"/>
    </row>
    <row r="193" spans="2:19">
      <c r="B193" s="298"/>
      <c r="C193" s="298"/>
      <c r="H193" s="298"/>
      <c r="O193" s="298"/>
      <c r="P193" s="298"/>
      <c r="Q193" s="298"/>
      <c r="R193" s="298"/>
      <c r="S193" s="298"/>
    </row>
    <row r="194" spans="2:19">
      <c r="D194" s="6" t="s">
        <v>799</v>
      </c>
      <c r="E194" s="63" t="s">
        <v>1493</v>
      </c>
    </row>
    <row r="195" spans="2:19">
      <c r="B195" s="298"/>
      <c r="C195" s="298"/>
      <c r="E195" s="298" t="s">
        <v>411</v>
      </c>
      <c r="F195" s="298"/>
      <c r="I195" s="298"/>
    </row>
    <row r="196" spans="2:19">
      <c r="B196" s="298"/>
      <c r="C196" s="298"/>
      <c r="E196" s="298" t="s">
        <v>1494</v>
      </c>
      <c r="F196" s="341"/>
      <c r="G196" s="298"/>
      <c r="I196" s="341"/>
    </row>
    <row r="197" spans="2:19">
      <c r="B197" s="298"/>
      <c r="C197" s="298"/>
      <c r="F197" s="341"/>
      <c r="G197" s="298"/>
      <c r="I197" s="341"/>
    </row>
    <row r="198" spans="2:19">
      <c r="B198" s="298"/>
      <c r="C198" s="298"/>
      <c r="D198" s="6" t="s">
        <v>949</v>
      </c>
      <c r="E198" s="6" t="s">
        <v>693</v>
      </c>
      <c r="F198" s="341"/>
      <c r="G198" s="298"/>
      <c r="I198" s="341"/>
    </row>
    <row r="199" spans="2:19">
      <c r="B199" s="298"/>
      <c r="C199" s="298"/>
      <c r="D199" s="6"/>
      <c r="E199" s="298" t="s">
        <v>889</v>
      </c>
      <c r="F199" s="298"/>
      <c r="G199" s="298"/>
      <c r="I199" s="341"/>
    </row>
    <row r="200" spans="2:19">
      <c r="B200" s="298"/>
      <c r="C200" s="298"/>
      <c r="F200" s="341"/>
      <c r="G200" s="298"/>
      <c r="I200" s="341"/>
    </row>
    <row r="201" spans="2:19">
      <c r="D201" s="6" t="s">
        <v>869</v>
      </c>
      <c r="E201" s="6" t="s">
        <v>281</v>
      </c>
    </row>
    <row r="202" spans="2:19">
      <c r="B202" s="298"/>
      <c r="C202" s="6"/>
      <c r="E202" t="s">
        <v>282</v>
      </c>
      <c r="F202" s="298" t="s">
        <v>374</v>
      </c>
      <c r="G202" s="298"/>
      <c r="H202" s="298"/>
      <c r="I202" s="298"/>
    </row>
    <row r="203" spans="2:19">
      <c r="B203" s="298"/>
      <c r="C203" s="6"/>
      <c r="F203" s="298" t="s">
        <v>204</v>
      </c>
      <c r="G203" t="s">
        <v>1972</v>
      </c>
    </row>
    <row r="204" spans="2:19">
      <c r="B204" s="298"/>
      <c r="C204" s="298"/>
      <c r="F204" s="298" t="s">
        <v>200</v>
      </c>
      <c r="G204" s="298" t="s">
        <v>1973</v>
      </c>
      <c r="I204" s="298"/>
      <c r="J204" s="298"/>
      <c r="M204" s="298"/>
      <c r="N204" s="298"/>
      <c r="O204" s="298"/>
      <c r="P204" s="298"/>
      <c r="Q204" s="298"/>
      <c r="R204" s="298"/>
      <c r="S204" s="298"/>
    </row>
    <row r="205" spans="2:19">
      <c r="B205" s="298"/>
      <c r="C205" s="298"/>
      <c r="F205" s="298" t="s">
        <v>201</v>
      </c>
      <c r="G205" s="298" t="s">
        <v>1374</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895</v>
      </c>
      <c r="E207" s="6" t="s">
        <v>284</v>
      </c>
      <c r="G207" s="298"/>
      <c r="H207" s="298"/>
      <c r="I207" s="298"/>
      <c r="J207" s="298"/>
      <c r="M207" s="298"/>
      <c r="N207" s="298"/>
      <c r="O207" s="298"/>
      <c r="P207" s="298"/>
      <c r="Q207" s="298"/>
      <c r="R207" s="298"/>
      <c r="S207" s="298"/>
    </row>
    <row r="208" spans="2:19">
      <c r="B208" s="298"/>
      <c r="C208" s="298"/>
      <c r="D208" s="298"/>
      <c r="E208" s="298" t="s">
        <v>1373</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427</v>
      </c>
      <c r="E210" s="6" t="s">
        <v>290</v>
      </c>
      <c r="G210" s="298"/>
      <c r="H210" s="298"/>
      <c r="I210" s="298"/>
      <c r="J210" s="298"/>
      <c r="M210" s="298"/>
      <c r="N210" s="298"/>
      <c r="O210" s="298"/>
      <c r="P210" s="298"/>
      <c r="Q210" s="298"/>
      <c r="R210" s="298"/>
      <c r="S210" s="298"/>
    </row>
    <row r="211" spans="2:33">
      <c r="B211" s="298"/>
      <c r="C211" s="298"/>
      <c r="D211" s="6"/>
      <c r="E211" s="298" t="s">
        <v>282</v>
      </c>
      <c r="F211" s="298" t="s">
        <v>1375</v>
      </c>
      <c r="M211" s="298"/>
      <c r="N211" s="298"/>
      <c r="O211" s="298"/>
      <c r="P211" s="298"/>
      <c r="Q211" s="298"/>
      <c r="R211" s="298"/>
      <c r="S211" s="298"/>
    </row>
    <row r="212" spans="2:33">
      <c r="B212" s="298"/>
      <c r="C212" s="298"/>
      <c r="D212" s="6"/>
      <c r="E212" s="298" t="s">
        <v>283</v>
      </c>
      <c r="F212" s="298" t="s">
        <v>1376</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289</v>
      </c>
      <c r="F213" s="298" t="s">
        <v>412</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204</v>
      </c>
      <c r="G214" s="298" t="s">
        <v>1377</v>
      </c>
      <c r="I214" s="298"/>
      <c r="J214" s="298"/>
      <c r="M214" s="298"/>
      <c r="N214" s="298"/>
      <c r="O214" s="298"/>
      <c r="P214" s="298"/>
      <c r="Q214" s="298"/>
      <c r="R214" s="298"/>
      <c r="S214" s="298"/>
      <c r="T214" s="298"/>
      <c r="U214" s="298"/>
      <c r="V214" s="298"/>
      <c r="W214" s="298"/>
      <c r="X214" s="298"/>
      <c r="Y214" s="298"/>
    </row>
    <row r="215" spans="2:33">
      <c r="B215" s="298"/>
      <c r="C215" s="298"/>
      <c r="D215" s="6"/>
      <c r="E215" s="298" t="s">
        <v>956</v>
      </c>
      <c r="F215" s="298" t="s">
        <v>1378</v>
      </c>
      <c r="M215" s="298"/>
      <c r="N215" s="298"/>
      <c r="O215" s="298"/>
      <c r="P215" s="298"/>
      <c r="Q215" s="298"/>
      <c r="R215" s="298"/>
      <c r="S215" s="298"/>
    </row>
    <row r="216" spans="2:33">
      <c r="B216" s="298"/>
      <c r="C216" s="298"/>
      <c r="D216" s="6"/>
      <c r="F216" t="s">
        <v>204</v>
      </c>
      <c r="G216" t="s">
        <v>413</v>
      </c>
      <c r="M216" s="298"/>
      <c r="N216" s="298"/>
      <c r="O216" s="298"/>
      <c r="P216" s="298"/>
      <c r="Q216" s="298"/>
      <c r="R216" s="298"/>
      <c r="S216" s="298"/>
    </row>
    <row r="217" spans="2:33">
      <c r="B217" s="298"/>
      <c r="C217" s="298"/>
      <c r="D217" s="6"/>
      <c r="G217" t="s">
        <v>414</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673</v>
      </c>
      <c r="G219" s="298"/>
      <c r="H219" s="298"/>
      <c r="I219" s="298"/>
      <c r="J219" s="298"/>
      <c r="M219" s="298"/>
      <c r="N219" s="298"/>
      <c r="O219" s="298"/>
      <c r="P219" s="298"/>
      <c r="Q219" s="298"/>
      <c r="R219" s="298"/>
      <c r="S219" s="298"/>
      <c r="T219" s="298"/>
      <c r="U219" s="298"/>
      <c r="V219" s="298"/>
      <c r="W219" s="298"/>
    </row>
    <row r="220" spans="2:33">
      <c r="B220" s="298"/>
      <c r="C220" s="298"/>
      <c r="E220" s="298" t="s">
        <v>415</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889</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416</v>
      </c>
      <c r="D225" s="6"/>
      <c r="G225" s="6" t="s">
        <v>1199</v>
      </c>
      <c r="M225" s="298"/>
      <c r="N225" s="298"/>
      <c r="O225" s="298"/>
      <c r="P225" s="298"/>
      <c r="Q225" s="298"/>
      <c r="R225" s="298"/>
      <c r="S225" s="298"/>
    </row>
    <row r="226" spans="1:38">
      <c r="B226" s="298"/>
      <c r="C226" s="298"/>
      <c r="E226" t="s">
        <v>282</v>
      </c>
      <c r="F226" s="298" t="s">
        <v>1197</v>
      </c>
      <c r="G226" s="298"/>
      <c r="H226" s="298"/>
      <c r="I226" s="298"/>
      <c r="L226" s="298"/>
      <c r="N226" s="298"/>
      <c r="O226" s="298"/>
      <c r="P226" s="298"/>
      <c r="Q226" s="298"/>
      <c r="R226" s="298"/>
      <c r="S226" s="298"/>
    </row>
    <row r="227" spans="1:38">
      <c r="B227" s="298"/>
      <c r="C227" s="298"/>
      <c r="F227" s="298" t="s">
        <v>204</v>
      </c>
      <c r="G227" s="298" t="s">
        <v>417</v>
      </c>
      <c r="I227" s="298"/>
      <c r="M227" s="298"/>
      <c r="N227" s="298"/>
      <c r="O227" s="298"/>
      <c r="P227" s="298"/>
      <c r="Q227" s="298"/>
      <c r="R227" s="298"/>
      <c r="S227" s="298"/>
    </row>
    <row r="228" spans="1:38">
      <c r="B228" s="298"/>
      <c r="C228" s="298"/>
      <c r="F228" s="298"/>
      <c r="G228" s="298" t="s">
        <v>1195</v>
      </c>
      <c r="I228" s="298"/>
      <c r="M228" s="298"/>
      <c r="N228" s="298"/>
      <c r="O228" s="298"/>
      <c r="P228" s="298"/>
      <c r="Q228" s="298"/>
      <c r="R228" s="298"/>
      <c r="S228" s="298"/>
    </row>
    <row r="229" spans="1:38">
      <c r="B229" s="298"/>
      <c r="C229" s="298"/>
      <c r="E229" t="s">
        <v>283</v>
      </c>
      <c r="F229" s="298" t="s">
        <v>506</v>
      </c>
      <c r="G229" s="298"/>
      <c r="H229" s="298"/>
      <c r="I229" s="298"/>
      <c r="M229" s="298"/>
      <c r="N229" s="298"/>
      <c r="O229" s="298"/>
      <c r="P229" s="298"/>
      <c r="Q229" s="298"/>
      <c r="R229" s="298"/>
      <c r="S229" s="298"/>
    </row>
    <row r="230" spans="1:38">
      <c r="B230" s="298"/>
      <c r="C230" s="298"/>
      <c r="F230" s="298" t="s">
        <v>204</v>
      </c>
      <c r="G230" s="298" t="s">
        <v>418</v>
      </c>
      <c r="I230" s="298"/>
      <c r="M230" s="298"/>
      <c r="N230" s="298"/>
      <c r="O230" s="298"/>
      <c r="P230" s="298"/>
      <c r="Q230" s="298"/>
      <c r="R230" s="298"/>
      <c r="S230" s="298"/>
    </row>
    <row r="231" spans="1:38">
      <c r="B231" s="298"/>
      <c r="C231" s="298"/>
      <c r="F231" s="298"/>
      <c r="G231" s="298" t="s">
        <v>419</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795</v>
      </c>
      <c r="C233" s="22" t="s">
        <v>628</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946</v>
      </c>
      <c r="D235" s="298"/>
      <c r="E235" s="298"/>
      <c r="F235" s="298"/>
      <c r="G235" s="6" t="s">
        <v>595</v>
      </c>
      <c r="I235" s="298"/>
      <c r="J235" s="298"/>
      <c r="K235" s="298"/>
      <c r="M235" s="298"/>
      <c r="N235" s="298"/>
      <c r="O235" s="298"/>
      <c r="P235" s="298"/>
      <c r="Q235" s="298"/>
      <c r="R235" s="298"/>
      <c r="S235" s="298"/>
    </row>
    <row r="236" spans="1:38">
      <c r="B236" s="6"/>
      <c r="E236" s="298" t="s">
        <v>282</v>
      </c>
      <c r="F236" s="298" t="s">
        <v>422</v>
      </c>
      <c r="G236" s="298"/>
      <c r="I236" s="298"/>
      <c r="J236" s="298"/>
      <c r="K236" s="298"/>
      <c r="L236" s="298"/>
      <c r="M236" s="298"/>
      <c r="N236" s="298"/>
      <c r="O236" s="298"/>
      <c r="P236" s="298"/>
      <c r="Q236" s="298"/>
      <c r="R236" s="298"/>
      <c r="S236" s="298"/>
    </row>
    <row r="237" spans="1:38">
      <c r="B237" s="6"/>
      <c r="E237" s="298" t="s">
        <v>283</v>
      </c>
      <c r="F237" s="298" t="s">
        <v>810</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947</v>
      </c>
      <c r="D239" s="298"/>
      <c r="E239" s="298"/>
      <c r="F239" s="298"/>
      <c r="G239" s="6" t="s">
        <v>708</v>
      </c>
      <c r="I239" s="298"/>
      <c r="J239" s="298"/>
      <c r="K239" s="298"/>
      <c r="L239" s="298"/>
      <c r="M239" s="298"/>
      <c r="N239" s="298"/>
      <c r="O239" s="298"/>
      <c r="P239" s="298"/>
      <c r="Q239" s="298"/>
      <c r="R239" s="298"/>
      <c r="S239" s="298"/>
    </row>
    <row r="240" spans="1:38">
      <c r="B240" s="6"/>
      <c r="E240" s="298" t="s">
        <v>282</v>
      </c>
      <c r="F240" s="298" t="s">
        <v>423</v>
      </c>
      <c r="G240" s="298"/>
      <c r="I240" s="298"/>
      <c r="J240" s="298"/>
      <c r="K240" s="298"/>
      <c r="L240" s="298"/>
      <c r="M240" s="298"/>
      <c r="N240" s="298"/>
      <c r="O240" s="298"/>
      <c r="P240" s="298"/>
      <c r="Q240" s="298"/>
      <c r="R240" s="298"/>
      <c r="S240" s="298"/>
    </row>
    <row r="241" spans="2:19">
      <c r="B241" s="6"/>
      <c r="E241" s="298"/>
      <c r="F241" s="298" t="s">
        <v>424</v>
      </c>
      <c r="G241" s="298"/>
      <c r="H241" s="298"/>
      <c r="I241" s="298"/>
      <c r="J241" s="298"/>
      <c r="K241" s="298"/>
      <c r="L241" s="298"/>
      <c r="M241" s="298"/>
      <c r="N241" s="298"/>
      <c r="O241" s="298"/>
      <c r="P241" s="298"/>
      <c r="Q241" s="298"/>
      <c r="R241" s="298"/>
      <c r="S241" s="298"/>
    </row>
    <row r="242" spans="2:19">
      <c r="B242" s="6"/>
      <c r="E242" s="298" t="s">
        <v>283</v>
      </c>
      <c r="F242" s="298" t="s">
        <v>810</v>
      </c>
      <c r="G242" s="298"/>
      <c r="I242" s="298"/>
      <c r="J242" s="298"/>
      <c r="K242" s="298"/>
      <c r="L242" s="298"/>
      <c r="M242" s="298"/>
      <c r="N242" s="298"/>
      <c r="O242" s="298"/>
      <c r="P242" s="298"/>
      <c r="Q242" s="298"/>
      <c r="R242" s="298"/>
      <c r="S242" s="298"/>
    </row>
    <row r="243" spans="2:19">
      <c r="B243" s="6"/>
      <c r="E243" s="298" t="s">
        <v>289</v>
      </c>
      <c r="F243" s="301" t="s">
        <v>1396</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282</v>
      </c>
      <c r="F246" s="298" t="s">
        <v>51</v>
      </c>
      <c r="G246" s="6"/>
      <c r="H246" s="6"/>
      <c r="I246" s="6"/>
      <c r="L246" s="6"/>
      <c r="M246" s="6"/>
      <c r="N246" s="6"/>
      <c r="O246" s="6"/>
      <c r="P246" s="6"/>
      <c r="Q246" s="6"/>
      <c r="R246" s="298"/>
      <c r="S246" s="298"/>
    </row>
    <row r="247" spans="2:19">
      <c r="B247" s="298"/>
      <c r="C247" s="298"/>
      <c r="F247" s="298" t="s">
        <v>204</v>
      </c>
      <c r="G247" s="298" t="s">
        <v>575</v>
      </c>
      <c r="I247" s="298"/>
      <c r="M247" s="298"/>
      <c r="N247" s="298"/>
      <c r="O247" s="298"/>
      <c r="P247" s="298"/>
      <c r="Q247" s="298"/>
      <c r="R247" s="298"/>
      <c r="S247" s="298"/>
    </row>
    <row r="248" spans="2:19">
      <c r="B248" s="298"/>
      <c r="C248" s="298"/>
      <c r="F248" s="298"/>
      <c r="G248" s="298" t="s">
        <v>1158</v>
      </c>
      <c r="I248" s="298"/>
      <c r="M248" s="298"/>
      <c r="N248" s="298"/>
      <c r="O248" s="298"/>
      <c r="P248" s="298"/>
      <c r="Q248" s="298"/>
      <c r="R248" s="298"/>
      <c r="S248" s="298"/>
    </row>
    <row r="249" spans="2:19">
      <c r="B249" s="298"/>
      <c r="C249" s="298"/>
      <c r="E249" t="s">
        <v>283</v>
      </c>
      <c r="F249" s="378" t="s">
        <v>721</v>
      </c>
      <c r="G249" s="6"/>
      <c r="H249" s="6"/>
      <c r="I249" s="6"/>
      <c r="L249" s="6"/>
      <c r="M249" s="6"/>
      <c r="N249" s="6"/>
      <c r="O249" s="6"/>
      <c r="P249" s="6"/>
      <c r="Q249" s="6"/>
      <c r="R249" s="6"/>
      <c r="S249" s="6"/>
    </row>
    <row r="250" spans="2:19">
      <c r="B250" s="298"/>
      <c r="C250" s="298"/>
      <c r="F250" s="298" t="s">
        <v>204</v>
      </c>
      <c r="G250" s="298" t="s">
        <v>579</v>
      </c>
      <c r="I250" s="298"/>
      <c r="M250" s="298"/>
      <c r="N250" s="298"/>
      <c r="O250" s="298"/>
      <c r="P250" s="298"/>
      <c r="Q250" s="298"/>
      <c r="R250" s="298"/>
      <c r="S250" s="298"/>
    </row>
    <row r="251" spans="2:19">
      <c r="B251" s="298"/>
      <c r="C251" s="298"/>
      <c r="F251" s="298"/>
      <c r="G251" s="298" t="s">
        <v>166</v>
      </c>
      <c r="H251" s="301" t="s">
        <v>1382</v>
      </c>
      <c r="I251" s="298"/>
      <c r="M251" s="298"/>
      <c r="N251" s="298"/>
      <c r="O251" s="298"/>
      <c r="P251" s="298"/>
      <c r="Q251" s="298"/>
      <c r="R251" s="298"/>
      <c r="S251" s="298"/>
    </row>
    <row r="252" spans="2:19">
      <c r="B252" s="298"/>
      <c r="C252" s="298"/>
      <c r="F252" s="298" t="s">
        <v>200</v>
      </c>
      <c r="G252" s="376" t="s">
        <v>578</v>
      </c>
      <c r="I252" s="298"/>
      <c r="M252" s="298"/>
      <c r="N252" s="298"/>
      <c r="O252" s="298"/>
      <c r="P252" s="298"/>
      <c r="Q252" s="298"/>
      <c r="R252" s="298"/>
      <c r="S252" s="298"/>
    </row>
    <row r="253" spans="2:19">
      <c r="B253" s="298"/>
      <c r="C253" s="298"/>
      <c r="E253" t="s">
        <v>289</v>
      </c>
      <c r="F253" s="298" t="s">
        <v>204</v>
      </c>
      <c r="G253" s="376" t="s">
        <v>1383</v>
      </c>
      <c r="I253" s="298"/>
      <c r="M253" s="298"/>
      <c r="N253" s="298"/>
      <c r="O253" s="298"/>
      <c r="P253" s="298"/>
      <c r="Q253" s="298"/>
      <c r="R253" s="298"/>
      <c r="S253" s="298"/>
    </row>
    <row r="254" spans="2:19">
      <c r="B254" s="298"/>
      <c r="C254" s="298"/>
      <c r="F254" s="298" t="s">
        <v>200</v>
      </c>
      <c r="G254" s="376" t="s">
        <v>1384</v>
      </c>
      <c r="I254" s="298"/>
      <c r="M254" s="298"/>
      <c r="N254" s="298"/>
      <c r="O254" s="298"/>
      <c r="P254" s="298"/>
      <c r="Q254" s="298"/>
      <c r="R254" s="298"/>
      <c r="S254" s="298"/>
    </row>
    <row r="255" spans="2:19">
      <c r="B255" s="298"/>
      <c r="C255" s="298"/>
      <c r="F255" s="298" t="s">
        <v>201</v>
      </c>
      <c r="G255" s="378" t="s">
        <v>576</v>
      </c>
      <c r="I255" s="298"/>
      <c r="M255" s="298"/>
      <c r="N255" s="298"/>
      <c r="O255" s="298"/>
      <c r="P255" s="298"/>
      <c r="Q255" s="298"/>
      <c r="R255" s="298"/>
      <c r="S255" s="298"/>
    </row>
    <row r="256" spans="2:19">
      <c r="B256" s="298"/>
      <c r="C256" s="298"/>
      <c r="F256" s="298"/>
      <c r="G256" s="378" t="s">
        <v>577</v>
      </c>
      <c r="I256" s="298"/>
      <c r="M256" s="298"/>
      <c r="N256" s="298"/>
      <c r="O256" s="298"/>
      <c r="P256" s="298"/>
      <c r="Q256" s="298"/>
      <c r="R256" s="298"/>
      <c r="S256" s="298"/>
    </row>
    <row r="257" spans="2:21">
      <c r="B257" s="298"/>
      <c r="C257" s="298"/>
      <c r="D257" s="6"/>
      <c r="E257" s="298" t="s">
        <v>289</v>
      </c>
      <c r="F257" s="298" t="s">
        <v>52</v>
      </c>
      <c r="H257" s="298"/>
      <c r="I257" s="298"/>
      <c r="M257" s="298"/>
      <c r="N257" s="298"/>
      <c r="O257" s="298"/>
      <c r="P257" s="298"/>
      <c r="Q257" s="298"/>
      <c r="R257" s="298"/>
      <c r="S257" s="298"/>
    </row>
    <row r="258" spans="2:21">
      <c r="B258" s="298"/>
      <c r="C258" s="298"/>
      <c r="D258" s="6"/>
      <c r="E258" s="6"/>
      <c r="F258" t="s">
        <v>204</v>
      </c>
      <c r="G258" s="298" t="s">
        <v>327</v>
      </c>
      <c r="I258" s="298"/>
      <c r="M258" s="298"/>
      <c r="N258" s="298"/>
      <c r="O258" s="298"/>
      <c r="P258" s="298"/>
      <c r="Q258" s="298"/>
      <c r="R258" s="298"/>
      <c r="S258" s="298"/>
    </row>
    <row r="259" spans="2:21">
      <c r="B259" s="298"/>
      <c r="C259" s="298"/>
      <c r="D259" s="6"/>
      <c r="E259" s="6"/>
      <c r="F259" s="298"/>
      <c r="G259" s="298" t="s">
        <v>328</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792</v>
      </c>
      <c r="E261" s="298"/>
      <c r="F261" s="298"/>
      <c r="G261" s="6" t="s">
        <v>481</v>
      </c>
      <c r="I261" s="298"/>
      <c r="J261" s="298"/>
      <c r="K261" s="298"/>
      <c r="L261" s="298"/>
      <c r="M261" s="298"/>
      <c r="N261" s="298"/>
      <c r="O261" s="298"/>
      <c r="P261" s="298"/>
      <c r="Q261" s="298"/>
      <c r="R261" s="298"/>
      <c r="S261" s="298"/>
    </row>
    <row r="262" spans="2:21">
      <c r="B262" s="6"/>
      <c r="C262" s="6"/>
      <c r="E262" s="298" t="s">
        <v>282</v>
      </c>
      <c r="F262" s="298" t="s">
        <v>1100</v>
      </c>
      <c r="G262" s="298"/>
      <c r="I262" s="298"/>
      <c r="J262" s="298"/>
      <c r="K262" s="298"/>
      <c r="L262" s="298"/>
      <c r="M262" s="298"/>
      <c r="N262" s="298"/>
      <c r="O262" s="298"/>
      <c r="P262" s="298"/>
      <c r="Q262" s="298"/>
      <c r="R262" s="298"/>
      <c r="S262" s="298"/>
      <c r="T262" s="298"/>
      <c r="U262" s="298"/>
    </row>
    <row r="263" spans="2:21">
      <c r="B263" s="6"/>
      <c r="C263" s="6"/>
      <c r="E263" s="298"/>
      <c r="F263" s="341" t="s">
        <v>1789</v>
      </c>
      <c r="G263" s="298"/>
      <c r="J263" s="298"/>
      <c r="K263" s="298"/>
      <c r="L263" s="298"/>
      <c r="M263" s="298"/>
      <c r="N263" s="298"/>
      <c r="O263" s="298"/>
      <c r="P263" s="298"/>
      <c r="Q263" s="298"/>
      <c r="R263" s="298"/>
      <c r="S263" s="298"/>
      <c r="T263" s="298"/>
      <c r="U263" s="298"/>
    </row>
    <row r="264" spans="2:21">
      <c r="B264" s="6"/>
      <c r="C264" s="6"/>
      <c r="E264" s="298" t="s">
        <v>283</v>
      </c>
      <c r="F264" s="298" t="s">
        <v>1379</v>
      </c>
      <c r="I264" s="298"/>
      <c r="J264" s="298"/>
      <c r="K264" s="298"/>
      <c r="L264" s="298"/>
      <c r="M264" s="298"/>
      <c r="N264" s="298"/>
      <c r="O264" s="298"/>
      <c r="P264" s="298"/>
      <c r="Q264" s="298"/>
      <c r="R264" s="298"/>
      <c r="S264" s="298"/>
      <c r="T264" s="298"/>
      <c r="U264" s="298"/>
    </row>
    <row r="265" spans="2:21">
      <c r="B265" s="6"/>
      <c r="C265" s="6"/>
      <c r="E265" s="298"/>
      <c r="F265" s="298" t="s">
        <v>204</v>
      </c>
      <c r="G265" s="298" t="s">
        <v>1200</v>
      </c>
      <c r="I265" s="7"/>
      <c r="K265" s="304"/>
      <c r="L265" s="304"/>
      <c r="M265" s="304"/>
      <c r="N265" s="304"/>
      <c r="O265" s="304"/>
      <c r="P265" s="1"/>
      <c r="Q265" s="298"/>
      <c r="R265" s="298"/>
      <c r="S265" s="298"/>
      <c r="T265" s="298"/>
      <c r="U265" s="298"/>
    </row>
    <row r="266" spans="2:21">
      <c r="B266" s="6"/>
      <c r="C266" s="6"/>
      <c r="E266" s="298"/>
      <c r="G266" s="298" t="s">
        <v>1201</v>
      </c>
      <c r="I266" s="7"/>
      <c r="K266" s="304"/>
      <c r="L266" s="304"/>
      <c r="M266" s="304"/>
      <c r="N266" s="304"/>
      <c r="O266" s="304"/>
      <c r="P266" s="304"/>
    </row>
    <row r="267" spans="2:21">
      <c r="B267" s="6"/>
      <c r="C267" s="6"/>
      <c r="E267" s="298"/>
      <c r="F267" t="s">
        <v>200</v>
      </c>
      <c r="G267" s="298" t="s">
        <v>1231</v>
      </c>
      <c r="I267" s="298"/>
      <c r="K267" s="298"/>
      <c r="L267" s="298"/>
      <c r="M267" s="298"/>
      <c r="N267" s="298"/>
      <c r="O267" s="298"/>
      <c r="P267" s="304"/>
      <c r="Q267" s="1"/>
      <c r="R267" s="1"/>
      <c r="S267" s="1"/>
      <c r="T267" s="1"/>
      <c r="U267" s="1"/>
    </row>
    <row r="268" spans="2:21">
      <c r="B268" s="6"/>
      <c r="C268" s="6"/>
      <c r="E268" s="298"/>
      <c r="G268" s="298" t="s">
        <v>1232</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202</v>
      </c>
      <c r="E270" s="6" t="s">
        <v>482</v>
      </c>
      <c r="G270" s="298"/>
      <c r="H270" s="298"/>
      <c r="I270" s="298"/>
      <c r="J270" s="298"/>
      <c r="K270" s="298"/>
      <c r="L270" s="298"/>
      <c r="M270" s="298"/>
      <c r="N270" s="298"/>
      <c r="O270" s="298"/>
      <c r="P270" s="298"/>
      <c r="Q270" s="298"/>
      <c r="R270" s="298"/>
      <c r="S270" s="298"/>
    </row>
    <row r="271" spans="2:21">
      <c r="B271" s="6"/>
      <c r="C271" s="6"/>
      <c r="E271" s="298" t="s">
        <v>282</v>
      </c>
      <c r="F271" s="298" t="s">
        <v>738</v>
      </c>
      <c r="G271" s="298"/>
      <c r="I271" s="298"/>
      <c r="J271" s="298"/>
      <c r="K271" s="298"/>
      <c r="L271" s="298"/>
      <c r="M271" s="298"/>
      <c r="N271" s="298"/>
      <c r="O271" s="298"/>
      <c r="P271" s="298"/>
      <c r="Q271" s="298"/>
      <c r="R271" s="298"/>
      <c r="S271" s="298"/>
    </row>
    <row r="272" spans="2:21">
      <c r="B272" s="6"/>
      <c r="C272" s="6"/>
      <c r="E272" s="298" t="s">
        <v>283</v>
      </c>
      <c r="F272" s="298" t="s">
        <v>1166</v>
      </c>
      <c r="G272" s="298"/>
      <c r="I272" s="298"/>
      <c r="J272" s="298"/>
      <c r="K272" s="298"/>
      <c r="L272" s="298"/>
      <c r="M272" s="298"/>
      <c r="N272" s="298"/>
      <c r="O272" s="298"/>
      <c r="P272" s="298"/>
      <c r="Q272" s="298"/>
      <c r="R272" s="298"/>
      <c r="S272" s="298"/>
    </row>
    <row r="273" spans="2:21">
      <c r="B273" s="6"/>
      <c r="C273" s="6"/>
      <c r="E273" s="298" t="s">
        <v>289</v>
      </c>
      <c r="F273" s="298" t="s">
        <v>739</v>
      </c>
      <c r="I273" s="298"/>
      <c r="J273" s="298"/>
      <c r="K273" s="298"/>
      <c r="L273" s="298"/>
      <c r="M273" s="298"/>
      <c r="N273" s="298"/>
      <c r="O273" s="298"/>
      <c r="P273" s="298"/>
      <c r="Q273" s="298"/>
      <c r="R273" s="298"/>
      <c r="S273" s="298"/>
    </row>
    <row r="274" spans="2:21">
      <c r="B274" s="6"/>
      <c r="C274" s="6"/>
      <c r="E274" s="6"/>
      <c r="F274" s="298" t="s">
        <v>1167</v>
      </c>
      <c r="I274" s="298"/>
      <c r="J274" s="298"/>
      <c r="K274" s="298"/>
      <c r="L274" s="298"/>
      <c r="M274" s="298"/>
      <c r="N274" s="298"/>
      <c r="O274" s="298"/>
      <c r="P274" s="298"/>
      <c r="Q274" s="298"/>
      <c r="R274" s="298"/>
      <c r="S274" s="298"/>
    </row>
    <row r="275" spans="2:21">
      <c r="B275" s="6"/>
      <c r="C275" s="6"/>
      <c r="E275" s="298" t="s">
        <v>956</v>
      </c>
      <c r="F275" s="298" t="s">
        <v>1202</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799</v>
      </c>
      <c r="E277" s="6" t="s">
        <v>1101</v>
      </c>
      <c r="G277" s="298"/>
      <c r="H277" s="298"/>
      <c r="I277" s="298"/>
      <c r="J277" s="298"/>
      <c r="K277" s="298"/>
      <c r="L277" s="298"/>
      <c r="M277" s="298"/>
      <c r="N277" s="298"/>
      <c r="O277" s="298"/>
      <c r="P277" s="298"/>
      <c r="Q277" s="298"/>
      <c r="R277" s="298"/>
      <c r="S277" s="298"/>
    </row>
    <row r="278" spans="2:21">
      <c r="B278" s="6"/>
      <c r="C278" s="6"/>
      <c r="E278" s="298" t="s">
        <v>191</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949</v>
      </c>
      <c r="E280" s="6" t="s">
        <v>554</v>
      </c>
      <c r="G280" s="298"/>
    </row>
    <row r="281" spans="2:21">
      <c r="B281" s="6"/>
      <c r="C281" s="6"/>
      <c r="E281" s="298" t="s">
        <v>191</v>
      </c>
      <c r="F281" s="298"/>
      <c r="G281" s="298"/>
      <c r="J281" s="298"/>
      <c r="K281" s="298"/>
      <c r="L281" s="298"/>
      <c r="M281" s="298"/>
      <c r="N281" s="298"/>
    </row>
    <row r="282" spans="2:21">
      <c r="B282" s="6"/>
      <c r="C282" s="6"/>
      <c r="E282" s="298" t="s">
        <v>1385</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869</v>
      </c>
      <c r="E284" s="6" t="s">
        <v>312</v>
      </c>
      <c r="G284" s="298"/>
      <c r="H284" s="298"/>
      <c r="J284" s="298"/>
      <c r="K284" s="298"/>
      <c r="L284" s="298"/>
      <c r="M284" s="298"/>
      <c r="N284" s="298"/>
      <c r="O284" s="298"/>
      <c r="P284" s="298"/>
      <c r="Q284" s="298"/>
      <c r="R284" s="298"/>
      <c r="S284" s="298"/>
      <c r="T284" s="298"/>
      <c r="U284" s="298"/>
    </row>
    <row r="285" spans="2:21">
      <c r="B285" s="6"/>
      <c r="D285" s="298"/>
      <c r="E285" s="298" t="s">
        <v>1380</v>
      </c>
      <c r="J285" s="298"/>
      <c r="K285" s="298"/>
      <c r="L285" s="298"/>
      <c r="M285" s="298"/>
      <c r="N285" s="298"/>
      <c r="O285" s="298"/>
      <c r="P285" s="298"/>
      <c r="Q285" s="298"/>
      <c r="R285" s="298"/>
      <c r="S285" s="298"/>
      <c r="T285" s="298"/>
      <c r="U285" s="298"/>
    </row>
    <row r="286" spans="2:21">
      <c r="B286" s="6"/>
      <c r="D286" s="298"/>
      <c r="E286" s="298" t="s">
        <v>1381</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895</v>
      </c>
      <c r="E288" s="6" t="s">
        <v>555</v>
      </c>
      <c r="K288" s="298"/>
      <c r="L288" s="298"/>
      <c r="M288" s="298"/>
      <c r="N288" s="298"/>
      <c r="O288" s="298"/>
      <c r="P288" s="298"/>
      <c r="Q288" s="298"/>
      <c r="R288" s="298"/>
      <c r="S288" s="298"/>
      <c r="T288" s="298"/>
      <c r="U288" s="298"/>
    </row>
    <row r="289" spans="2:23">
      <c r="B289" s="6"/>
      <c r="D289" s="6"/>
      <c r="E289" t="s">
        <v>637</v>
      </c>
      <c r="K289" s="298"/>
      <c r="L289" s="298"/>
      <c r="M289" s="298"/>
      <c r="N289" s="298"/>
      <c r="O289" s="298"/>
      <c r="P289" s="298"/>
      <c r="Q289" s="298"/>
      <c r="R289" s="298"/>
      <c r="S289" s="298"/>
    </row>
    <row r="290" spans="2:23">
      <c r="B290" s="6"/>
      <c r="D290" s="298"/>
      <c r="E290" s="298" t="s">
        <v>1386</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427</v>
      </c>
      <c r="E292" s="6" t="s">
        <v>3</v>
      </c>
      <c r="G292" s="298"/>
      <c r="H292" s="298"/>
      <c r="I292" s="298"/>
      <c r="J292" s="298"/>
      <c r="K292" s="298"/>
      <c r="L292" s="298"/>
      <c r="M292" s="298"/>
      <c r="O292" s="298"/>
      <c r="P292" s="298"/>
      <c r="Q292" s="298"/>
      <c r="R292" s="298"/>
      <c r="S292" s="298"/>
    </row>
    <row r="293" spans="2:23">
      <c r="B293" s="6"/>
      <c r="D293" s="6"/>
      <c r="E293" t="s">
        <v>638</v>
      </c>
      <c r="G293" s="298"/>
      <c r="H293" s="298"/>
      <c r="I293" s="298"/>
      <c r="J293" s="298"/>
      <c r="K293" s="298"/>
      <c r="L293" s="298"/>
      <c r="M293" s="298"/>
      <c r="P293" s="298"/>
      <c r="Q293" s="298"/>
      <c r="R293" s="298"/>
      <c r="S293" s="298"/>
    </row>
    <row r="294" spans="2:23">
      <c r="B294" s="6"/>
      <c r="D294" s="6"/>
      <c r="E294" t="s">
        <v>639</v>
      </c>
      <c r="G294" s="298"/>
      <c r="H294" s="298"/>
      <c r="I294" s="298"/>
      <c r="J294" s="298"/>
      <c r="K294" s="298"/>
      <c r="L294" s="298"/>
      <c r="M294" s="298"/>
      <c r="P294" s="298"/>
      <c r="Q294" s="298"/>
      <c r="R294" s="298"/>
      <c r="S294" s="298"/>
    </row>
    <row r="295" spans="2:23">
      <c r="B295" s="6"/>
      <c r="D295" s="6"/>
      <c r="E295" s="341" t="s">
        <v>1387</v>
      </c>
      <c r="F295" s="341"/>
      <c r="G295" s="298"/>
      <c r="I295" s="341"/>
      <c r="J295" s="298"/>
      <c r="K295" s="298"/>
      <c r="L295" s="298"/>
      <c r="M295" s="298"/>
      <c r="P295" s="298"/>
      <c r="Q295" s="298"/>
      <c r="R295" s="298"/>
      <c r="S295" s="298"/>
    </row>
    <row r="296" spans="2:23">
      <c r="B296" s="6"/>
      <c r="D296" s="6"/>
      <c r="E296" s="617" t="s">
        <v>1230</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999</v>
      </c>
      <c r="K298" s="298"/>
      <c r="L298" s="298"/>
      <c r="M298" s="298"/>
      <c r="N298" s="298"/>
    </row>
    <row r="299" spans="2:23">
      <c r="B299" s="6"/>
      <c r="D299" s="298"/>
      <c r="E299" s="298" t="s">
        <v>282</v>
      </c>
      <c r="F299" s="298" t="s">
        <v>1066</v>
      </c>
      <c r="G299" s="298"/>
      <c r="O299" s="298"/>
      <c r="P299" s="298"/>
      <c r="Q299" s="298"/>
      <c r="R299" s="298"/>
      <c r="S299" s="298"/>
      <c r="T299" s="298"/>
      <c r="U299" s="298"/>
      <c r="V299" s="298"/>
      <c r="W299" s="298"/>
    </row>
    <row r="300" spans="2:23">
      <c r="B300" s="6"/>
      <c r="D300" s="298"/>
      <c r="E300" s="298"/>
      <c r="F300" s="341" t="s">
        <v>1788</v>
      </c>
      <c r="G300" s="341"/>
      <c r="H300" s="341"/>
      <c r="J300" s="341"/>
      <c r="K300" s="341"/>
      <c r="L300" s="341"/>
      <c r="M300" s="341"/>
      <c r="N300" s="341"/>
      <c r="O300" s="298"/>
      <c r="P300" s="298"/>
      <c r="Q300" s="298"/>
      <c r="R300" s="298"/>
      <c r="S300" s="298"/>
      <c r="T300" s="298"/>
      <c r="U300" s="298"/>
      <c r="V300" s="298"/>
      <c r="W300" s="298"/>
    </row>
    <row r="301" spans="2:23">
      <c r="B301" s="6"/>
      <c r="D301" s="298"/>
      <c r="E301" s="298" t="s">
        <v>283</v>
      </c>
      <c r="F301" s="298" t="s">
        <v>1067</v>
      </c>
      <c r="G301" s="298"/>
      <c r="L301" s="298"/>
      <c r="M301" s="298"/>
      <c r="N301" s="298"/>
      <c r="O301" s="298"/>
      <c r="P301" s="298"/>
      <c r="Q301" s="298"/>
      <c r="R301" s="298"/>
      <c r="S301" s="298"/>
      <c r="T301" s="298"/>
      <c r="U301" s="298"/>
      <c r="V301" s="298"/>
      <c r="W301" s="298"/>
    </row>
    <row r="302" spans="2:23">
      <c r="B302" s="6"/>
      <c r="D302" s="298"/>
      <c r="E302" s="298" t="s">
        <v>289</v>
      </c>
      <c r="F302" s="298" t="s">
        <v>640</v>
      </c>
      <c r="G302" s="298"/>
      <c r="H302" s="298"/>
      <c r="K302" s="298"/>
      <c r="L302" s="298"/>
      <c r="M302" s="298"/>
      <c r="N302" s="298"/>
      <c r="O302" s="298"/>
      <c r="P302" s="298"/>
      <c r="Q302" s="298"/>
      <c r="R302" s="298"/>
      <c r="S302" s="298"/>
      <c r="T302" s="298"/>
      <c r="U302" s="298"/>
      <c r="V302" s="298"/>
      <c r="W302" s="298"/>
    </row>
    <row r="303" spans="2:23">
      <c r="B303" s="6"/>
      <c r="D303" s="298"/>
      <c r="E303" s="298"/>
      <c r="F303" s="298" t="s">
        <v>204</v>
      </c>
      <c r="G303" s="298" t="s">
        <v>641</v>
      </c>
      <c r="K303" s="298"/>
      <c r="L303" s="298"/>
      <c r="M303" s="298"/>
      <c r="N303" s="298"/>
      <c r="O303" s="298"/>
      <c r="P303" s="298"/>
      <c r="Q303" s="298"/>
      <c r="R303" s="298"/>
      <c r="S303" s="298"/>
      <c r="T303" s="298"/>
      <c r="U303" s="298"/>
      <c r="V303" s="298"/>
      <c r="W303" s="298"/>
    </row>
    <row r="304" spans="2:23">
      <c r="B304" s="6"/>
      <c r="D304" s="298"/>
      <c r="E304" s="298"/>
      <c r="F304" s="298" t="s">
        <v>200</v>
      </c>
      <c r="G304" s="298" t="s">
        <v>1388</v>
      </c>
      <c r="H304" s="298"/>
      <c r="K304" s="298"/>
      <c r="L304" s="298"/>
      <c r="M304" s="298"/>
      <c r="N304" s="298"/>
      <c r="O304" s="298"/>
      <c r="P304" s="298"/>
      <c r="Q304" s="298"/>
      <c r="R304" s="298"/>
      <c r="S304" s="298"/>
      <c r="T304" s="298"/>
      <c r="U304" s="298"/>
      <c r="V304" s="298"/>
      <c r="W304" s="298"/>
    </row>
    <row r="305" spans="2:37">
      <c r="B305" s="6"/>
      <c r="D305" s="298"/>
      <c r="E305" s="298"/>
      <c r="F305" s="298" t="s">
        <v>201</v>
      </c>
      <c r="G305" s="298" t="s">
        <v>1068</v>
      </c>
      <c r="K305" s="298"/>
      <c r="L305" s="298"/>
      <c r="M305" s="298"/>
      <c r="N305" s="298"/>
      <c r="O305" s="298"/>
      <c r="P305" s="298"/>
      <c r="Q305" s="298"/>
      <c r="R305" s="298"/>
      <c r="S305" s="298"/>
      <c r="T305" s="298"/>
      <c r="U305" s="298"/>
      <c r="V305" s="298"/>
      <c r="W305" s="298"/>
    </row>
    <row r="306" spans="2:37">
      <c r="B306" s="6"/>
      <c r="D306" s="298"/>
      <c r="E306" s="298"/>
      <c r="F306" s="298" t="s">
        <v>720</v>
      </c>
      <c r="G306" s="298" t="s">
        <v>642</v>
      </c>
      <c r="H306" s="298"/>
      <c r="K306" s="298"/>
      <c r="L306" s="298"/>
      <c r="M306" s="298"/>
      <c r="N306" s="298"/>
      <c r="O306" s="298"/>
      <c r="P306" s="298"/>
      <c r="Q306" s="298"/>
      <c r="R306" s="298"/>
      <c r="S306" s="298"/>
      <c r="T306" s="298"/>
      <c r="U306" s="298"/>
      <c r="V306" s="298"/>
      <c r="W306" s="298"/>
    </row>
    <row r="307" spans="2:37">
      <c r="B307" s="6"/>
      <c r="D307" s="298"/>
      <c r="E307" s="298"/>
      <c r="F307" s="298" t="s">
        <v>643</v>
      </c>
      <c r="G307" s="298" t="s">
        <v>485</v>
      </c>
      <c r="K307" s="298"/>
      <c r="L307" s="298"/>
      <c r="M307" s="298"/>
      <c r="N307" s="298"/>
      <c r="O307" s="298"/>
      <c r="P307" s="298"/>
      <c r="Q307" s="298"/>
      <c r="R307" s="298"/>
      <c r="S307" s="298"/>
      <c r="T307" s="298"/>
      <c r="U307" s="298"/>
      <c r="V307" s="298"/>
      <c r="W307" s="298"/>
    </row>
    <row r="308" spans="2:37">
      <c r="B308" s="6"/>
      <c r="D308" s="298"/>
      <c r="E308" s="298"/>
      <c r="F308" s="298" t="s">
        <v>644</v>
      </c>
      <c r="G308" s="298" t="s">
        <v>890</v>
      </c>
      <c r="H308" s="298"/>
      <c r="K308" s="298"/>
      <c r="L308" s="298"/>
      <c r="M308" s="298"/>
      <c r="N308" s="298"/>
      <c r="O308" s="298"/>
      <c r="P308" s="298"/>
      <c r="Q308" s="298"/>
      <c r="R308" s="298"/>
      <c r="S308" s="298"/>
      <c r="T308" s="298"/>
      <c r="U308" s="298"/>
      <c r="V308" s="298"/>
      <c r="W308" s="298"/>
    </row>
    <row r="309" spans="2:37">
      <c r="B309" s="6"/>
      <c r="D309" s="298"/>
      <c r="E309" s="298" t="s">
        <v>956</v>
      </c>
      <c r="F309" s="298" t="s">
        <v>781</v>
      </c>
      <c r="G309" s="298"/>
      <c r="K309" s="298"/>
      <c r="L309" s="298"/>
      <c r="M309" s="298"/>
      <c r="N309" s="298"/>
      <c r="O309" s="298"/>
      <c r="P309" s="298"/>
      <c r="Q309" s="298"/>
      <c r="R309" s="298"/>
      <c r="S309" s="298"/>
      <c r="T309" s="298"/>
      <c r="U309" s="298"/>
      <c r="V309" s="298"/>
      <c r="W309" s="298"/>
    </row>
    <row r="310" spans="2:37">
      <c r="B310" s="6"/>
      <c r="D310" s="298"/>
      <c r="E310" s="298" t="s">
        <v>672</v>
      </c>
      <c r="F310" s="298" t="s">
        <v>1389</v>
      </c>
      <c r="G310" s="298"/>
      <c r="K310" s="298"/>
      <c r="L310" s="298"/>
      <c r="M310" s="298"/>
      <c r="N310" s="298"/>
      <c r="O310" s="298"/>
      <c r="P310" s="298"/>
      <c r="Q310" s="298"/>
      <c r="R310" s="298"/>
      <c r="S310" s="298"/>
      <c r="T310" s="298"/>
      <c r="U310" s="298"/>
      <c r="V310" s="298"/>
      <c r="W310" s="298"/>
    </row>
    <row r="311" spans="2:37">
      <c r="B311" s="6"/>
      <c r="D311" s="298"/>
      <c r="E311" s="298"/>
      <c r="F311" s="429" t="s">
        <v>1159</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1413</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1160</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556</v>
      </c>
      <c r="G315" s="298"/>
      <c r="H315" s="298"/>
      <c r="I315" s="298"/>
      <c r="J315" s="298"/>
      <c r="K315" s="298"/>
      <c r="L315" s="298"/>
      <c r="M315" s="298"/>
      <c r="O315" s="298"/>
      <c r="P315" s="298"/>
      <c r="Q315" s="298"/>
      <c r="R315" s="298"/>
      <c r="S315" s="298"/>
    </row>
    <row r="316" spans="2:37">
      <c r="B316" s="6"/>
      <c r="D316" s="6"/>
      <c r="E316" s="298" t="s">
        <v>1390</v>
      </c>
      <c r="K316" s="298"/>
      <c r="L316" s="298"/>
      <c r="M316" s="298"/>
      <c r="N316" s="298"/>
      <c r="P316" s="298"/>
      <c r="Q316" s="298"/>
      <c r="R316" s="298"/>
      <c r="S316" s="298"/>
    </row>
    <row r="317" spans="2:37">
      <c r="B317" s="6"/>
      <c r="D317" s="6"/>
      <c r="E317" s="298" t="s">
        <v>1386</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793</v>
      </c>
      <c r="D319" s="6"/>
      <c r="F319" s="6"/>
      <c r="G319" s="6" t="s">
        <v>314</v>
      </c>
      <c r="I319" s="298"/>
      <c r="J319" s="298"/>
      <c r="K319" s="298"/>
      <c r="L319" s="298"/>
      <c r="M319" s="298"/>
      <c r="N319" s="298"/>
      <c r="O319" s="298"/>
      <c r="P319" s="298"/>
    </row>
    <row r="320" spans="2:37">
      <c r="B320" s="6"/>
      <c r="D320" s="6" t="s">
        <v>202</v>
      </c>
      <c r="E320" s="6" t="s">
        <v>645</v>
      </c>
      <c r="G320" s="6"/>
      <c r="H320" s="6"/>
      <c r="I320" s="6"/>
      <c r="J320" s="6"/>
      <c r="K320" s="6"/>
      <c r="L320" s="6"/>
      <c r="M320" s="6"/>
      <c r="N320" s="6"/>
      <c r="O320" s="6"/>
      <c r="P320" s="6"/>
      <c r="Q320" s="6"/>
      <c r="R320" s="6"/>
    </row>
    <row r="321" spans="1:19">
      <c r="B321" s="6"/>
      <c r="D321" s="6"/>
      <c r="E321" t="s">
        <v>646</v>
      </c>
      <c r="G321" s="298"/>
      <c r="I321" s="298"/>
      <c r="K321" s="298"/>
    </row>
    <row r="322" spans="1:19">
      <c r="B322" s="6"/>
      <c r="D322" s="6"/>
      <c r="E322" s="298" t="s">
        <v>1161</v>
      </c>
      <c r="F322" s="298"/>
      <c r="G322" s="298"/>
      <c r="I322" s="298"/>
      <c r="K322" s="298"/>
    </row>
    <row r="323" spans="1:19">
      <c r="B323" s="6"/>
      <c r="D323" s="6"/>
      <c r="E323" s="298" t="s">
        <v>1391</v>
      </c>
      <c r="F323" s="298"/>
      <c r="G323" s="298"/>
      <c r="I323" s="298"/>
      <c r="K323" s="298"/>
    </row>
    <row r="324" spans="1:19">
      <c r="B324" s="6"/>
      <c r="D324" s="6"/>
      <c r="E324" s="298" t="s">
        <v>1162</v>
      </c>
      <c r="F324" s="298"/>
      <c r="G324" s="298"/>
      <c r="I324" s="298"/>
      <c r="K324" s="298"/>
    </row>
    <row r="325" spans="1:19">
      <c r="B325" s="6"/>
      <c r="D325" s="6"/>
      <c r="G325" s="298"/>
      <c r="I325" s="298"/>
      <c r="K325" s="298"/>
    </row>
    <row r="326" spans="1:19">
      <c r="B326" s="6"/>
      <c r="D326" s="6" t="s">
        <v>799</v>
      </c>
      <c r="E326" s="6" t="s">
        <v>350</v>
      </c>
      <c r="G326" s="298"/>
      <c r="H326" s="298"/>
      <c r="I326" s="298"/>
      <c r="J326" s="298"/>
      <c r="K326" s="298"/>
      <c r="P326" s="298"/>
      <c r="Q326" s="298"/>
      <c r="R326" s="298"/>
      <c r="S326" s="298"/>
    </row>
    <row r="327" spans="1:19">
      <c r="B327" s="6"/>
      <c r="D327" s="6"/>
      <c r="E327" t="s">
        <v>647</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949</v>
      </c>
      <c r="E329" s="428" t="s">
        <v>651</v>
      </c>
      <c r="F329" s="34"/>
      <c r="G329" s="298"/>
      <c r="H329" s="298"/>
      <c r="I329" s="298"/>
      <c r="J329" s="298"/>
      <c r="K329" s="298"/>
      <c r="L329" s="298"/>
      <c r="M329" s="298"/>
      <c r="N329" s="298"/>
      <c r="O329" s="298"/>
      <c r="P329" s="298"/>
      <c r="Q329" s="298"/>
      <c r="R329" s="298"/>
      <c r="S329" s="298"/>
    </row>
    <row r="330" spans="1:19">
      <c r="B330" s="6"/>
      <c r="E330" t="s">
        <v>648</v>
      </c>
      <c r="I330" s="298"/>
      <c r="J330" s="298"/>
      <c r="K330" s="298"/>
      <c r="L330" s="298"/>
      <c r="M330" s="298"/>
      <c r="N330" s="298"/>
      <c r="O330" s="298"/>
      <c r="P330" s="298"/>
      <c r="Q330" s="298"/>
      <c r="R330" s="298"/>
      <c r="S330" s="298"/>
    </row>
    <row r="331" spans="1:19">
      <c r="B331" s="6"/>
      <c r="E331" t="s">
        <v>649</v>
      </c>
      <c r="I331" s="298"/>
      <c r="J331" s="298"/>
      <c r="K331" s="298"/>
      <c r="L331" s="298"/>
      <c r="M331" s="298"/>
      <c r="N331" s="298"/>
      <c r="O331" s="298"/>
      <c r="P331" s="298"/>
      <c r="Q331" s="298"/>
      <c r="R331" s="298"/>
      <c r="S331" s="298"/>
    </row>
    <row r="332" spans="1:19">
      <c r="B332" s="6"/>
      <c r="E332" t="s">
        <v>650</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794</v>
      </c>
      <c r="G334" s="336" t="s">
        <v>315</v>
      </c>
      <c r="I334" s="298"/>
      <c r="J334" s="298"/>
      <c r="K334" s="298"/>
      <c r="L334" s="298"/>
      <c r="M334" s="298"/>
      <c r="N334" s="298"/>
      <c r="O334" s="298"/>
      <c r="P334" s="298"/>
      <c r="Q334" s="298"/>
      <c r="R334" s="298"/>
      <c r="S334" s="298"/>
    </row>
    <row r="335" spans="1:19">
      <c r="A335" t="s">
        <v>811</v>
      </c>
      <c r="D335" s="6" t="s">
        <v>202</v>
      </c>
      <c r="E335" s="336" t="s">
        <v>315</v>
      </c>
      <c r="J335" s="336"/>
      <c r="K335" s="336"/>
      <c r="L335" s="336"/>
      <c r="M335" s="335"/>
      <c r="N335" s="335"/>
      <c r="O335" s="335"/>
      <c r="P335" s="335"/>
      <c r="Q335" s="335"/>
      <c r="R335" s="335"/>
      <c r="S335" s="298"/>
    </row>
    <row r="336" spans="1:19">
      <c r="E336" t="s">
        <v>282</v>
      </c>
      <c r="F336" s="298" t="s">
        <v>1392</v>
      </c>
      <c r="J336" s="298"/>
      <c r="K336" s="298"/>
      <c r="L336" s="298"/>
      <c r="M336" s="298"/>
      <c r="N336" s="298"/>
      <c r="O336" s="298"/>
      <c r="P336" s="298"/>
      <c r="Q336" s="298"/>
      <c r="R336" s="298"/>
      <c r="S336" s="298"/>
    </row>
    <row r="337" spans="1:38">
      <c r="E337" s="298" t="s">
        <v>283</v>
      </c>
      <c r="F337" t="s">
        <v>652</v>
      </c>
      <c r="J337" s="298"/>
      <c r="K337" s="298"/>
      <c r="L337" s="298"/>
      <c r="M337" s="298"/>
      <c r="N337" s="298"/>
      <c r="O337" s="298"/>
      <c r="P337" s="298"/>
      <c r="Q337" s="298"/>
      <c r="R337" s="298"/>
      <c r="S337" s="298"/>
    </row>
    <row r="338" spans="1:38">
      <c r="F338" s="341" t="s">
        <v>1786</v>
      </c>
      <c r="J338" s="298"/>
      <c r="K338" s="298"/>
      <c r="L338" s="298"/>
      <c r="M338" s="298"/>
      <c r="N338" s="298"/>
      <c r="O338" s="298"/>
      <c r="P338" s="298"/>
      <c r="Q338" s="298"/>
      <c r="R338" s="298"/>
      <c r="S338" s="298"/>
    </row>
    <row r="339" spans="1:38">
      <c r="F339" s="341" t="s">
        <v>1785</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870</v>
      </c>
      <c r="C341" s="13"/>
      <c r="D341" s="366" t="s">
        <v>710</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946</v>
      </c>
      <c r="G343" s="368" t="s">
        <v>710</v>
      </c>
      <c r="I343" s="336"/>
      <c r="J343" s="298"/>
      <c r="K343" s="298"/>
      <c r="L343" s="298"/>
      <c r="M343" s="298"/>
      <c r="N343" s="298"/>
      <c r="O343" s="298"/>
      <c r="P343" s="298"/>
      <c r="Q343" s="298"/>
      <c r="R343" s="298"/>
      <c r="S343" s="298"/>
    </row>
    <row r="344" spans="1:38">
      <c r="B344" s="6"/>
      <c r="C344" s="336"/>
      <c r="D344" s="6" t="s">
        <v>202</v>
      </c>
      <c r="E344" s="6" t="s">
        <v>710</v>
      </c>
      <c r="G344" s="368"/>
      <c r="I344" s="336"/>
      <c r="J344" s="298"/>
      <c r="K344" s="298"/>
      <c r="L344" s="298"/>
      <c r="M344" s="298"/>
      <c r="N344" s="298"/>
      <c r="O344" s="298"/>
      <c r="P344" s="298"/>
      <c r="Q344" s="298"/>
      <c r="R344" s="298"/>
      <c r="S344" s="298"/>
    </row>
    <row r="345" spans="1:38">
      <c r="B345" s="6"/>
      <c r="E345" t="s">
        <v>282</v>
      </c>
      <c r="F345" t="s">
        <v>655</v>
      </c>
      <c r="J345" s="298"/>
      <c r="K345" s="298"/>
      <c r="L345" s="298"/>
      <c r="M345" s="298"/>
      <c r="N345" s="298"/>
      <c r="O345" s="298"/>
      <c r="P345" s="298"/>
      <c r="Q345" s="298"/>
      <c r="R345" s="298"/>
      <c r="S345" s="298"/>
    </row>
    <row r="346" spans="1:38" s="13" customFormat="1">
      <c r="A346"/>
      <c r="B346" s="6"/>
      <c r="C346"/>
      <c r="D346"/>
      <c r="E346" s="298"/>
      <c r="F346" s="298" t="s">
        <v>656</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780</v>
      </c>
      <c r="I347" s="298"/>
      <c r="J347" s="298"/>
      <c r="K347" s="298"/>
      <c r="L347" s="298"/>
      <c r="M347" s="298"/>
      <c r="N347" s="298"/>
      <c r="O347" s="298"/>
      <c r="P347" s="298"/>
      <c r="Q347" s="298"/>
      <c r="R347" s="298"/>
      <c r="S347" s="298"/>
    </row>
    <row r="348" spans="1:38">
      <c r="B348" s="6"/>
      <c r="E348" s="298" t="s">
        <v>283</v>
      </c>
      <c r="F348" s="298" t="s">
        <v>1790</v>
      </c>
      <c r="I348" s="298"/>
      <c r="J348" s="298"/>
      <c r="K348" s="298"/>
      <c r="L348" s="298"/>
      <c r="M348" s="298"/>
      <c r="N348" s="298"/>
      <c r="O348" s="298"/>
      <c r="P348" s="298"/>
      <c r="Q348" s="298"/>
      <c r="R348" s="298"/>
      <c r="S348" s="298"/>
    </row>
    <row r="349" spans="1:38">
      <c r="B349" s="6"/>
      <c r="E349" s="298"/>
      <c r="F349" s="298" t="s">
        <v>1398</v>
      </c>
      <c r="I349" s="298"/>
      <c r="J349" s="298"/>
      <c r="K349" s="298"/>
      <c r="L349" s="298"/>
      <c r="M349" s="298"/>
      <c r="N349" s="298"/>
      <c r="O349" s="298"/>
      <c r="P349" s="298"/>
      <c r="Q349" s="298"/>
      <c r="R349" s="298"/>
      <c r="S349" s="298"/>
    </row>
    <row r="350" spans="1:38">
      <c r="B350" s="6"/>
      <c r="E350" s="298"/>
      <c r="F350" s="298" t="s">
        <v>1399</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947</v>
      </c>
      <c r="G352" s="368" t="s">
        <v>2001</v>
      </c>
      <c r="I352" s="336"/>
      <c r="J352" s="298"/>
      <c r="K352" s="298"/>
      <c r="L352" s="298"/>
      <c r="M352" s="298"/>
      <c r="N352" s="298"/>
      <c r="O352" s="298"/>
      <c r="P352" s="298"/>
      <c r="Q352" s="298"/>
      <c r="R352" s="298"/>
      <c r="S352" s="298"/>
    </row>
    <row r="353" spans="1:38" ht="13.7" customHeight="1">
      <c r="B353" s="6"/>
      <c r="E353" s="1470" t="s">
        <v>2000</v>
      </c>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row>
    <row r="354" spans="1:38" ht="13.7" customHeight="1">
      <c r="B354" s="6"/>
      <c r="E354" s="1470"/>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row>
    <row r="355" spans="1:38">
      <c r="B355" s="6"/>
      <c r="E355" s="1470"/>
      <c r="F355" s="1470"/>
      <c r="G355" s="1470"/>
      <c r="H355" s="1470"/>
      <c r="I355" s="1470"/>
      <c r="J355" s="1470"/>
      <c r="K355" s="1470"/>
      <c r="L355" s="1470"/>
      <c r="M355" s="1470"/>
      <c r="N355" s="1470"/>
      <c r="O355" s="1470"/>
      <c r="P355" s="1470"/>
      <c r="Q355" s="1470"/>
      <c r="R355" s="1470"/>
      <c r="S355" s="1470"/>
      <c r="T355" s="1470"/>
      <c r="U355" s="1470"/>
      <c r="V355" s="1470"/>
      <c r="W355" s="1470"/>
      <c r="X355" s="1470"/>
      <c r="Y355" s="1470"/>
      <c r="Z355" s="1470"/>
      <c r="AA355" s="1470"/>
      <c r="AB355" s="1470"/>
      <c r="AC355" s="1470"/>
      <c r="AD355" s="1470"/>
      <c r="AE355" s="1470"/>
      <c r="AF355" s="1470"/>
      <c r="AG355" s="1470"/>
      <c r="AH355" s="1470"/>
      <c r="AI355" s="1470"/>
      <c r="AJ355" s="1470"/>
      <c r="AK355" s="1470"/>
    </row>
    <row r="356" spans="1:38">
      <c r="B356" s="6"/>
      <c r="E356" s="1470"/>
      <c r="F356" s="1470"/>
      <c r="G356" s="1470"/>
      <c r="H356" s="1470"/>
      <c r="I356" s="1470"/>
      <c r="J356" s="1470"/>
      <c r="K356" s="1470"/>
      <c r="L356" s="1470"/>
      <c r="M356" s="1470"/>
      <c r="N356" s="1470"/>
      <c r="O356" s="1470"/>
      <c r="P356" s="1470"/>
      <c r="Q356" s="1470"/>
      <c r="R356" s="1470"/>
      <c r="S356" s="1470"/>
      <c r="T356" s="1470"/>
      <c r="U356" s="1470"/>
      <c r="V356" s="1470"/>
      <c r="W356" s="1470"/>
      <c r="X356" s="1470"/>
      <c r="Y356" s="1470"/>
      <c r="Z356" s="1470"/>
      <c r="AA356" s="1470"/>
      <c r="AB356" s="1470"/>
      <c r="AC356" s="1470"/>
      <c r="AD356" s="1470"/>
      <c r="AE356" s="1470"/>
      <c r="AF356" s="1470"/>
      <c r="AG356" s="1470"/>
      <c r="AH356" s="1470"/>
      <c r="AI356" s="1470"/>
      <c r="AJ356" s="1470"/>
      <c r="AK356" s="1470"/>
    </row>
    <row r="357" spans="1:38">
      <c r="B357" s="6"/>
      <c r="E357" s="1470"/>
      <c r="F357" s="1470"/>
      <c r="G357" s="1470"/>
      <c r="H357" s="1470"/>
      <c r="I357" s="1470"/>
      <c r="J357" s="1470"/>
      <c r="K357" s="1470"/>
      <c r="L357" s="1470"/>
      <c r="M357" s="1470"/>
      <c r="N357" s="1470"/>
      <c r="O357" s="1470"/>
      <c r="P357" s="1470"/>
      <c r="Q357" s="1470"/>
      <c r="R357" s="1470"/>
      <c r="S357" s="1470"/>
      <c r="T357" s="1470"/>
      <c r="U357" s="1470"/>
      <c r="V357" s="1470"/>
      <c r="W357" s="1470"/>
      <c r="X357" s="1470"/>
      <c r="Y357" s="1470"/>
      <c r="Z357" s="1470"/>
      <c r="AA357" s="1470"/>
      <c r="AB357" s="1470"/>
      <c r="AC357" s="1470"/>
      <c r="AD357" s="1470"/>
      <c r="AE357" s="1470"/>
      <c r="AF357" s="1470"/>
      <c r="AG357" s="1470"/>
      <c r="AH357" s="1470"/>
      <c r="AI357" s="1470"/>
      <c r="AJ357" s="1470"/>
      <c r="AK357" s="1470"/>
    </row>
    <row r="358" spans="1:38">
      <c r="B358" s="6"/>
      <c r="E358" s="298" t="s">
        <v>282</v>
      </c>
      <c r="F358" s="1462" t="s">
        <v>2002</v>
      </c>
      <c r="G358" s="1471"/>
      <c r="H358" s="1471"/>
      <c r="I358" s="1471"/>
      <c r="J358" s="1471"/>
      <c r="K358" s="1471"/>
      <c r="L358" s="1471"/>
      <c r="M358" s="1471"/>
      <c r="N358" s="1471"/>
      <c r="O358" s="1471"/>
      <c r="P358" s="1471"/>
      <c r="Q358" s="1471"/>
      <c r="R358" s="1471"/>
      <c r="S358" s="1471"/>
      <c r="T358" s="1471"/>
      <c r="U358" s="1471"/>
      <c r="V358" s="1471"/>
      <c r="W358" s="1471"/>
      <c r="X358" s="1471"/>
      <c r="Y358" s="1471"/>
      <c r="Z358" s="1471"/>
      <c r="AA358" s="1471"/>
      <c r="AB358" s="1471"/>
      <c r="AC358" s="1471"/>
      <c r="AD358" s="1471"/>
      <c r="AE358" s="1471"/>
      <c r="AF358" s="1471"/>
      <c r="AG358" s="1471"/>
      <c r="AH358" s="1471"/>
      <c r="AI358" s="1471"/>
      <c r="AJ358" s="1471"/>
      <c r="AK358" s="1471"/>
    </row>
    <row r="359" spans="1:38">
      <c r="B359" s="6"/>
      <c r="E359" s="298"/>
      <c r="F359" s="1471"/>
      <c r="G359" s="1471"/>
      <c r="H359" s="1471"/>
      <c r="I359" s="1471"/>
      <c r="J359" s="1471"/>
      <c r="K359" s="1471"/>
      <c r="L359" s="1471"/>
      <c r="M359" s="1471"/>
      <c r="N359" s="1471"/>
      <c r="O359" s="1471"/>
      <c r="P359" s="1471"/>
      <c r="Q359" s="1471"/>
      <c r="R359" s="1471"/>
      <c r="S359" s="1471"/>
      <c r="T359" s="1471"/>
      <c r="U359" s="1471"/>
      <c r="V359" s="1471"/>
      <c r="W359" s="1471"/>
      <c r="X359" s="1471"/>
      <c r="Y359" s="1471"/>
      <c r="Z359" s="1471"/>
      <c r="AA359" s="1471"/>
      <c r="AB359" s="1471"/>
      <c r="AC359" s="1471"/>
      <c r="AD359" s="1471"/>
      <c r="AE359" s="1471"/>
      <c r="AF359" s="1471"/>
      <c r="AG359" s="1471"/>
      <c r="AH359" s="1471"/>
      <c r="AI359" s="1471"/>
      <c r="AJ359" s="1471"/>
      <c r="AK359" s="1471"/>
    </row>
    <row r="360" spans="1:38">
      <c r="B360" s="6"/>
      <c r="E360" s="298"/>
      <c r="F360" s="1471"/>
      <c r="G360" s="1471"/>
      <c r="H360" s="1471"/>
      <c r="I360" s="1471"/>
      <c r="J360" s="1471"/>
      <c r="K360" s="1471"/>
      <c r="L360" s="1471"/>
      <c r="M360" s="1471"/>
      <c r="N360" s="1471"/>
      <c r="O360" s="1471"/>
      <c r="P360" s="1471"/>
      <c r="Q360" s="1471"/>
      <c r="R360" s="1471"/>
      <c r="S360" s="1471"/>
      <c r="T360" s="1471"/>
      <c r="U360" s="1471"/>
      <c r="V360" s="1471"/>
      <c r="W360" s="1471"/>
      <c r="X360" s="1471"/>
      <c r="Y360" s="1471"/>
      <c r="Z360" s="1471"/>
      <c r="AA360" s="1471"/>
      <c r="AB360" s="1471"/>
      <c r="AC360" s="1471"/>
      <c r="AD360" s="1471"/>
      <c r="AE360" s="1471"/>
      <c r="AF360" s="1471"/>
      <c r="AG360" s="1471"/>
      <c r="AH360" s="1471"/>
      <c r="AI360" s="1471"/>
      <c r="AJ360" s="1471"/>
      <c r="AK360" s="1471"/>
    </row>
    <row r="361" spans="1:38">
      <c r="B361" s="6"/>
      <c r="E361" s="298"/>
      <c r="F361" s="1471"/>
      <c r="G361" s="1471"/>
      <c r="H361" s="1471"/>
      <c r="I361" s="1471"/>
      <c r="J361" s="1471"/>
      <c r="K361" s="1471"/>
      <c r="L361" s="1471"/>
      <c r="M361" s="1471"/>
      <c r="N361" s="1471"/>
      <c r="O361" s="1471"/>
      <c r="P361" s="1471"/>
      <c r="Q361" s="1471"/>
      <c r="R361" s="1471"/>
      <c r="S361" s="1471"/>
      <c r="T361" s="1471"/>
      <c r="U361" s="1471"/>
      <c r="V361" s="1471"/>
      <c r="W361" s="1471"/>
      <c r="X361" s="1471"/>
      <c r="Y361" s="1471"/>
      <c r="Z361" s="1471"/>
      <c r="AA361" s="1471"/>
      <c r="AB361" s="1471"/>
      <c r="AC361" s="1471"/>
      <c r="AD361" s="1471"/>
      <c r="AE361" s="1471"/>
      <c r="AF361" s="1471"/>
      <c r="AG361" s="1471"/>
      <c r="AH361" s="1471"/>
      <c r="AI361" s="1471"/>
      <c r="AJ361" s="1471"/>
      <c r="AK361" s="1471"/>
    </row>
    <row r="362" spans="1:38">
      <c r="B362" s="6"/>
      <c r="E362" s="298" t="s">
        <v>283</v>
      </c>
      <c r="F362" s="1472" t="s">
        <v>2003</v>
      </c>
      <c r="G362" s="1473"/>
      <c r="H362" s="1473"/>
      <c r="I362" s="1473"/>
      <c r="J362" s="1473"/>
      <c r="K362" s="1473"/>
      <c r="L362" s="1473"/>
      <c r="M362" s="1473"/>
      <c r="N362" s="1473"/>
      <c r="O362" s="1473"/>
      <c r="P362" s="1473"/>
      <c r="Q362" s="1473"/>
      <c r="R362" s="1473"/>
      <c r="S362" s="1473"/>
      <c r="T362" s="1473"/>
      <c r="U362" s="1473"/>
      <c r="V362" s="1473"/>
      <c r="W362" s="1473"/>
      <c r="X362" s="1473"/>
      <c r="Y362" s="1473"/>
      <c r="Z362" s="1473"/>
      <c r="AA362" s="1473"/>
      <c r="AB362" s="1473"/>
      <c r="AC362" s="1473"/>
      <c r="AD362" s="1473"/>
      <c r="AE362" s="1473"/>
      <c r="AF362" s="1473"/>
      <c r="AG362" s="1473"/>
      <c r="AH362" s="1473"/>
      <c r="AI362" s="1473"/>
      <c r="AJ362" s="1473"/>
      <c r="AK362" s="1473"/>
    </row>
    <row r="363" spans="1:38">
      <c r="B363" s="6"/>
      <c r="F363" s="1473"/>
      <c r="G363" s="1473"/>
      <c r="H363" s="1473"/>
      <c r="I363" s="1473"/>
      <c r="J363" s="1473"/>
      <c r="K363" s="1473"/>
      <c r="L363" s="1473"/>
      <c r="M363" s="1473"/>
      <c r="N363" s="1473"/>
      <c r="O363" s="1473"/>
      <c r="P363" s="1473"/>
      <c r="Q363" s="1473"/>
      <c r="R363" s="1473"/>
      <c r="S363" s="1473"/>
      <c r="T363" s="1473"/>
      <c r="U363" s="1473"/>
      <c r="V363" s="1473"/>
      <c r="W363" s="1473"/>
      <c r="X363" s="1473"/>
      <c r="Y363" s="1473"/>
      <c r="Z363" s="1473"/>
      <c r="AA363" s="1473"/>
      <c r="AB363" s="1473"/>
      <c r="AC363" s="1473"/>
      <c r="AD363" s="1473"/>
      <c r="AE363" s="1473"/>
      <c r="AF363" s="1473"/>
      <c r="AG363" s="1473"/>
      <c r="AH363" s="1473"/>
      <c r="AI363" s="1473"/>
      <c r="AJ363" s="1473"/>
      <c r="AK363" s="1473"/>
    </row>
    <row r="364" spans="1:38">
      <c r="B364" s="6"/>
      <c r="F364" s="1473"/>
      <c r="G364" s="1473"/>
      <c r="H364" s="1473"/>
      <c r="I364" s="1473"/>
      <c r="J364" s="1473"/>
      <c r="K364" s="1473"/>
      <c r="L364" s="1473"/>
      <c r="M364" s="1473"/>
      <c r="N364" s="1473"/>
      <c r="O364" s="1473"/>
      <c r="P364" s="1473"/>
      <c r="Q364" s="1473"/>
      <c r="R364" s="1473"/>
      <c r="S364" s="1473"/>
      <c r="T364" s="1473"/>
      <c r="U364" s="1473"/>
      <c r="V364" s="1473"/>
      <c r="W364" s="1473"/>
      <c r="X364" s="1473"/>
      <c r="Y364" s="1473"/>
      <c r="Z364" s="1473"/>
      <c r="AA364" s="1473"/>
      <c r="AB364" s="1473"/>
      <c r="AC364" s="1473"/>
      <c r="AD364" s="1473"/>
      <c r="AE364" s="1473"/>
      <c r="AF364" s="1473"/>
      <c r="AG364" s="1473"/>
      <c r="AH364" s="1473"/>
      <c r="AI364" s="1473"/>
      <c r="AJ364" s="1473"/>
      <c r="AK364" s="1473"/>
    </row>
    <row r="365" spans="1:38">
      <c r="B365" s="6"/>
      <c r="F365" s="1473"/>
      <c r="G365" s="1473"/>
      <c r="H365" s="1473"/>
      <c r="I365" s="1473"/>
      <c r="J365" s="1473"/>
      <c r="K365" s="1473"/>
      <c r="L365" s="1473"/>
      <c r="M365" s="1473"/>
      <c r="N365" s="1473"/>
      <c r="O365" s="1473"/>
      <c r="P365" s="1473"/>
      <c r="Q365" s="1473"/>
      <c r="R365" s="1473"/>
      <c r="S365" s="1473"/>
      <c r="T365" s="1473"/>
      <c r="U365" s="1473"/>
      <c r="V365" s="1473"/>
      <c r="W365" s="1473"/>
      <c r="X365" s="1473"/>
      <c r="Y365" s="1473"/>
      <c r="Z365" s="1473"/>
      <c r="AA365" s="1473"/>
      <c r="AB365" s="1473"/>
      <c r="AC365" s="1473"/>
      <c r="AD365" s="1473"/>
      <c r="AE365" s="1473"/>
      <c r="AF365" s="1473"/>
      <c r="AG365" s="1473"/>
      <c r="AH365" s="1473"/>
      <c r="AI365" s="1473"/>
      <c r="AJ365" s="1473"/>
      <c r="AK365" s="1473"/>
    </row>
    <row r="366" spans="1:38">
      <c r="A366" s="13"/>
      <c r="B366" s="22" t="s">
        <v>351</v>
      </c>
      <c r="C366" s="22" t="s">
        <v>316</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202</v>
      </c>
      <c r="E368" s="6" t="s">
        <v>859</v>
      </c>
      <c r="I368" s="298"/>
      <c r="J368" s="298"/>
      <c r="K368" s="298"/>
      <c r="L368" s="298"/>
      <c r="M368" s="298"/>
      <c r="N368" s="298"/>
      <c r="O368" s="298"/>
      <c r="P368" s="298"/>
      <c r="Q368" s="298"/>
      <c r="R368" s="298"/>
      <c r="S368" s="298"/>
    </row>
    <row r="369" spans="1:16384">
      <c r="B369" s="6"/>
      <c r="E369" t="s">
        <v>282</v>
      </c>
      <c r="F369" s="298" t="s">
        <v>782</v>
      </c>
      <c r="I369" s="298"/>
      <c r="J369" s="298"/>
      <c r="K369" s="298"/>
      <c r="L369" s="298"/>
      <c r="M369" s="298"/>
      <c r="N369" s="298"/>
      <c r="O369" s="298"/>
      <c r="P369" s="298"/>
      <c r="Q369" s="298"/>
      <c r="R369" s="298"/>
      <c r="S369" s="298"/>
    </row>
    <row r="370" spans="1:16384">
      <c r="B370" s="6"/>
      <c r="F370" s="298" t="s">
        <v>783</v>
      </c>
      <c r="I370" s="298"/>
      <c r="J370" s="298"/>
      <c r="K370" s="298"/>
      <c r="L370" s="298"/>
      <c r="M370" s="298"/>
      <c r="N370" s="298"/>
      <c r="O370" s="298"/>
      <c r="P370" s="298"/>
      <c r="Q370" s="298"/>
      <c r="R370" s="298"/>
      <c r="S370" s="298"/>
    </row>
    <row r="371" spans="1:16384">
      <c r="B371" s="6"/>
      <c r="F371" s="298" t="s">
        <v>1233</v>
      </c>
      <c r="G371" s="298"/>
      <c r="K371" s="298"/>
      <c r="L371" s="298"/>
      <c r="M371" s="298"/>
      <c r="N371" s="298"/>
      <c r="O371" s="298"/>
      <c r="P371" s="298"/>
      <c r="Q371" s="298"/>
      <c r="R371" s="298"/>
      <c r="S371" s="298"/>
    </row>
    <row r="372" spans="1:16384" s="2" customFormat="1">
      <c r="A372"/>
      <c r="B372" s="6"/>
      <c r="C372"/>
      <c r="D372"/>
      <c r="E372" t="s">
        <v>283</v>
      </c>
      <c r="F372" s="298" t="s">
        <v>1234</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289</v>
      </c>
      <c r="F373" s="298" t="s">
        <v>631</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632</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66" customFormat="1">
      <c r="A375"/>
      <c r="B375" s="6"/>
      <c r="C375"/>
      <c r="D375"/>
      <c r="E375" s="1465" t="s">
        <v>2004</v>
      </c>
      <c r="F375" s="1465"/>
      <c r="G375" s="1465"/>
      <c r="H375" s="1465"/>
      <c r="I375" s="1465"/>
      <c r="J375" s="1465"/>
      <c r="K375" s="1465"/>
      <c r="L375" s="1465"/>
      <c r="M375" s="1465"/>
      <c r="N375" s="1465"/>
      <c r="O375" s="1465"/>
      <c r="P375" s="1465"/>
      <c r="Q375" s="1465"/>
      <c r="R375" s="1465"/>
      <c r="S375" s="1465"/>
      <c r="T375" s="1465"/>
      <c r="U375" s="1465"/>
      <c r="V375" s="1465"/>
      <c r="W375" s="1465"/>
      <c r="X375" s="1465"/>
      <c r="Y375" s="1465"/>
      <c r="Z375" s="1465"/>
      <c r="AA375" s="1465"/>
      <c r="AB375" s="1465"/>
      <c r="AC375" s="1465"/>
      <c r="AD375" s="1465"/>
      <c r="AE375" s="1465"/>
      <c r="AF375" s="1465"/>
      <c r="AG375" s="1465"/>
      <c r="AH375" s="1465"/>
      <c r="AI375" s="1465"/>
      <c r="AJ375" s="1465"/>
      <c r="AK375" s="1465"/>
      <c r="AL375" s="1465"/>
      <c r="AM375" s="1465"/>
      <c r="AN375" s="1465"/>
      <c r="AO375" s="1465"/>
      <c r="AP375" s="1465"/>
      <c r="AQ375" s="1465"/>
      <c r="AR375" s="1465"/>
      <c r="AS375" s="1465"/>
      <c r="AT375" s="1465"/>
      <c r="AU375" s="1465"/>
      <c r="AV375" s="1465"/>
      <c r="AW375" s="1465"/>
      <c r="AX375" s="1465"/>
      <c r="AY375" s="1465"/>
      <c r="AZ375" s="1465"/>
      <c r="BA375" s="1465"/>
      <c r="BB375" s="1465"/>
      <c r="BC375" s="1465"/>
      <c r="BD375" s="1465"/>
      <c r="BE375" s="1465"/>
      <c r="BF375" s="1465"/>
      <c r="BG375" s="1465"/>
      <c r="BH375" s="1465"/>
      <c r="BI375" s="1465"/>
      <c r="BJ375" s="1465"/>
      <c r="BK375" s="1465"/>
      <c r="BL375" s="1465"/>
      <c r="BM375" s="1465"/>
      <c r="BN375" s="1465"/>
      <c r="BO375" s="1465"/>
      <c r="BP375" s="1465"/>
      <c r="BQ375" s="1465"/>
      <c r="BR375" s="1465"/>
      <c r="BS375" s="1465"/>
      <c r="BT375" s="1465"/>
      <c r="BU375" s="1465"/>
      <c r="BV375" s="1465"/>
      <c r="BW375" s="1465"/>
      <c r="BX375" s="1465"/>
      <c r="BY375" s="1465"/>
      <c r="BZ375" s="1465"/>
      <c r="CA375" s="1465"/>
      <c r="CB375" s="1465"/>
      <c r="CC375" s="1465"/>
      <c r="CD375" s="1465"/>
      <c r="CE375" s="1465"/>
      <c r="CF375" s="1465"/>
      <c r="CG375" s="1465"/>
      <c r="CH375" s="1465"/>
      <c r="CI375" s="1465"/>
      <c r="CJ375" s="1465"/>
      <c r="CK375" s="1465"/>
      <c r="CL375" s="1465"/>
      <c r="CM375" s="1465"/>
      <c r="CN375" s="1465"/>
      <c r="CO375" s="1465"/>
      <c r="CP375" s="1465"/>
      <c r="CQ375" s="1465"/>
      <c r="CR375" s="1465"/>
      <c r="CS375" s="1465"/>
      <c r="CT375" s="1465"/>
      <c r="CU375" s="1465"/>
      <c r="CV375" s="1465"/>
      <c r="CW375" s="1465"/>
      <c r="CX375" s="1465"/>
      <c r="CY375" s="1465"/>
      <c r="CZ375" s="1465"/>
      <c r="DA375" s="1465"/>
      <c r="DB375" s="1465"/>
      <c r="DC375" s="1465"/>
      <c r="DD375" s="1465"/>
      <c r="DE375" s="1465"/>
      <c r="DF375" s="1465"/>
      <c r="DG375" s="1465"/>
      <c r="DH375" s="1465"/>
      <c r="DI375" s="1465"/>
      <c r="DJ375" s="1465"/>
      <c r="DK375" s="1465"/>
      <c r="DL375" s="1465"/>
      <c r="DM375" s="1465"/>
      <c r="DN375" s="1465"/>
      <c r="DO375" s="1465"/>
      <c r="DP375" s="1465"/>
      <c r="DQ375" s="1465"/>
      <c r="DR375" s="1465"/>
      <c r="DS375" s="1465"/>
      <c r="DT375" s="1465"/>
      <c r="DU375" s="1465"/>
      <c r="DV375" s="1465"/>
      <c r="DW375" s="1465"/>
      <c r="DX375" s="1465"/>
      <c r="DY375" s="1465"/>
      <c r="DZ375" s="1465"/>
      <c r="EA375" s="1465"/>
      <c r="EB375" s="1465"/>
      <c r="EC375" s="1465"/>
      <c r="ED375" s="1465"/>
      <c r="EE375" s="1465"/>
      <c r="EF375" s="1465"/>
      <c r="EG375" s="1465"/>
      <c r="EH375" s="1465"/>
      <c r="EI375" s="1465"/>
      <c r="EJ375" s="1465"/>
      <c r="EK375" s="1465"/>
      <c r="EL375" s="1465"/>
      <c r="EM375" s="1465"/>
      <c r="EN375" s="1465"/>
      <c r="EO375" s="1465"/>
      <c r="EP375" s="1465"/>
      <c r="EQ375" s="1465"/>
      <c r="ER375" s="1465"/>
      <c r="ES375" s="1465"/>
      <c r="ET375" s="1465"/>
      <c r="EU375" s="1465"/>
      <c r="EV375" s="1465"/>
      <c r="EW375" s="1465"/>
      <c r="EX375" s="1465"/>
      <c r="EY375" s="1465"/>
      <c r="EZ375" s="1465"/>
      <c r="FA375" s="1465"/>
      <c r="FB375" s="1465"/>
      <c r="FC375" s="1465"/>
      <c r="FD375" s="1465"/>
      <c r="FE375" s="1465"/>
      <c r="FF375" s="1465"/>
      <c r="FG375" s="1465"/>
      <c r="FH375" s="1465"/>
      <c r="FI375" s="1465"/>
      <c r="FJ375" s="1465"/>
      <c r="FK375" s="1465"/>
      <c r="FL375" s="1465"/>
      <c r="FM375" s="1465"/>
      <c r="FN375" s="1465"/>
      <c r="FO375" s="1465"/>
      <c r="FP375" s="1465"/>
      <c r="FQ375" s="1465"/>
      <c r="FR375" s="1465"/>
      <c r="FS375" s="1465"/>
      <c r="FT375" s="1465"/>
      <c r="FU375" s="1465"/>
      <c r="FV375" s="1465"/>
      <c r="FW375" s="1465"/>
      <c r="FX375" s="1465"/>
      <c r="FY375" s="1465"/>
      <c r="FZ375" s="1465"/>
      <c r="GA375" s="1465"/>
      <c r="GB375" s="1465"/>
      <c r="GC375" s="1465"/>
      <c r="GD375" s="1465"/>
      <c r="GE375" s="1465"/>
      <c r="GF375" s="1465"/>
      <c r="GG375" s="1465"/>
      <c r="GH375" s="1465"/>
      <c r="GI375" s="1465"/>
      <c r="GJ375" s="1465"/>
      <c r="GK375" s="1465"/>
      <c r="GL375" s="1465"/>
      <c r="GM375" s="1465"/>
      <c r="GN375" s="1465"/>
      <c r="GO375" s="1465"/>
      <c r="GP375" s="1465"/>
      <c r="GQ375" s="1465"/>
      <c r="GR375" s="1465"/>
      <c r="GS375" s="1465"/>
      <c r="GT375" s="1465"/>
      <c r="GU375" s="1465"/>
      <c r="GV375" s="1465"/>
      <c r="GW375" s="1465"/>
      <c r="GX375" s="1465"/>
      <c r="GY375" s="1465"/>
      <c r="GZ375" s="1465"/>
      <c r="HA375" s="1465"/>
      <c r="HB375" s="1465"/>
      <c r="HC375" s="1465"/>
      <c r="HD375" s="1465"/>
      <c r="HE375" s="1465"/>
      <c r="HF375" s="1465"/>
      <c r="HG375" s="1465"/>
      <c r="HH375" s="1465"/>
      <c r="HI375" s="1465"/>
      <c r="HJ375" s="1465"/>
      <c r="HK375" s="1465"/>
      <c r="HL375" s="1465"/>
      <c r="HM375" s="1465"/>
      <c r="HN375" s="1465"/>
      <c r="HO375" s="1465"/>
      <c r="HP375" s="1465"/>
      <c r="HQ375" s="1465"/>
      <c r="HR375" s="1465"/>
      <c r="HS375" s="1465"/>
      <c r="HT375" s="1465"/>
      <c r="HU375" s="1465"/>
      <c r="HV375" s="1465"/>
      <c r="HW375" s="1465"/>
      <c r="HX375" s="1465"/>
      <c r="HY375" s="1465"/>
      <c r="HZ375" s="1465"/>
      <c r="IA375" s="1465"/>
      <c r="IB375" s="1465"/>
      <c r="IC375" s="1465"/>
      <c r="ID375" s="1465"/>
      <c r="IE375" s="1465"/>
      <c r="IF375" s="1465"/>
      <c r="IG375" s="1465"/>
      <c r="IH375" s="1465"/>
      <c r="II375" s="1465"/>
      <c r="IJ375" s="1465"/>
      <c r="IK375" s="1465"/>
      <c r="IL375" s="1465"/>
      <c r="IM375" s="1465"/>
      <c r="IN375" s="1465"/>
      <c r="IO375" s="1465"/>
      <c r="IP375" s="1465"/>
      <c r="IQ375" s="1465"/>
      <c r="IR375" s="1465"/>
      <c r="IS375" s="1465"/>
      <c r="IT375" s="1465"/>
      <c r="IU375" s="1465"/>
      <c r="IV375" s="1465"/>
      <c r="IW375" s="1465"/>
      <c r="IX375" s="1465"/>
      <c r="IY375" s="1465"/>
      <c r="IZ375" s="1465"/>
      <c r="JA375" s="1465"/>
      <c r="JB375" s="1465"/>
      <c r="JC375" s="1465"/>
      <c r="JD375" s="1465"/>
      <c r="JE375" s="1465"/>
      <c r="JF375" s="1465"/>
      <c r="JG375" s="1465"/>
      <c r="JH375" s="1465"/>
      <c r="JI375" s="1465"/>
      <c r="JJ375" s="1465"/>
      <c r="JK375" s="1465"/>
      <c r="JL375" s="1465"/>
      <c r="JM375" s="1465"/>
      <c r="JN375" s="1465"/>
      <c r="JO375" s="1465"/>
      <c r="JP375" s="1465"/>
      <c r="JQ375" s="1465"/>
      <c r="JR375" s="1465"/>
      <c r="JS375" s="1465"/>
      <c r="JT375" s="1465"/>
      <c r="JU375" s="1465"/>
      <c r="JV375" s="1465"/>
      <c r="JW375" s="1465"/>
      <c r="JX375" s="1465"/>
      <c r="JY375" s="1465"/>
      <c r="JZ375" s="1465"/>
      <c r="KA375" s="1465"/>
      <c r="KB375" s="1465"/>
      <c r="KC375" s="1465"/>
      <c r="KD375" s="1465"/>
      <c r="KE375" s="1465"/>
      <c r="KF375" s="1465"/>
      <c r="KG375" s="1465"/>
      <c r="KH375" s="1465"/>
      <c r="KI375" s="1465"/>
      <c r="KJ375" s="1465"/>
      <c r="KK375" s="1465"/>
      <c r="KL375" s="1465"/>
      <c r="KM375" s="1465"/>
      <c r="KN375" s="1465"/>
      <c r="KO375" s="1465"/>
      <c r="KP375" s="1465"/>
      <c r="KQ375" s="1465"/>
      <c r="KR375" s="1465"/>
      <c r="KS375" s="1465"/>
      <c r="KT375" s="1465"/>
      <c r="KU375" s="1465"/>
      <c r="KV375" s="1465"/>
      <c r="KW375" s="1465"/>
      <c r="KX375" s="1465"/>
      <c r="KY375" s="1465"/>
      <c r="KZ375" s="1465"/>
      <c r="LA375" s="1465"/>
      <c r="LB375" s="1465"/>
      <c r="LC375" s="1465"/>
      <c r="LD375" s="1465"/>
      <c r="LE375" s="1465"/>
      <c r="LF375" s="1465"/>
      <c r="LG375" s="1465"/>
      <c r="LH375" s="1465"/>
      <c r="LI375" s="1465"/>
      <c r="LJ375" s="1465"/>
      <c r="LK375" s="1465"/>
      <c r="LL375" s="1465"/>
      <c r="LM375" s="1465"/>
      <c r="LN375" s="1465"/>
      <c r="LO375" s="1465"/>
      <c r="LP375" s="1465"/>
      <c r="LQ375" s="1465"/>
      <c r="LR375" s="1465"/>
      <c r="LS375" s="1465"/>
      <c r="LT375" s="1465"/>
      <c r="LU375" s="1465"/>
      <c r="LV375" s="1465"/>
      <c r="LW375" s="1465"/>
      <c r="LX375" s="1465"/>
      <c r="LY375" s="1465"/>
      <c r="LZ375" s="1465"/>
      <c r="MA375" s="1465"/>
      <c r="MB375" s="1465"/>
      <c r="MC375" s="1465"/>
      <c r="MD375" s="1465"/>
      <c r="ME375" s="1465"/>
      <c r="MF375" s="1465"/>
      <c r="MG375" s="1465"/>
      <c r="MH375" s="1465"/>
      <c r="MI375" s="1465"/>
      <c r="MJ375" s="1465"/>
      <c r="MK375" s="1465"/>
      <c r="ML375" s="1465"/>
      <c r="MM375" s="1465"/>
      <c r="MN375" s="1465"/>
      <c r="MO375" s="1465"/>
      <c r="MP375" s="1465"/>
      <c r="MQ375" s="1465"/>
      <c r="MR375" s="1465"/>
      <c r="MS375" s="1465"/>
      <c r="MT375" s="1465"/>
      <c r="MU375" s="1465"/>
      <c r="MV375" s="1465"/>
      <c r="MW375" s="1465"/>
      <c r="MX375" s="1465"/>
      <c r="MY375" s="1465"/>
      <c r="MZ375" s="1465"/>
      <c r="NA375" s="1465"/>
      <c r="NB375" s="1465"/>
      <c r="NC375" s="1465"/>
      <c r="ND375" s="1465"/>
      <c r="NE375" s="1465"/>
      <c r="NF375" s="1465"/>
      <c r="NG375" s="1465"/>
      <c r="NH375" s="1465"/>
      <c r="NI375" s="1465"/>
      <c r="NJ375" s="1465"/>
      <c r="NK375" s="1465"/>
      <c r="NL375" s="1465"/>
      <c r="NM375" s="1465"/>
      <c r="NN375" s="1465"/>
      <c r="NO375" s="1465"/>
      <c r="NP375" s="1465"/>
      <c r="NQ375" s="1465"/>
      <c r="NR375" s="1465"/>
      <c r="NS375" s="1465"/>
      <c r="NT375" s="1465"/>
      <c r="NU375" s="1465"/>
      <c r="NV375" s="1465"/>
      <c r="NW375" s="1465"/>
      <c r="NX375" s="1465"/>
      <c r="NY375" s="1465"/>
      <c r="NZ375" s="1465"/>
      <c r="OA375" s="1465"/>
      <c r="OB375" s="1465"/>
      <c r="OC375" s="1465"/>
      <c r="OD375" s="1465"/>
      <c r="OE375" s="1465"/>
      <c r="OF375" s="1465"/>
      <c r="OG375" s="1465"/>
      <c r="OH375" s="1465"/>
      <c r="OI375" s="1465"/>
      <c r="OJ375" s="1465"/>
      <c r="OK375" s="1465"/>
      <c r="OL375" s="1465"/>
      <c r="OM375" s="1465"/>
      <c r="ON375" s="1465"/>
      <c r="OO375" s="1465"/>
      <c r="OP375" s="1465"/>
      <c r="OQ375" s="1465"/>
      <c r="OR375" s="1465"/>
      <c r="OS375" s="1465"/>
      <c r="OT375" s="1465"/>
      <c r="OU375" s="1465"/>
      <c r="OV375" s="1465"/>
      <c r="OW375" s="1465"/>
      <c r="OX375" s="1465"/>
      <c r="OY375" s="1465"/>
      <c r="OZ375" s="1465"/>
      <c r="PA375" s="1465"/>
      <c r="PB375" s="1465"/>
      <c r="PC375" s="1465"/>
      <c r="PD375" s="1465"/>
      <c r="PE375" s="1465"/>
      <c r="PF375" s="1465"/>
      <c r="PG375" s="1465"/>
      <c r="PH375" s="1465"/>
      <c r="PI375" s="1465"/>
      <c r="PJ375" s="1465"/>
      <c r="PK375" s="1465"/>
      <c r="PL375" s="1465"/>
      <c r="PM375" s="1465"/>
      <c r="PN375" s="1465"/>
      <c r="PO375" s="1465"/>
      <c r="PP375" s="1465"/>
      <c r="PQ375" s="1465"/>
      <c r="PR375" s="1465"/>
      <c r="PS375" s="1465"/>
      <c r="PT375" s="1465"/>
      <c r="PU375" s="1465"/>
      <c r="PV375" s="1465"/>
      <c r="PW375" s="1465"/>
      <c r="PX375" s="1465"/>
      <c r="PY375" s="1465"/>
      <c r="PZ375" s="1465"/>
      <c r="QA375" s="1465"/>
      <c r="QB375" s="1465"/>
      <c r="QC375" s="1465"/>
      <c r="QD375" s="1465"/>
      <c r="QE375" s="1465"/>
      <c r="QF375" s="1465"/>
      <c r="QG375" s="1465"/>
      <c r="QH375" s="1465"/>
      <c r="QI375" s="1465"/>
      <c r="QJ375" s="1465"/>
      <c r="QK375" s="1465"/>
      <c r="QL375" s="1465"/>
      <c r="QM375" s="1465"/>
      <c r="QN375" s="1465"/>
      <c r="QO375" s="1465"/>
      <c r="QP375" s="1465"/>
      <c r="QQ375" s="1465"/>
      <c r="QR375" s="1465"/>
      <c r="QS375" s="1465"/>
      <c r="QT375" s="1465"/>
      <c r="QU375" s="1465"/>
      <c r="QV375" s="1465"/>
      <c r="QW375" s="1465"/>
      <c r="QX375" s="1465"/>
      <c r="QY375" s="1465"/>
      <c r="QZ375" s="1465"/>
      <c r="RA375" s="1465"/>
      <c r="RB375" s="1465"/>
      <c r="RC375" s="1465"/>
      <c r="RD375" s="1465"/>
      <c r="RE375" s="1465"/>
      <c r="RF375" s="1465"/>
      <c r="RG375" s="1465"/>
      <c r="RH375" s="1465"/>
      <c r="RI375" s="1465"/>
      <c r="RJ375" s="1465"/>
      <c r="RK375" s="1465"/>
      <c r="RL375" s="1465"/>
      <c r="RM375" s="1465"/>
      <c r="RN375" s="1465"/>
      <c r="RO375" s="1465"/>
      <c r="RP375" s="1465"/>
      <c r="RQ375" s="1465"/>
      <c r="RR375" s="1465"/>
      <c r="RS375" s="1465"/>
      <c r="RT375" s="1465"/>
      <c r="RU375" s="1465"/>
      <c r="RV375" s="1465"/>
      <c r="RW375" s="1465"/>
      <c r="RX375" s="1465"/>
      <c r="RY375" s="1465"/>
      <c r="RZ375" s="1465"/>
      <c r="SA375" s="1465"/>
      <c r="SB375" s="1465"/>
      <c r="SC375" s="1465"/>
      <c r="SD375" s="1465"/>
      <c r="SE375" s="1465"/>
      <c r="SF375" s="1465"/>
      <c r="SG375" s="1465"/>
      <c r="SH375" s="1465"/>
      <c r="SI375" s="1465"/>
      <c r="SJ375" s="1465"/>
      <c r="SK375" s="1465"/>
      <c r="SL375" s="1465"/>
      <c r="SM375" s="1465"/>
      <c r="SN375" s="1465"/>
      <c r="SO375" s="1465"/>
      <c r="SP375" s="1465"/>
      <c r="SQ375" s="1465"/>
      <c r="SR375" s="1465"/>
      <c r="SS375" s="1465"/>
      <c r="ST375" s="1465"/>
      <c r="SU375" s="1465"/>
      <c r="SV375" s="1465"/>
      <c r="SW375" s="1465"/>
      <c r="SX375" s="1465"/>
      <c r="SY375" s="1465"/>
      <c r="SZ375" s="1465"/>
      <c r="TA375" s="1465"/>
      <c r="TB375" s="1465"/>
      <c r="TC375" s="1465"/>
      <c r="TD375" s="1465"/>
      <c r="TE375" s="1465"/>
      <c r="TF375" s="1465"/>
      <c r="TG375" s="1465"/>
      <c r="TH375" s="1465"/>
      <c r="TI375" s="1465"/>
      <c r="TJ375" s="1465"/>
      <c r="TK375" s="1465"/>
      <c r="TL375" s="1465"/>
      <c r="TM375" s="1465"/>
      <c r="TN375" s="1465"/>
      <c r="TO375" s="1465"/>
      <c r="TP375" s="1465"/>
      <c r="TQ375" s="1465"/>
      <c r="TR375" s="1465"/>
      <c r="TS375" s="1465"/>
      <c r="TT375" s="1465"/>
      <c r="TU375" s="1465"/>
      <c r="TV375" s="1465"/>
      <c r="TW375" s="1465"/>
      <c r="TX375" s="1465"/>
      <c r="TY375" s="1465"/>
      <c r="TZ375" s="1465"/>
      <c r="UA375" s="1465"/>
      <c r="UB375" s="1465"/>
      <c r="UC375" s="1465"/>
      <c r="UD375" s="1465"/>
      <c r="UE375" s="1465"/>
      <c r="UF375" s="1465"/>
      <c r="UG375" s="1465"/>
      <c r="UH375" s="1465"/>
      <c r="UI375" s="1465"/>
      <c r="UJ375" s="1465"/>
      <c r="UK375" s="1465"/>
      <c r="UL375" s="1465"/>
      <c r="UM375" s="1465"/>
      <c r="UN375" s="1465"/>
      <c r="UO375" s="1465"/>
      <c r="UP375" s="1465"/>
      <c r="UQ375" s="1465"/>
      <c r="UR375" s="1465"/>
      <c r="US375" s="1465"/>
      <c r="UT375" s="1465"/>
      <c r="UU375" s="1465"/>
      <c r="UV375" s="1465"/>
      <c r="UW375" s="1465"/>
      <c r="UX375" s="1465"/>
      <c r="UY375" s="1465"/>
      <c r="UZ375" s="1465"/>
      <c r="VA375" s="1465"/>
      <c r="VB375" s="1465"/>
      <c r="VC375" s="1465"/>
      <c r="VD375" s="1465"/>
      <c r="VE375" s="1465"/>
      <c r="VF375" s="1465"/>
      <c r="VG375" s="1465"/>
      <c r="VH375" s="1465"/>
      <c r="VI375" s="1465"/>
      <c r="VJ375" s="1465"/>
      <c r="VK375" s="1465"/>
      <c r="VL375" s="1465"/>
      <c r="VM375" s="1465"/>
      <c r="VN375" s="1465"/>
      <c r="VO375" s="1465"/>
      <c r="VP375" s="1465"/>
      <c r="VQ375" s="1465"/>
      <c r="VR375" s="1465"/>
      <c r="VS375" s="1465"/>
      <c r="VT375" s="1465"/>
      <c r="VU375" s="1465"/>
      <c r="VV375" s="1465"/>
      <c r="VW375" s="1465"/>
      <c r="VX375" s="1465"/>
      <c r="VY375" s="1465"/>
      <c r="VZ375" s="1465"/>
      <c r="WA375" s="1465"/>
      <c r="WB375" s="1465"/>
      <c r="WC375" s="1465"/>
      <c r="WD375" s="1465"/>
      <c r="WE375" s="1465"/>
      <c r="WF375" s="1465"/>
      <c r="WG375" s="1465"/>
      <c r="WH375" s="1465"/>
      <c r="WI375" s="1465"/>
      <c r="WJ375" s="1465"/>
      <c r="WK375" s="1465"/>
      <c r="WL375" s="1465"/>
      <c r="WM375" s="1465"/>
      <c r="WN375" s="1465"/>
      <c r="WO375" s="1465"/>
      <c r="WP375" s="1465"/>
      <c r="WQ375" s="1465"/>
      <c r="WR375" s="1465"/>
      <c r="WS375" s="1465"/>
      <c r="WT375" s="1465"/>
      <c r="WU375" s="1465"/>
      <c r="WV375" s="1465"/>
      <c r="WW375" s="1465"/>
      <c r="WX375" s="1465"/>
      <c r="WY375" s="1465"/>
      <c r="WZ375" s="1465"/>
      <c r="XA375" s="1465"/>
      <c r="XB375" s="1465"/>
      <c r="XC375" s="1465"/>
      <c r="XD375" s="1465"/>
      <c r="XE375" s="1465"/>
      <c r="XF375" s="1465"/>
      <c r="XG375" s="1465"/>
      <c r="XH375" s="1465"/>
      <c r="XI375" s="1465"/>
      <c r="XJ375" s="1465"/>
      <c r="XK375" s="1465"/>
      <c r="XL375" s="1465"/>
      <c r="XM375" s="1465"/>
      <c r="XN375" s="1465"/>
      <c r="XO375" s="1465"/>
      <c r="XP375" s="1465"/>
      <c r="XQ375" s="1465"/>
      <c r="XR375" s="1465"/>
      <c r="XS375" s="1465"/>
      <c r="XT375" s="1465"/>
      <c r="XU375" s="1465"/>
      <c r="XV375" s="1465"/>
      <c r="XW375" s="1465"/>
      <c r="XX375" s="1465"/>
      <c r="XY375" s="1465"/>
      <c r="XZ375" s="1465"/>
      <c r="YA375" s="1465"/>
      <c r="YB375" s="1465"/>
      <c r="YC375" s="1465"/>
      <c r="YD375" s="1465"/>
      <c r="YE375" s="1465"/>
      <c r="YF375" s="1465"/>
      <c r="YG375" s="1465"/>
      <c r="YH375" s="1465"/>
      <c r="YI375" s="1465"/>
      <c r="YJ375" s="1465"/>
      <c r="YK375" s="1465"/>
      <c r="YL375" s="1465"/>
      <c r="YM375" s="1465"/>
      <c r="YN375" s="1465"/>
      <c r="YO375" s="1465"/>
      <c r="YP375" s="1465"/>
      <c r="YQ375" s="1465"/>
      <c r="YR375" s="1465"/>
      <c r="YS375" s="1465"/>
      <c r="YT375" s="1465"/>
      <c r="YU375" s="1465"/>
      <c r="YV375" s="1465"/>
      <c r="YW375" s="1465"/>
      <c r="YX375" s="1465"/>
      <c r="YY375" s="1465"/>
      <c r="YZ375" s="1465"/>
      <c r="ZA375" s="1465"/>
      <c r="ZB375" s="1465"/>
      <c r="ZC375" s="1465"/>
      <c r="ZD375" s="1465"/>
      <c r="ZE375" s="1465"/>
      <c r="ZF375" s="1465"/>
      <c r="ZG375" s="1465"/>
      <c r="ZH375" s="1465"/>
      <c r="ZI375" s="1465"/>
      <c r="ZJ375" s="1465"/>
      <c r="ZK375" s="1465"/>
      <c r="ZL375" s="1465"/>
      <c r="ZM375" s="1465"/>
      <c r="ZN375" s="1465"/>
      <c r="ZO375" s="1465"/>
      <c r="ZP375" s="1465"/>
      <c r="ZQ375" s="1465"/>
      <c r="ZR375" s="1465"/>
      <c r="ZS375" s="1465"/>
      <c r="ZT375" s="1465"/>
      <c r="ZU375" s="1465"/>
      <c r="ZV375" s="1465"/>
      <c r="ZW375" s="1465"/>
      <c r="ZX375" s="1465"/>
      <c r="ZY375" s="1465"/>
      <c r="ZZ375" s="1465"/>
      <c r="AAA375" s="1465"/>
      <c r="AAB375" s="1465"/>
      <c r="AAC375" s="1465"/>
      <c r="AAD375" s="1465"/>
      <c r="AAE375" s="1465"/>
      <c r="AAF375" s="1465"/>
      <c r="AAG375" s="1465"/>
      <c r="AAH375" s="1465"/>
      <c r="AAI375" s="1465"/>
      <c r="AAJ375" s="1465"/>
      <c r="AAK375" s="1465"/>
      <c r="AAL375" s="1465"/>
      <c r="AAM375" s="1465"/>
      <c r="AAN375" s="1465"/>
      <c r="AAO375" s="1465"/>
      <c r="AAP375" s="1465"/>
      <c r="AAQ375" s="1465"/>
      <c r="AAR375" s="1465"/>
      <c r="AAS375" s="1465"/>
      <c r="AAT375" s="1465"/>
      <c r="AAU375" s="1465"/>
      <c r="AAV375" s="1465"/>
      <c r="AAW375" s="1465"/>
      <c r="AAX375" s="1465"/>
      <c r="AAY375" s="1465"/>
      <c r="AAZ375" s="1465"/>
      <c r="ABA375" s="1465"/>
      <c r="ABB375" s="1465"/>
      <c r="ABC375" s="1465"/>
      <c r="ABD375" s="1465"/>
      <c r="ABE375" s="1465"/>
      <c r="ABF375" s="1465"/>
      <c r="ABG375" s="1465"/>
      <c r="ABH375" s="1465"/>
      <c r="ABI375" s="1465"/>
      <c r="ABJ375" s="1465"/>
      <c r="ABK375" s="1465"/>
      <c r="ABL375" s="1465"/>
      <c r="ABM375" s="1465"/>
      <c r="ABN375" s="1465"/>
      <c r="ABO375" s="1465"/>
      <c r="ABP375" s="1465"/>
      <c r="ABQ375" s="1465"/>
      <c r="ABR375" s="1465"/>
      <c r="ABS375" s="1465"/>
      <c r="ABT375" s="1465"/>
      <c r="ABU375" s="1465"/>
      <c r="ABV375" s="1465"/>
      <c r="ABW375" s="1465"/>
      <c r="ABX375" s="1465"/>
      <c r="ABY375" s="1465"/>
      <c r="ABZ375" s="1465"/>
      <c r="ACA375" s="1465"/>
      <c r="ACB375" s="1465"/>
      <c r="ACC375" s="1465"/>
      <c r="ACD375" s="1465"/>
      <c r="ACE375" s="1465"/>
      <c r="ACF375" s="1465"/>
      <c r="ACG375" s="1465"/>
      <c r="ACH375" s="1465"/>
      <c r="ACI375" s="1465"/>
      <c r="ACJ375" s="1465"/>
      <c r="ACK375" s="1465"/>
      <c r="ACL375" s="1465"/>
      <c r="ACM375" s="1465"/>
      <c r="ACN375" s="1465"/>
      <c r="ACO375" s="1465"/>
      <c r="ACP375" s="1465"/>
      <c r="ACQ375" s="1465"/>
      <c r="ACR375" s="1465"/>
      <c r="ACS375" s="1465"/>
      <c r="ACT375" s="1465"/>
      <c r="ACU375" s="1465"/>
      <c r="ACV375" s="1465"/>
      <c r="ACW375" s="1465"/>
      <c r="ACX375" s="1465"/>
      <c r="ACY375" s="1465"/>
      <c r="ACZ375" s="1465"/>
      <c r="ADA375" s="1465"/>
      <c r="ADB375" s="1465"/>
      <c r="ADC375" s="1465"/>
      <c r="ADD375" s="1465"/>
      <c r="ADE375" s="1465"/>
      <c r="ADF375" s="1465"/>
      <c r="ADG375" s="1465"/>
      <c r="ADH375" s="1465"/>
      <c r="ADI375" s="1465"/>
      <c r="ADJ375" s="1465"/>
      <c r="ADK375" s="1465"/>
      <c r="ADL375" s="1465"/>
      <c r="ADM375" s="1465"/>
      <c r="ADN375" s="1465"/>
      <c r="ADO375" s="1465"/>
      <c r="ADP375" s="1465"/>
      <c r="ADQ375" s="1465"/>
      <c r="ADR375" s="1465"/>
      <c r="ADS375" s="1465"/>
      <c r="ADT375" s="1465"/>
      <c r="ADU375" s="1465"/>
      <c r="ADV375" s="1465"/>
      <c r="ADW375" s="1465"/>
      <c r="ADX375" s="1465"/>
      <c r="ADY375" s="1465"/>
      <c r="ADZ375" s="1465"/>
      <c r="AEA375" s="1465"/>
      <c r="AEB375" s="1465"/>
      <c r="AEC375" s="1465"/>
      <c r="AED375" s="1465"/>
      <c r="AEE375" s="1465"/>
      <c r="AEF375" s="1465"/>
      <c r="AEG375" s="1465"/>
      <c r="AEH375" s="1465"/>
      <c r="AEI375" s="1465"/>
      <c r="AEJ375" s="1465"/>
      <c r="AEK375" s="1465"/>
      <c r="AEL375" s="1465"/>
      <c r="AEM375" s="1465"/>
      <c r="AEN375" s="1465"/>
      <c r="AEO375" s="1465"/>
      <c r="AEP375" s="1465"/>
      <c r="AEQ375" s="1465"/>
      <c r="AER375" s="1465"/>
      <c r="AES375" s="1465"/>
      <c r="AET375" s="1465"/>
      <c r="AEU375" s="1465"/>
      <c r="AEV375" s="1465"/>
      <c r="AEW375" s="1465"/>
      <c r="AEX375" s="1465"/>
      <c r="AEY375" s="1465"/>
      <c r="AEZ375" s="1465"/>
      <c r="AFA375" s="1465"/>
      <c r="AFB375" s="1465"/>
      <c r="AFC375" s="1465"/>
      <c r="AFD375" s="1465"/>
      <c r="AFE375" s="1465"/>
      <c r="AFF375" s="1465"/>
      <c r="AFG375" s="1465"/>
      <c r="AFH375" s="1465"/>
      <c r="AFI375" s="1465"/>
      <c r="AFJ375" s="1465"/>
      <c r="AFK375" s="1465"/>
      <c r="AFL375" s="1465"/>
      <c r="AFM375" s="1465"/>
      <c r="AFN375" s="1465"/>
      <c r="AFO375" s="1465"/>
      <c r="AFP375" s="1465"/>
      <c r="AFQ375" s="1465"/>
      <c r="AFR375" s="1465"/>
      <c r="AFS375" s="1465"/>
      <c r="AFT375" s="1465"/>
      <c r="AFU375" s="1465"/>
      <c r="AFV375" s="1465"/>
      <c r="AFW375" s="1465"/>
      <c r="AFX375" s="1465"/>
      <c r="AFY375" s="1465"/>
      <c r="AFZ375" s="1465"/>
      <c r="AGA375" s="1465"/>
      <c r="AGB375" s="1465"/>
      <c r="AGC375" s="1465"/>
      <c r="AGD375" s="1465"/>
      <c r="AGE375" s="1465"/>
      <c r="AGF375" s="1465"/>
      <c r="AGG375" s="1465"/>
      <c r="AGH375" s="1465"/>
      <c r="AGI375" s="1465"/>
      <c r="AGJ375" s="1465"/>
      <c r="AGK375" s="1465"/>
      <c r="AGL375" s="1465"/>
      <c r="AGM375" s="1465"/>
      <c r="AGN375" s="1465"/>
      <c r="AGO375" s="1465"/>
      <c r="AGP375" s="1465"/>
      <c r="AGQ375" s="1465"/>
      <c r="AGR375" s="1465"/>
      <c r="AGS375" s="1465"/>
      <c r="AGT375" s="1465"/>
      <c r="AGU375" s="1465"/>
      <c r="AGV375" s="1465"/>
      <c r="AGW375" s="1465"/>
      <c r="AGX375" s="1465"/>
      <c r="AGY375" s="1465"/>
      <c r="AGZ375" s="1465"/>
      <c r="AHA375" s="1465"/>
      <c r="AHB375" s="1465"/>
      <c r="AHC375" s="1465"/>
      <c r="AHD375" s="1465"/>
      <c r="AHE375" s="1465"/>
      <c r="AHF375" s="1465"/>
      <c r="AHG375" s="1465"/>
      <c r="AHH375" s="1465"/>
      <c r="AHI375" s="1465"/>
      <c r="AHJ375" s="1465"/>
      <c r="AHK375" s="1465"/>
      <c r="AHL375" s="1465"/>
      <c r="AHM375" s="1465"/>
      <c r="AHN375" s="1465"/>
      <c r="AHO375" s="1465"/>
      <c r="AHP375" s="1465"/>
      <c r="AHQ375" s="1465"/>
      <c r="AHR375" s="1465"/>
      <c r="AHS375" s="1465"/>
      <c r="AHT375" s="1465"/>
      <c r="AHU375" s="1465"/>
      <c r="AHV375" s="1465"/>
      <c r="AHW375" s="1465"/>
      <c r="AHX375" s="1465"/>
      <c r="AHY375" s="1465"/>
      <c r="AHZ375" s="1465"/>
      <c r="AIA375" s="1465"/>
      <c r="AIB375" s="1465"/>
      <c r="AIC375" s="1465"/>
      <c r="AID375" s="1465"/>
      <c r="AIE375" s="1465"/>
      <c r="AIF375" s="1465"/>
      <c r="AIG375" s="1465"/>
      <c r="AIH375" s="1465"/>
      <c r="AII375" s="1465"/>
      <c r="AIJ375" s="1465"/>
      <c r="AIK375" s="1465"/>
      <c r="AIL375" s="1465"/>
      <c r="AIM375" s="1465"/>
      <c r="AIN375" s="1465"/>
      <c r="AIO375" s="1465"/>
      <c r="AIP375" s="1465"/>
      <c r="AIQ375" s="1465"/>
      <c r="AIR375" s="1465"/>
      <c r="AIS375" s="1465"/>
      <c r="AIT375" s="1465"/>
      <c r="AIU375" s="1465"/>
      <c r="AIV375" s="1465"/>
      <c r="AIW375" s="1465"/>
      <c r="AIX375" s="1465"/>
      <c r="AIY375" s="1465"/>
      <c r="AIZ375" s="1465"/>
      <c r="AJA375" s="1465"/>
      <c r="AJB375" s="1465"/>
      <c r="AJC375" s="1465"/>
      <c r="AJD375" s="1465"/>
      <c r="AJE375" s="1465"/>
      <c r="AJF375" s="1465"/>
      <c r="AJG375" s="1465"/>
      <c r="AJH375" s="1465"/>
      <c r="AJI375" s="1465"/>
      <c r="AJJ375" s="1465"/>
      <c r="AJK375" s="1465"/>
      <c r="AJL375" s="1465"/>
      <c r="AJM375" s="1465"/>
      <c r="AJN375" s="1465"/>
      <c r="AJO375" s="1465"/>
      <c r="AJP375" s="1465"/>
      <c r="AJQ375" s="1465"/>
      <c r="AJR375" s="1465"/>
      <c r="AJS375" s="1465"/>
      <c r="AJT375" s="1465"/>
      <c r="AJU375" s="1465"/>
      <c r="AJV375" s="1465"/>
      <c r="AJW375" s="1465"/>
      <c r="AJX375" s="1465"/>
      <c r="AJY375" s="1465"/>
      <c r="AJZ375" s="1465"/>
      <c r="AKA375" s="1465"/>
      <c r="AKB375" s="1465"/>
      <c r="AKC375" s="1465"/>
      <c r="AKD375" s="1465"/>
      <c r="AKE375" s="1465"/>
      <c r="AKF375" s="1465"/>
      <c r="AKG375" s="1465"/>
      <c r="AKH375" s="1465"/>
      <c r="AKI375" s="1465"/>
      <c r="AKJ375" s="1465"/>
      <c r="AKK375" s="1465"/>
      <c r="AKL375" s="1465"/>
      <c r="AKM375" s="1465"/>
      <c r="AKN375" s="1465"/>
      <c r="AKO375" s="1465"/>
      <c r="AKP375" s="1465"/>
      <c r="AKQ375" s="1465"/>
      <c r="AKR375" s="1465"/>
      <c r="AKS375" s="1465"/>
      <c r="AKT375" s="1465"/>
      <c r="AKU375" s="1465"/>
      <c r="AKV375" s="1465"/>
      <c r="AKW375" s="1465"/>
      <c r="AKX375" s="1465"/>
      <c r="AKY375" s="1465"/>
      <c r="AKZ375" s="1465"/>
      <c r="ALA375" s="1465"/>
      <c r="ALB375" s="1465"/>
      <c r="ALC375" s="1465"/>
      <c r="ALD375" s="1465"/>
      <c r="ALE375" s="1465"/>
      <c r="ALF375" s="1465"/>
      <c r="ALG375" s="1465"/>
      <c r="ALH375" s="1465"/>
      <c r="ALI375" s="1465"/>
      <c r="ALJ375" s="1465"/>
      <c r="ALK375" s="1465"/>
      <c r="ALL375" s="1465"/>
      <c r="ALM375" s="1465"/>
      <c r="ALN375" s="1465"/>
      <c r="ALO375" s="1465"/>
      <c r="ALP375" s="1465"/>
      <c r="ALQ375" s="1465"/>
      <c r="ALR375" s="1465"/>
      <c r="ALS375" s="1465"/>
      <c r="ALT375" s="1465"/>
      <c r="ALU375" s="1465"/>
      <c r="ALV375" s="1465"/>
      <c r="ALW375" s="1465"/>
      <c r="ALX375" s="1465"/>
      <c r="ALY375" s="1465"/>
      <c r="ALZ375" s="1465"/>
      <c r="AMA375" s="1465"/>
      <c r="AMB375" s="1465"/>
      <c r="AMC375" s="1465"/>
      <c r="AMD375" s="1465"/>
      <c r="AME375" s="1465"/>
      <c r="AMF375" s="1465"/>
      <c r="AMG375" s="1465"/>
      <c r="AMH375" s="1465"/>
      <c r="AMI375" s="1465"/>
      <c r="AMJ375" s="1465"/>
      <c r="AMK375" s="1465"/>
      <c r="AML375" s="1465"/>
      <c r="AMM375" s="1465"/>
      <c r="AMN375" s="1465"/>
      <c r="AMO375" s="1465"/>
      <c r="AMP375" s="1465"/>
      <c r="AMQ375" s="1465"/>
      <c r="AMR375" s="1465"/>
      <c r="AMS375" s="1465"/>
      <c r="AMT375" s="1465"/>
      <c r="AMU375" s="1465"/>
      <c r="AMV375" s="1465"/>
      <c r="AMW375" s="1465"/>
      <c r="AMX375" s="1465"/>
      <c r="AMY375" s="1465"/>
      <c r="AMZ375" s="1465"/>
      <c r="ANA375" s="1465"/>
      <c r="ANB375" s="1465"/>
      <c r="ANC375" s="1465"/>
      <c r="AND375" s="1465"/>
      <c r="ANE375" s="1465"/>
      <c r="ANF375" s="1465"/>
      <c r="ANG375" s="1465"/>
      <c r="ANH375" s="1465"/>
      <c r="ANI375" s="1465"/>
      <c r="ANJ375" s="1465"/>
      <c r="ANK375" s="1465"/>
      <c r="ANL375" s="1465"/>
      <c r="ANM375" s="1465"/>
      <c r="ANN375" s="1465"/>
      <c r="ANO375" s="1465"/>
      <c r="ANP375" s="1465"/>
      <c r="ANQ375" s="1465"/>
      <c r="ANR375" s="1465"/>
      <c r="ANS375" s="1465"/>
      <c r="ANT375" s="1465"/>
      <c r="ANU375" s="1465"/>
      <c r="ANV375" s="1465"/>
      <c r="ANW375" s="1465"/>
      <c r="ANX375" s="1465"/>
      <c r="ANY375" s="1465"/>
      <c r="ANZ375" s="1465"/>
      <c r="AOA375" s="1465"/>
      <c r="AOB375" s="1465"/>
      <c r="AOC375" s="1465"/>
      <c r="AOD375" s="1465"/>
      <c r="AOE375" s="1465"/>
      <c r="AOF375" s="1465"/>
      <c r="AOG375" s="1465"/>
      <c r="AOH375" s="1465"/>
      <c r="AOI375" s="1465"/>
      <c r="AOJ375" s="1465"/>
      <c r="AOK375" s="1465"/>
      <c r="AOL375" s="1465"/>
      <c r="AOM375" s="1465"/>
      <c r="AON375" s="1465"/>
      <c r="AOO375" s="1465"/>
      <c r="AOP375" s="1465"/>
      <c r="AOQ375" s="1465"/>
      <c r="AOR375" s="1465"/>
      <c r="AOS375" s="1465"/>
      <c r="AOT375" s="1465"/>
      <c r="AOU375" s="1465"/>
      <c r="AOV375" s="1465"/>
      <c r="AOW375" s="1465"/>
      <c r="AOX375" s="1465"/>
      <c r="AOY375" s="1465"/>
      <c r="AOZ375" s="1465"/>
      <c r="APA375" s="1465"/>
      <c r="APB375" s="1465"/>
      <c r="APC375" s="1465"/>
      <c r="APD375" s="1465"/>
      <c r="APE375" s="1465"/>
      <c r="APF375" s="1465"/>
      <c r="APG375" s="1465"/>
      <c r="APH375" s="1465"/>
      <c r="API375" s="1465"/>
      <c r="APJ375" s="1465"/>
      <c r="APK375" s="1465"/>
      <c r="APL375" s="1465"/>
      <c r="APM375" s="1465"/>
      <c r="APN375" s="1465"/>
      <c r="APO375" s="1465"/>
      <c r="APP375" s="1465"/>
      <c r="APQ375" s="1465"/>
      <c r="APR375" s="1465"/>
      <c r="APS375" s="1465"/>
      <c r="APT375" s="1465"/>
      <c r="APU375" s="1465"/>
      <c r="APV375" s="1465"/>
      <c r="APW375" s="1465"/>
      <c r="APX375" s="1465"/>
      <c r="APY375" s="1465"/>
      <c r="APZ375" s="1465"/>
      <c r="AQA375" s="1465"/>
      <c r="AQB375" s="1465"/>
      <c r="AQC375" s="1465"/>
      <c r="AQD375" s="1465"/>
      <c r="AQE375" s="1465"/>
      <c r="AQF375" s="1465"/>
      <c r="AQG375" s="1465"/>
      <c r="AQH375" s="1465"/>
      <c r="AQI375" s="1465"/>
      <c r="AQJ375" s="1465"/>
      <c r="AQK375" s="1465"/>
      <c r="AQL375" s="1465"/>
      <c r="AQM375" s="1465"/>
      <c r="AQN375" s="1465"/>
      <c r="AQO375" s="1465"/>
      <c r="AQP375" s="1465"/>
      <c r="AQQ375" s="1465"/>
      <c r="AQR375" s="1465"/>
      <c r="AQS375" s="1465"/>
      <c r="AQT375" s="1465"/>
      <c r="AQU375" s="1465"/>
      <c r="AQV375" s="1465"/>
      <c r="AQW375" s="1465"/>
      <c r="AQX375" s="1465"/>
      <c r="AQY375" s="1465"/>
      <c r="AQZ375" s="1465"/>
      <c r="ARA375" s="1465"/>
      <c r="ARB375" s="1465"/>
      <c r="ARC375" s="1465"/>
      <c r="ARD375" s="1465"/>
      <c r="ARE375" s="1465"/>
      <c r="ARF375" s="1465"/>
      <c r="ARG375" s="1465"/>
      <c r="ARH375" s="1465"/>
      <c r="ARI375" s="1465"/>
      <c r="ARJ375" s="1465"/>
      <c r="ARK375" s="1465"/>
      <c r="ARL375" s="1465"/>
      <c r="ARM375" s="1465"/>
      <c r="ARN375" s="1465"/>
      <c r="ARO375" s="1465"/>
      <c r="ARP375" s="1465"/>
      <c r="ARQ375" s="1465"/>
      <c r="ARR375" s="1465"/>
      <c r="ARS375" s="1465"/>
      <c r="ART375" s="1465"/>
      <c r="ARU375" s="1465"/>
      <c r="ARV375" s="1465"/>
      <c r="ARW375" s="1465"/>
      <c r="ARX375" s="1465"/>
      <c r="ARY375" s="1465"/>
      <c r="ARZ375" s="1465"/>
      <c r="ASA375" s="1465"/>
      <c r="ASB375" s="1465"/>
      <c r="ASC375" s="1465"/>
      <c r="ASD375" s="1465"/>
      <c r="ASE375" s="1465"/>
      <c r="ASF375" s="1465"/>
      <c r="ASG375" s="1465"/>
      <c r="ASH375" s="1465"/>
      <c r="ASI375" s="1465"/>
      <c r="ASJ375" s="1465"/>
      <c r="ASK375" s="1465"/>
      <c r="ASL375" s="1465"/>
      <c r="ASM375" s="1465"/>
      <c r="ASN375" s="1465"/>
      <c r="ASO375" s="1465"/>
      <c r="ASP375" s="1465"/>
      <c r="ASQ375" s="1465"/>
      <c r="ASR375" s="1465"/>
      <c r="ASS375" s="1465"/>
      <c r="AST375" s="1465"/>
      <c r="ASU375" s="1465"/>
      <c r="ASV375" s="1465"/>
      <c r="ASW375" s="1465"/>
      <c r="ASX375" s="1465"/>
      <c r="ASY375" s="1465"/>
      <c r="ASZ375" s="1465"/>
      <c r="ATA375" s="1465"/>
      <c r="ATB375" s="1465"/>
      <c r="ATC375" s="1465"/>
      <c r="ATD375" s="1465"/>
      <c r="ATE375" s="1465"/>
      <c r="ATF375" s="1465"/>
      <c r="ATG375" s="1465"/>
      <c r="ATH375" s="1465"/>
      <c r="ATI375" s="1465"/>
      <c r="ATJ375" s="1465"/>
      <c r="ATK375" s="1465"/>
      <c r="ATL375" s="1465"/>
      <c r="ATM375" s="1465"/>
      <c r="ATN375" s="1465"/>
      <c r="ATO375" s="1465"/>
      <c r="ATP375" s="1465"/>
      <c r="ATQ375" s="1465"/>
      <c r="ATR375" s="1465"/>
      <c r="ATS375" s="1465"/>
      <c r="ATT375" s="1465"/>
      <c r="ATU375" s="1465"/>
      <c r="ATV375" s="1465"/>
      <c r="ATW375" s="1465"/>
      <c r="ATX375" s="1465"/>
      <c r="ATY375" s="1465"/>
      <c r="ATZ375" s="1465"/>
      <c r="AUA375" s="1465"/>
      <c r="AUB375" s="1465"/>
      <c r="AUC375" s="1465"/>
      <c r="AUD375" s="1465"/>
      <c r="AUE375" s="1465"/>
      <c r="AUF375" s="1465"/>
      <c r="AUG375" s="1465"/>
      <c r="AUH375" s="1465"/>
      <c r="AUI375" s="1465"/>
      <c r="AUJ375" s="1465"/>
      <c r="AUK375" s="1465"/>
      <c r="AUL375" s="1465"/>
      <c r="AUM375" s="1465"/>
      <c r="AUN375" s="1465"/>
      <c r="AUO375" s="1465"/>
      <c r="AUP375" s="1465"/>
      <c r="AUQ375" s="1465"/>
      <c r="AUR375" s="1465"/>
      <c r="AUS375" s="1465"/>
      <c r="AUT375" s="1465"/>
      <c r="AUU375" s="1465"/>
      <c r="AUV375" s="1465"/>
      <c r="AUW375" s="1465"/>
      <c r="AUX375" s="1465"/>
      <c r="AUY375" s="1465"/>
      <c r="AUZ375" s="1465"/>
      <c r="AVA375" s="1465"/>
      <c r="AVB375" s="1465"/>
      <c r="AVC375" s="1465"/>
      <c r="AVD375" s="1465"/>
      <c r="AVE375" s="1465"/>
      <c r="AVF375" s="1465"/>
      <c r="AVG375" s="1465"/>
      <c r="AVH375" s="1465"/>
      <c r="AVI375" s="1465"/>
      <c r="AVJ375" s="1465"/>
      <c r="AVK375" s="1465"/>
      <c r="AVL375" s="1465"/>
      <c r="AVM375" s="1465"/>
      <c r="AVN375" s="1465"/>
      <c r="AVO375" s="1465"/>
      <c r="AVP375" s="1465"/>
      <c r="AVQ375" s="1465"/>
      <c r="AVR375" s="1465"/>
      <c r="AVS375" s="1465"/>
      <c r="AVT375" s="1465"/>
      <c r="AVU375" s="1465"/>
      <c r="AVV375" s="1465"/>
      <c r="AVW375" s="1465"/>
      <c r="AVX375" s="1465"/>
      <c r="AVY375" s="1465"/>
      <c r="AVZ375" s="1465"/>
      <c r="AWA375" s="1465"/>
      <c r="AWB375" s="1465"/>
      <c r="AWC375" s="1465"/>
      <c r="AWD375" s="1465"/>
      <c r="AWE375" s="1465"/>
      <c r="AWF375" s="1465"/>
      <c r="AWG375" s="1465"/>
      <c r="AWH375" s="1465"/>
      <c r="AWI375" s="1465"/>
      <c r="AWJ375" s="1465"/>
      <c r="AWK375" s="1465"/>
      <c r="AWL375" s="1465"/>
      <c r="AWM375" s="1465"/>
      <c r="AWN375" s="1465"/>
      <c r="AWO375" s="1465"/>
      <c r="AWP375" s="1465"/>
      <c r="AWQ375" s="1465"/>
      <c r="AWR375" s="1465"/>
      <c r="AWS375" s="1465"/>
      <c r="AWT375" s="1465"/>
      <c r="AWU375" s="1465"/>
      <c r="AWV375" s="1465"/>
      <c r="AWW375" s="1465"/>
      <c r="AWX375" s="1465"/>
      <c r="AWY375" s="1465"/>
      <c r="AWZ375" s="1465"/>
      <c r="AXA375" s="1465"/>
      <c r="AXB375" s="1465"/>
      <c r="AXC375" s="1465"/>
      <c r="AXD375" s="1465"/>
      <c r="AXE375" s="1465"/>
      <c r="AXF375" s="1465"/>
      <c r="AXG375" s="1465"/>
      <c r="AXH375" s="1465"/>
      <c r="AXI375" s="1465"/>
      <c r="AXJ375" s="1465"/>
      <c r="AXK375" s="1465"/>
      <c r="AXL375" s="1465"/>
      <c r="AXM375" s="1465"/>
      <c r="AXN375" s="1465"/>
      <c r="AXO375" s="1465"/>
      <c r="AXP375" s="1465"/>
      <c r="AXQ375" s="1465"/>
      <c r="AXR375" s="1465"/>
      <c r="AXS375" s="1465"/>
      <c r="AXT375" s="1465"/>
      <c r="AXU375" s="1465"/>
      <c r="AXV375" s="1465"/>
      <c r="AXW375" s="1465"/>
      <c r="AXX375" s="1465"/>
      <c r="AXY375" s="1465"/>
      <c r="AXZ375" s="1465"/>
      <c r="AYA375" s="1465"/>
      <c r="AYB375" s="1465"/>
      <c r="AYC375" s="1465"/>
      <c r="AYD375" s="1465"/>
      <c r="AYE375" s="1465"/>
      <c r="AYF375" s="1465"/>
      <c r="AYG375" s="1465"/>
      <c r="AYH375" s="1465"/>
      <c r="AYI375" s="1465"/>
      <c r="AYJ375" s="1465"/>
      <c r="AYK375" s="1465"/>
      <c r="AYL375" s="1465"/>
      <c r="AYM375" s="1465"/>
      <c r="AYN375" s="1465"/>
      <c r="AYO375" s="1465"/>
      <c r="AYP375" s="1465"/>
      <c r="AYQ375" s="1465"/>
      <c r="AYR375" s="1465"/>
      <c r="AYS375" s="1465"/>
      <c r="AYT375" s="1465"/>
      <c r="AYU375" s="1465"/>
      <c r="AYV375" s="1465"/>
      <c r="AYW375" s="1465"/>
      <c r="AYX375" s="1465"/>
      <c r="AYY375" s="1465"/>
      <c r="AYZ375" s="1465"/>
      <c r="AZA375" s="1465"/>
      <c r="AZB375" s="1465"/>
      <c r="AZC375" s="1465"/>
      <c r="AZD375" s="1465"/>
      <c r="AZE375" s="1465"/>
      <c r="AZF375" s="1465"/>
      <c r="AZG375" s="1465"/>
      <c r="AZH375" s="1465"/>
      <c r="AZI375" s="1465"/>
      <c r="AZJ375" s="1465"/>
      <c r="AZK375" s="1465"/>
      <c r="AZL375" s="1465"/>
      <c r="AZM375" s="1465"/>
      <c r="AZN375" s="1465"/>
      <c r="AZO375" s="1465"/>
      <c r="AZP375" s="1465"/>
      <c r="AZQ375" s="1465"/>
      <c r="AZR375" s="1465"/>
      <c r="AZS375" s="1465"/>
      <c r="AZT375" s="1465"/>
      <c r="AZU375" s="1465"/>
      <c r="AZV375" s="1465"/>
      <c r="AZW375" s="1465"/>
      <c r="AZX375" s="1465"/>
      <c r="AZY375" s="1465"/>
      <c r="AZZ375" s="1465"/>
      <c r="BAA375" s="1465"/>
      <c r="BAB375" s="1465"/>
      <c r="BAC375" s="1465"/>
      <c r="BAD375" s="1465"/>
      <c r="BAE375" s="1465"/>
      <c r="BAF375" s="1465"/>
      <c r="BAG375" s="1465"/>
      <c r="BAH375" s="1465"/>
      <c r="BAI375" s="1465"/>
      <c r="BAJ375" s="1465"/>
      <c r="BAK375" s="1465"/>
      <c r="BAL375" s="1465"/>
      <c r="BAM375" s="1465"/>
      <c r="BAN375" s="1465"/>
      <c r="BAO375" s="1465"/>
      <c r="BAP375" s="1465"/>
      <c r="BAQ375" s="1465"/>
      <c r="BAR375" s="1465"/>
      <c r="BAS375" s="1465"/>
      <c r="BAT375" s="1465"/>
      <c r="BAU375" s="1465"/>
      <c r="BAV375" s="1465"/>
      <c r="BAW375" s="1465"/>
      <c r="BAX375" s="1465"/>
      <c r="BAY375" s="1465"/>
      <c r="BAZ375" s="1465"/>
      <c r="BBA375" s="1465"/>
      <c r="BBB375" s="1465"/>
      <c r="BBC375" s="1465"/>
      <c r="BBD375" s="1465"/>
      <c r="BBE375" s="1465"/>
      <c r="BBF375" s="1465"/>
      <c r="BBG375" s="1465"/>
      <c r="BBH375" s="1465"/>
      <c r="BBI375" s="1465"/>
      <c r="BBJ375" s="1465"/>
      <c r="BBK375" s="1465"/>
      <c r="BBL375" s="1465"/>
      <c r="BBM375" s="1465"/>
      <c r="BBN375" s="1465"/>
      <c r="BBO375" s="1465"/>
      <c r="BBP375" s="1465"/>
      <c r="BBQ375" s="1465"/>
      <c r="BBR375" s="1465"/>
      <c r="BBS375" s="1465"/>
      <c r="BBT375" s="1465"/>
      <c r="BBU375" s="1465"/>
      <c r="BBV375" s="1465"/>
      <c r="BBW375" s="1465"/>
      <c r="BBX375" s="1465"/>
      <c r="BBY375" s="1465"/>
      <c r="BBZ375" s="1465"/>
      <c r="BCA375" s="1465"/>
      <c r="BCB375" s="1465"/>
      <c r="BCC375" s="1465"/>
      <c r="BCD375" s="1465"/>
      <c r="BCE375" s="1465"/>
      <c r="BCF375" s="1465"/>
      <c r="BCG375" s="1465"/>
      <c r="BCH375" s="1465"/>
      <c r="BCI375" s="1465"/>
      <c r="BCJ375" s="1465"/>
      <c r="BCK375" s="1465"/>
      <c r="BCL375" s="1465"/>
      <c r="BCM375" s="1465"/>
      <c r="BCN375" s="1465"/>
      <c r="BCO375" s="1465"/>
      <c r="BCP375" s="1465"/>
      <c r="BCQ375" s="1465"/>
      <c r="BCR375" s="1465"/>
      <c r="BCS375" s="1465"/>
      <c r="BCT375" s="1465"/>
      <c r="BCU375" s="1465"/>
      <c r="BCV375" s="1465"/>
      <c r="BCW375" s="1465"/>
      <c r="BCX375" s="1465"/>
      <c r="BCY375" s="1465"/>
      <c r="BCZ375" s="1465"/>
      <c r="BDA375" s="1465"/>
      <c r="BDB375" s="1465"/>
      <c r="BDC375" s="1465"/>
      <c r="BDD375" s="1465"/>
      <c r="BDE375" s="1465"/>
      <c r="BDF375" s="1465"/>
      <c r="BDG375" s="1465"/>
      <c r="BDH375" s="1465"/>
      <c r="BDI375" s="1465"/>
      <c r="BDJ375" s="1465"/>
      <c r="BDK375" s="1465"/>
      <c r="BDL375" s="1465"/>
      <c r="BDM375" s="1465"/>
      <c r="BDN375" s="1465"/>
      <c r="BDO375" s="1465"/>
      <c r="BDP375" s="1465"/>
      <c r="BDQ375" s="1465"/>
      <c r="BDR375" s="1465"/>
      <c r="BDS375" s="1465"/>
      <c r="BDT375" s="1465"/>
      <c r="BDU375" s="1465"/>
      <c r="BDV375" s="1465"/>
      <c r="BDW375" s="1465"/>
      <c r="BDX375" s="1465"/>
      <c r="BDY375" s="1465"/>
      <c r="BDZ375" s="1465"/>
      <c r="BEA375" s="1465"/>
      <c r="BEB375" s="1465"/>
      <c r="BEC375" s="1465"/>
      <c r="BED375" s="1465"/>
      <c r="BEE375" s="1465"/>
      <c r="BEF375" s="1465"/>
      <c r="BEG375" s="1465"/>
      <c r="BEH375" s="1465"/>
      <c r="BEI375" s="1465"/>
      <c r="BEJ375" s="1465"/>
      <c r="BEK375" s="1465"/>
      <c r="BEL375" s="1465"/>
      <c r="BEM375" s="1465"/>
      <c r="BEN375" s="1465"/>
      <c r="BEO375" s="1465"/>
      <c r="BEP375" s="1465"/>
      <c r="BEQ375" s="1465"/>
      <c r="BER375" s="1465"/>
      <c r="BES375" s="1465"/>
      <c r="BET375" s="1465"/>
      <c r="BEU375" s="1465"/>
      <c r="BEV375" s="1465"/>
      <c r="BEW375" s="1465"/>
      <c r="BEX375" s="1465"/>
      <c r="BEY375" s="1465"/>
      <c r="BEZ375" s="1465"/>
      <c r="BFA375" s="1465"/>
      <c r="BFB375" s="1465"/>
      <c r="BFC375" s="1465"/>
      <c r="BFD375" s="1465"/>
      <c r="BFE375" s="1465"/>
      <c r="BFF375" s="1465"/>
      <c r="BFG375" s="1465"/>
      <c r="BFH375" s="1465"/>
      <c r="BFI375" s="1465"/>
      <c r="BFJ375" s="1465"/>
      <c r="BFK375" s="1465"/>
      <c r="BFL375" s="1465"/>
      <c r="BFM375" s="1465"/>
      <c r="BFN375" s="1465"/>
      <c r="BFO375" s="1465"/>
      <c r="BFP375" s="1465"/>
      <c r="BFQ375" s="1465"/>
      <c r="BFR375" s="1465"/>
      <c r="BFS375" s="1465"/>
      <c r="BFT375" s="1465"/>
      <c r="BFU375" s="1465"/>
      <c r="BFV375" s="1465"/>
      <c r="BFW375" s="1465"/>
      <c r="BFX375" s="1465"/>
      <c r="BFY375" s="1465"/>
      <c r="BFZ375" s="1465"/>
      <c r="BGA375" s="1465"/>
      <c r="BGB375" s="1465"/>
      <c r="BGC375" s="1465"/>
      <c r="BGD375" s="1465"/>
      <c r="BGE375" s="1465"/>
      <c r="BGF375" s="1465"/>
      <c r="BGG375" s="1465"/>
      <c r="BGH375" s="1465"/>
      <c r="BGI375" s="1465"/>
      <c r="BGJ375" s="1465"/>
      <c r="BGK375" s="1465"/>
      <c r="BGL375" s="1465"/>
      <c r="BGM375" s="1465"/>
      <c r="BGN375" s="1465"/>
      <c r="BGO375" s="1465"/>
      <c r="BGP375" s="1465"/>
      <c r="BGQ375" s="1465"/>
      <c r="BGR375" s="1465"/>
      <c r="BGS375" s="1465"/>
      <c r="BGT375" s="1465"/>
      <c r="BGU375" s="1465"/>
      <c r="BGV375" s="1465"/>
      <c r="BGW375" s="1465"/>
      <c r="BGX375" s="1465"/>
      <c r="BGY375" s="1465"/>
      <c r="BGZ375" s="1465"/>
      <c r="BHA375" s="1465"/>
      <c r="BHB375" s="1465"/>
      <c r="BHC375" s="1465"/>
      <c r="BHD375" s="1465"/>
      <c r="BHE375" s="1465"/>
      <c r="BHF375" s="1465"/>
      <c r="BHG375" s="1465"/>
      <c r="BHH375" s="1465"/>
      <c r="BHI375" s="1465"/>
      <c r="BHJ375" s="1465"/>
      <c r="BHK375" s="1465"/>
      <c r="BHL375" s="1465"/>
      <c r="BHM375" s="1465"/>
      <c r="BHN375" s="1465"/>
      <c r="BHO375" s="1465"/>
      <c r="BHP375" s="1465"/>
      <c r="BHQ375" s="1465"/>
      <c r="BHR375" s="1465"/>
      <c r="BHS375" s="1465"/>
      <c r="BHT375" s="1465"/>
      <c r="BHU375" s="1465"/>
      <c r="BHV375" s="1465"/>
      <c r="BHW375" s="1465"/>
      <c r="BHX375" s="1465"/>
      <c r="BHY375" s="1465"/>
      <c r="BHZ375" s="1465"/>
      <c r="BIA375" s="1465"/>
      <c r="BIB375" s="1465"/>
      <c r="BIC375" s="1465"/>
      <c r="BID375" s="1465"/>
      <c r="BIE375" s="1465"/>
      <c r="BIF375" s="1465"/>
      <c r="BIG375" s="1465"/>
      <c r="BIH375" s="1465"/>
      <c r="BII375" s="1465"/>
      <c r="BIJ375" s="1465"/>
      <c r="BIK375" s="1465"/>
      <c r="BIL375" s="1465"/>
      <c r="BIM375" s="1465"/>
      <c r="BIN375" s="1465"/>
      <c r="BIO375" s="1465"/>
      <c r="BIP375" s="1465"/>
      <c r="BIQ375" s="1465"/>
      <c r="BIR375" s="1465"/>
      <c r="BIS375" s="1465"/>
      <c r="BIT375" s="1465"/>
      <c r="BIU375" s="1465"/>
      <c r="BIV375" s="1465"/>
      <c r="BIW375" s="1465"/>
      <c r="BIX375" s="1465"/>
      <c r="BIY375" s="1465"/>
      <c r="BIZ375" s="1465"/>
      <c r="BJA375" s="1465"/>
      <c r="BJB375" s="1465"/>
      <c r="BJC375" s="1465"/>
      <c r="BJD375" s="1465"/>
      <c r="BJE375" s="1465"/>
      <c r="BJF375" s="1465"/>
      <c r="BJG375" s="1465"/>
      <c r="BJH375" s="1465"/>
      <c r="BJI375" s="1465"/>
      <c r="BJJ375" s="1465"/>
      <c r="BJK375" s="1465"/>
      <c r="BJL375" s="1465"/>
      <c r="BJM375" s="1465"/>
      <c r="BJN375" s="1465"/>
      <c r="BJO375" s="1465"/>
      <c r="BJP375" s="1465"/>
      <c r="BJQ375" s="1465"/>
      <c r="BJR375" s="1465"/>
      <c r="BJS375" s="1465"/>
      <c r="BJT375" s="1465"/>
      <c r="BJU375" s="1465"/>
      <c r="BJV375" s="1465"/>
      <c r="BJW375" s="1465"/>
      <c r="BJX375" s="1465"/>
      <c r="BJY375" s="1465"/>
      <c r="BJZ375" s="1465"/>
      <c r="BKA375" s="1465"/>
      <c r="BKB375" s="1465"/>
      <c r="BKC375" s="1465"/>
      <c r="BKD375" s="1465"/>
      <c r="BKE375" s="1465"/>
      <c r="BKF375" s="1465"/>
      <c r="BKG375" s="1465"/>
      <c r="BKH375" s="1465"/>
      <c r="BKI375" s="1465"/>
      <c r="BKJ375" s="1465"/>
      <c r="BKK375" s="1465"/>
      <c r="BKL375" s="1465"/>
      <c r="BKM375" s="1465"/>
      <c r="BKN375" s="1465"/>
      <c r="BKO375" s="1465"/>
      <c r="BKP375" s="1465"/>
      <c r="BKQ375" s="1465"/>
      <c r="BKR375" s="1465"/>
      <c r="BKS375" s="1465"/>
      <c r="BKT375" s="1465"/>
      <c r="BKU375" s="1465"/>
      <c r="BKV375" s="1465"/>
      <c r="BKW375" s="1465"/>
      <c r="BKX375" s="1465"/>
      <c r="BKY375" s="1465"/>
      <c r="BKZ375" s="1465"/>
      <c r="BLA375" s="1465"/>
      <c r="BLB375" s="1465"/>
      <c r="BLC375" s="1465"/>
      <c r="BLD375" s="1465"/>
      <c r="BLE375" s="1465"/>
      <c r="BLF375" s="1465"/>
      <c r="BLG375" s="1465"/>
      <c r="BLH375" s="1465"/>
      <c r="BLI375" s="1465"/>
      <c r="BLJ375" s="1465"/>
      <c r="BLK375" s="1465"/>
      <c r="BLL375" s="1465"/>
      <c r="BLM375" s="1465"/>
      <c r="BLN375" s="1465"/>
      <c r="BLO375" s="1465"/>
      <c r="BLP375" s="1465"/>
      <c r="BLQ375" s="1465"/>
      <c r="BLR375" s="1465"/>
      <c r="BLS375" s="1465"/>
      <c r="BLT375" s="1465"/>
      <c r="BLU375" s="1465"/>
      <c r="BLV375" s="1465"/>
      <c r="BLW375" s="1465"/>
      <c r="BLX375" s="1465"/>
      <c r="BLY375" s="1465"/>
      <c r="BLZ375" s="1465"/>
      <c r="BMA375" s="1465"/>
      <c r="BMB375" s="1465"/>
      <c r="BMC375" s="1465"/>
      <c r="BMD375" s="1465"/>
      <c r="BME375" s="1465"/>
      <c r="BMF375" s="1465"/>
      <c r="BMG375" s="1465"/>
      <c r="BMH375" s="1465"/>
      <c r="BMI375" s="1465"/>
      <c r="BMJ375" s="1465"/>
      <c r="BMK375" s="1465"/>
      <c r="BML375" s="1465"/>
      <c r="BMM375" s="1465"/>
      <c r="BMN375" s="1465"/>
      <c r="BMO375" s="1465"/>
      <c r="BMP375" s="1465"/>
      <c r="BMQ375" s="1465"/>
      <c r="BMR375" s="1465"/>
      <c r="BMS375" s="1465"/>
      <c r="BMT375" s="1465"/>
      <c r="BMU375" s="1465"/>
      <c r="BMV375" s="1465"/>
      <c r="BMW375" s="1465"/>
      <c r="BMX375" s="1465"/>
      <c r="BMY375" s="1465"/>
      <c r="BMZ375" s="1465"/>
      <c r="BNA375" s="1465"/>
      <c r="BNB375" s="1465"/>
      <c r="BNC375" s="1465"/>
      <c r="BND375" s="1465"/>
      <c r="BNE375" s="1465"/>
      <c r="BNF375" s="1465"/>
      <c r="BNG375" s="1465"/>
      <c r="BNH375" s="1465"/>
      <c r="BNI375" s="1465"/>
      <c r="BNJ375" s="1465"/>
      <c r="BNK375" s="1465"/>
      <c r="BNL375" s="1465"/>
      <c r="BNM375" s="1465"/>
      <c r="BNN375" s="1465"/>
      <c r="BNO375" s="1465"/>
      <c r="BNP375" s="1465"/>
      <c r="BNQ375" s="1465"/>
      <c r="BNR375" s="1465"/>
      <c r="BNS375" s="1465"/>
      <c r="BNT375" s="1465"/>
      <c r="BNU375" s="1465"/>
      <c r="BNV375" s="1465"/>
      <c r="BNW375" s="1465"/>
      <c r="BNX375" s="1465"/>
      <c r="BNY375" s="1465"/>
      <c r="BNZ375" s="1465"/>
      <c r="BOA375" s="1465"/>
      <c r="BOB375" s="1465"/>
      <c r="BOC375" s="1465"/>
      <c r="BOD375" s="1465"/>
      <c r="BOE375" s="1465"/>
      <c r="BOF375" s="1465"/>
      <c r="BOG375" s="1465"/>
      <c r="BOH375" s="1465"/>
      <c r="BOI375" s="1465"/>
      <c r="BOJ375" s="1465"/>
      <c r="BOK375" s="1465"/>
      <c r="BOL375" s="1465"/>
      <c r="BOM375" s="1465"/>
      <c r="BON375" s="1465"/>
      <c r="BOO375" s="1465"/>
      <c r="BOP375" s="1465"/>
      <c r="BOQ375" s="1465"/>
      <c r="BOR375" s="1465"/>
      <c r="BOS375" s="1465"/>
      <c r="BOT375" s="1465"/>
      <c r="BOU375" s="1465"/>
      <c r="BOV375" s="1465"/>
      <c r="BOW375" s="1465"/>
      <c r="BOX375" s="1465"/>
      <c r="BOY375" s="1465"/>
      <c r="BOZ375" s="1465"/>
      <c r="BPA375" s="1465"/>
      <c r="BPB375" s="1465"/>
      <c r="BPC375" s="1465"/>
      <c r="BPD375" s="1465"/>
      <c r="BPE375" s="1465"/>
      <c r="BPF375" s="1465"/>
      <c r="BPG375" s="1465"/>
      <c r="BPH375" s="1465"/>
      <c r="BPI375" s="1465"/>
      <c r="BPJ375" s="1465"/>
      <c r="BPK375" s="1465"/>
      <c r="BPL375" s="1465"/>
      <c r="BPM375" s="1465"/>
      <c r="BPN375" s="1465"/>
      <c r="BPO375" s="1465"/>
      <c r="BPP375" s="1465"/>
      <c r="BPQ375" s="1465"/>
      <c r="BPR375" s="1465"/>
      <c r="BPS375" s="1465"/>
      <c r="BPT375" s="1465"/>
      <c r="BPU375" s="1465"/>
      <c r="BPV375" s="1465"/>
      <c r="BPW375" s="1465"/>
      <c r="BPX375" s="1465"/>
      <c r="BPY375" s="1465"/>
      <c r="BPZ375" s="1465"/>
      <c r="BQA375" s="1465"/>
      <c r="BQB375" s="1465"/>
      <c r="BQC375" s="1465"/>
      <c r="BQD375" s="1465"/>
      <c r="BQE375" s="1465"/>
      <c r="BQF375" s="1465"/>
      <c r="BQG375" s="1465"/>
      <c r="BQH375" s="1465"/>
      <c r="BQI375" s="1465"/>
      <c r="BQJ375" s="1465"/>
      <c r="BQK375" s="1465"/>
      <c r="BQL375" s="1465"/>
      <c r="BQM375" s="1465"/>
      <c r="BQN375" s="1465"/>
      <c r="BQO375" s="1465"/>
      <c r="BQP375" s="1465"/>
      <c r="BQQ375" s="1465"/>
      <c r="BQR375" s="1465"/>
      <c r="BQS375" s="1465"/>
      <c r="BQT375" s="1465"/>
      <c r="BQU375" s="1465"/>
      <c r="BQV375" s="1465"/>
      <c r="BQW375" s="1465"/>
      <c r="BQX375" s="1465"/>
      <c r="BQY375" s="1465"/>
      <c r="BQZ375" s="1465"/>
      <c r="BRA375" s="1465"/>
      <c r="BRB375" s="1465"/>
      <c r="BRC375" s="1465"/>
      <c r="BRD375" s="1465"/>
      <c r="BRE375" s="1465"/>
      <c r="BRF375" s="1465"/>
      <c r="BRG375" s="1465"/>
      <c r="BRH375" s="1465"/>
      <c r="BRI375" s="1465"/>
      <c r="BRJ375" s="1465"/>
      <c r="BRK375" s="1465"/>
      <c r="BRL375" s="1465"/>
      <c r="BRM375" s="1465"/>
      <c r="BRN375" s="1465"/>
      <c r="BRO375" s="1465"/>
      <c r="BRP375" s="1465"/>
      <c r="BRQ375" s="1465"/>
      <c r="BRR375" s="1465"/>
      <c r="BRS375" s="1465"/>
      <c r="BRT375" s="1465"/>
      <c r="BRU375" s="1465"/>
      <c r="BRV375" s="1465"/>
      <c r="BRW375" s="1465"/>
      <c r="BRX375" s="1465"/>
      <c r="BRY375" s="1465"/>
      <c r="BRZ375" s="1465"/>
      <c r="BSA375" s="1465"/>
      <c r="BSB375" s="1465"/>
      <c r="BSC375" s="1465"/>
      <c r="BSD375" s="1465"/>
      <c r="BSE375" s="1465"/>
      <c r="BSF375" s="1465"/>
      <c r="BSG375" s="1465"/>
      <c r="BSH375" s="1465"/>
      <c r="BSI375" s="1465"/>
      <c r="BSJ375" s="1465"/>
      <c r="BSK375" s="1465"/>
      <c r="BSL375" s="1465"/>
      <c r="BSM375" s="1465"/>
      <c r="BSN375" s="1465"/>
      <c r="BSO375" s="1465"/>
      <c r="BSP375" s="1465"/>
      <c r="BSQ375" s="1465"/>
      <c r="BSR375" s="1465"/>
      <c r="BSS375" s="1465"/>
      <c r="BST375" s="1465"/>
      <c r="BSU375" s="1465"/>
      <c r="BSV375" s="1465"/>
      <c r="BSW375" s="1465"/>
      <c r="BSX375" s="1465"/>
      <c r="BSY375" s="1465"/>
      <c r="BSZ375" s="1465"/>
      <c r="BTA375" s="1465"/>
      <c r="BTB375" s="1465"/>
      <c r="BTC375" s="1465"/>
      <c r="BTD375" s="1465"/>
      <c r="BTE375" s="1465"/>
      <c r="BTF375" s="1465"/>
      <c r="BTG375" s="1465"/>
      <c r="BTH375" s="1465"/>
      <c r="BTI375" s="1465"/>
      <c r="BTJ375" s="1465"/>
      <c r="BTK375" s="1465"/>
      <c r="BTL375" s="1465"/>
      <c r="BTM375" s="1465"/>
      <c r="BTN375" s="1465"/>
      <c r="BTO375" s="1465"/>
      <c r="BTP375" s="1465"/>
      <c r="BTQ375" s="1465"/>
      <c r="BTR375" s="1465"/>
      <c r="BTS375" s="1465"/>
      <c r="BTT375" s="1465"/>
      <c r="BTU375" s="1465"/>
      <c r="BTV375" s="1465"/>
      <c r="BTW375" s="1465"/>
      <c r="BTX375" s="1465"/>
      <c r="BTY375" s="1465"/>
      <c r="BTZ375" s="1465"/>
      <c r="BUA375" s="1465"/>
      <c r="BUB375" s="1465"/>
      <c r="BUC375" s="1465"/>
      <c r="BUD375" s="1465"/>
      <c r="BUE375" s="1465"/>
      <c r="BUF375" s="1465"/>
      <c r="BUG375" s="1465"/>
      <c r="BUH375" s="1465"/>
      <c r="BUI375" s="1465"/>
      <c r="BUJ375" s="1465"/>
      <c r="BUK375" s="1465"/>
      <c r="BUL375" s="1465"/>
      <c r="BUM375" s="1465"/>
      <c r="BUN375" s="1465"/>
      <c r="BUO375" s="1465"/>
      <c r="BUP375" s="1465"/>
      <c r="BUQ375" s="1465"/>
      <c r="BUR375" s="1465"/>
      <c r="BUS375" s="1465"/>
      <c r="BUT375" s="1465"/>
      <c r="BUU375" s="1465"/>
      <c r="BUV375" s="1465"/>
      <c r="BUW375" s="1465"/>
      <c r="BUX375" s="1465"/>
      <c r="BUY375" s="1465"/>
      <c r="BUZ375" s="1465"/>
      <c r="BVA375" s="1465"/>
      <c r="BVB375" s="1465"/>
      <c r="BVC375" s="1465"/>
      <c r="BVD375" s="1465"/>
      <c r="BVE375" s="1465"/>
      <c r="BVF375" s="1465"/>
      <c r="BVG375" s="1465"/>
      <c r="BVH375" s="1465"/>
      <c r="BVI375" s="1465"/>
      <c r="BVJ375" s="1465"/>
      <c r="BVK375" s="1465"/>
      <c r="BVL375" s="1465"/>
      <c r="BVM375" s="1465"/>
      <c r="BVN375" s="1465"/>
      <c r="BVO375" s="1465"/>
      <c r="BVP375" s="1465"/>
      <c r="BVQ375" s="1465"/>
      <c r="BVR375" s="1465"/>
      <c r="BVS375" s="1465"/>
      <c r="BVT375" s="1465"/>
      <c r="BVU375" s="1465"/>
      <c r="BVV375" s="1465"/>
      <c r="BVW375" s="1465"/>
      <c r="BVX375" s="1465"/>
      <c r="BVY375" s="1465"/>
      <c r="BVZ375" s="1465"/>
      <c r="BWA375" s="1465"/>
      <c r="BWB375" s="1465"/>
      <c r="BWC375" s="1465"/>
      <c r="BWD375" s="1465"/>
      <c r="BWE375" s="1465"/>
      <c r="BWF375" s="1465"/>
      <c r="BWG375" s="1465"/>
      <c r="BWH375" s="1465"/>
      <c r="BWI375" s="1465"/>
      <c r="BWJ375" s="1465"/>
      <c r="BWK375" s="1465"/>
      <c r="BWL375" s="1465"/>
      <c r="BWM375" s="1465"/>
      <c r="BWN375" s="1465"/>
      <c r="BWO375" s="1465"/>
      <c r="BWP375" s="1465"/>
      <c r="BWQ375" s="1465"/>
      <c r="BWR375" s="1465"/>
      <c r="BWS375" s="1465"/>
      <c r="BWT375" s="1465"/>
      <c r="BWU375" s="1465"/>
      <c r="BWV375" s="1465"/>
      <c r="BWW375" s="1465"/>
      <c r="BWX375" s="1465"/>
      <c r="BWY375" s="1465"/>
      <c r="BWZ375" s="1465"/>
      <c r="BXA375" s="1465"/>
      <c r="BXB375" s="1465"/>
      <c r="BXC375" s="1465"/>
      <c r="BXD375" s="1465"/>
      <c r="BXE375" s="1465"/>
      <c r="BXF375" s="1465"/>
      <c r="BXG375" s="1465"/>
      <c r="BXH375" s="1465"/>
      <c r="BXI375" s="1465"/>
      <c r="BXJ375" s="1465"/>
      <c r="BXK375" s="1465"/>
      <c r="BXL375" s="1465"/>
      <c r="BXM375" s="1465"/>
      <c r="BXN375" s="1465"/>
      <c r="BXO375" s="1465"/>
      <c r="BXP375" s="1465"/>
      <c r="BXQ375" s="1465"/>
      <c r="BXR375" s="1465"/>
      <c r="BXS375" s="1465"/>
      <c r="BXT375" s="1465"/>
      <c r="BXU375" s="1465"/>
      <c r="BXV375" s="1465"/>
      <c r="BXW375" s="1465"/>
      <c r="BXX375" s="1465"/>
      <c r="BXY375" s="1465"/>
      <c r="BXZ375" s="1465"/>
      <c r="BYA375" s="1465"/>
      <c r="BYB375" s="1465"/>
      <c r="BYC375" s="1465"/>
      <c r="BYD375" s="1465"/>
      <c r="BYE375" s="1465"/>
      <c r="BYF375" s="1465"/>
      <c r="BYG375" s="1465"/>
      <c r="BYH375" s="1465"/>
      <c r="BYI375" s="1465"/>
      <c r="BYJ375" s="1465"/>
      <c r="BYK375" s="1465"/>
      <c r="BYL375" s="1465"/>
      <c r="BYM375" s="1465"/>
      <c r="BYN375" s="1465"/>
      <c r="BYO375" s="1465"/>
      <c r="BYP375" s="1465"/>
      <c r="BYQ375" s="1465"/>
      <c r="BYR375" s="1465"/>
      <c r="BYS375" s="1465"/>
      <c r="BYT375" s="1465"/>
      <c r="BYU375" s="1465"/>
      <c r="BYV375" s="1465"/>
      <c r="BYW375" s="1465"/>
      <c r="BYX375" s="1465"/>
      <c r="BYY375" s="1465"/>
      <c r="BYZ375" s="1465"/>
      <c r="BZA375" s="1465"/>
      <c r="BZB375" s="1465"/>
      <c r="BZC375" s="1465"/>
      <c r="BZD375" s="1465"/>
      <c r="BZE375" s="1465"/>
      <c r="BZF375" s="1465"/>
      <c r="BZG375" s="1465"/>
      <c r="BZH375" s="1465"/>
      <c r="BZI375" s="1465"/>
      <c r="BZJ375" s="1465"/>
      <c r="BZK375" s="1465"/>
      <c r="BZL375" s="1465"/>
      <c r="BZM375" s="1465"/>
      <c r="BZN375" s="1465"/>
      <c r="BZO375" s="1465"/>
      <c r="BZP375" s="1465"/>
      <c r="BZQ375" s="1465"/>
      <c r="BZR375" s="1465"/>
      <c r="BZS375" s="1465"/>
      <c r="BZT375" s="1465"/>
      <c r="BZU375" s="1465"/>
      <c r="BZV375" s="1465"/>
      <c r="BZW375" s="1465"/>
      <c r="BZX375" s="1465"/>
      <c r="BZY375" s="1465"/>
      <c r="BZZ375" s="1465"/>
      <c r="CAA375" s="1465"/>
      <c r="CAB375" s="1465"/>
      <c r="CAC375" s="1465"/>
      <c r="CAD375" s="1465"/>
      <c r="CAE375" s="1465"/>
      <c r="CAF375" s="1465"/>
      <c r="CAG375" s="1465"/>
      <c r="CAH375" s="1465"/>
      <c r="CAI375" s="1465"/>
      <c r="CAJ375" s="1465"/>
      <c r="CAK375" s="1465"/>
      <c r="CAL375" s="1465"/>
      <c r="CAM375" s="1465"/>
      <c r="CAN375" s="1465"/>
      <c r="CAO375" s="1465"/>
      <c r="CAP375" s="1465"/>
      <c r="CAQ375" s="1465"/>
      <c r="CAR375" s="1465"/>
      <c r="CAS375" s="1465"/>
      <c r="CAT375" s="1465"/>
      <c r="CAU375" s="1465"/>
      <c r="CAV375" s="1465"/>
      <c r="CAW375" s="1465"/>
      <c r="CAX375" s="1465"/>
      <c r="CAY375" s="1465"/>
      <c r="CAZ375" s="1465"/>
      <c r="CBA375" s="1465"/>
      <c r="CBB375" s="1465"/>
      <c r="CBC375" s="1465"/>
      <c r="CBD375" s="1465"/>
      <c r="CBE375" s="1465"/>
      <c r="CBF375" s="1465"/>
      <c r="CBG375" s="1465"/>
      <c r="CBH375" s="1465"/>
      <c r="CBI375" s="1465"/>
      <c r="CBJ375" s="1465"/>
      <c r="CBK375" s="1465"/>
      <c r="CBL375" s="1465"/>
      <c r="CBM375" s="1465"/>
      <c r="CBN375" s="1465"/>
      <c r="CBO375" s="1465"/>
      <c r="CBP375" s="1465"/>
      <c r="CBQ375" s="1465"/>
      <c r="CBR375" s="1465"/>
      <c r="CBS375" s="1465"/>
      <c r="CBT375" s="1465"/>
      <c r="CBU375" s="1465"/>
      <c r="CBV375" s="1465"/>
      <c r="CBW375" s="1465"/>
      <c r="CBX375" s="1465"/>
      <c r="CBY375" s="1465"/>
      <c r="CBZ375" s="1465"/>
      <c r="CCA375" s="1465"/>
      <c r="CCB375" s="1465"/>
      <c r="CCC375" s="1465"/>
      <c r="CCD375" s="1465"/>
      <c r="CCE375" s="1465"/>
      <c r="CCF375" s="1465"/>
      <c r="CCG375" s="1465"/>
      <c r="CCH375" s="1465"/>
      <c r="CCI375" s="1465"/>
      <c r="CCJ375" s="1465"/>
      <c r="CCK375" s="1465"/>
      <c r="CCL375" s="1465"/>
      <c r="CCM375" s="1465"/>
      <c r="CCN375" s="1465"/>
      <c r="CCO375" s="1465"/>
      <c r="CCP375" s="1465"/>
      <c r="CCQ375" s="1465"/>
      <c r="CCR375" s="1465"/>
      <c r="CCS375" s="1465"/>
      <c r="CCT375" s="1465"/>
      <c r="CCU375" s="1465"/>
      <c r="CCV375" s="1465"/>
      <c r="CCW375" s="1465"/>
      <c r="CCX375" s="1465"/>
      <c r="CCY375" s="1465"/>
      <c r="CCZ375" s="1465"/>
      <c r="CDA375" s="1465"/>
      <c r="CDB375" s="1465"/>
      <c r="CDC375" s="1465"/>
      <c r="CDD375" s="1465"/>
      <c r="CDE375" s="1465"/>
      <c r="CDF375" s="1465"/>
      <c r="CDG375" s="1465"/>
      <c r="CDH375" s="1465"/>
      <c r="CDI375" s="1465"/>
      <c r="CDJ375" s="1465"/>
      <c r="CDK375" s="1465"/>
      <c r="CDL375" s="1465"/>
      <c r="CDM375" s="1465"/>
      <c r="CDN375" s="1465"/>
      <c r="CDO375" s="1465"/>
      <c r="CDP375" s="1465"/>
      <c r="CDQ375" s="1465"/>
      <c r="CDR375" s="1465"/>
      <c r="CDS375" s="1465"/>
      <c r="CDT375" s="1465"/>
      <c r="CDU375" s="1465"/>
      <c r="CDV375" s="1465"/>
      <c r="CDW375" s="1465"/>
      <c r="CDX375" s="1465"/>
      <c r="CDY375" s="1465"/>
      <c r="CDZ375" s="1465"/>
      <c r="CEA375" s="1465"/>
      <c r="CEB375" s="1465"/>
      <c r="CEC375" s="1465"/>
      <c r="CED375" s="1465"/>
      <c r="CEE375" s="1465"/>
      <c r="CEF375" s="1465"/>
      <c r="CEG375" s="1465"/>
      <c r="CEH375" s="1465"/>
      <c r="CEI375" s="1465"/>
      <c r="CEJ375" s="1465"/>
      <c r="CEK375" s="1465"/>
      <c r="CEL375" s="1465"/>
      <c r="CEM375" s="1465"/>
      <c r="CEN375" s="1465"/>
      <c r="CEO375" s="1465"/>
      <c r="CEP375" s="1465"/>
      <c r="CEQ375" s="1465"/>
      <c r="CER375" s="1465"/>
      <c r="CES375" s="1465"/>
      <c r="CET375" s="1465"/>
      <c r="CEU375" s="1465"/>
      <c r="CEV375" s="1465"/>
      <c r="CEW375" s="1465"/>
      <c r="CEX375" s="1465"/>
      <c r="CEY375" s="1465"/>
      <c r="CEZ375" s="1465"/>
      <c r="CFA375" s="1465"/>
      <c r="CFB375" s="1465"/>
      <c r="CFC375" s="1465"/>
      <c r="CFD375" s="1465"/>
      <c r="CFE375" s="1465"/>
      <c r="CFF375" s="1465"/>
      <c r="CFG375" s="1465"/>
      <c r="CFH375" s="1465"/>
      <c r="CFI375" s="1465"/>
      <c r="CFJ375" s="1465"/>
      <c r="CFK375" s="1465"/>
      <c r="CFL375" s="1465"/>
      <c r="CFM375" s="1465"/>
      <c r="CFN375" s="1465"/>
      <c r="CFO375" s="1465"/>
      <c r="CFP375" s="1465"/>
      <c r="CFQ375" s="1465"/>
      <c r="CFR375" s="1465"/>
      <c r="CFS375" s="1465"/>
      <c r="CFT375" s="1465"/>
      <c r="CFU375" s="1465"/>
      <c r="CFV375" s="1465"/>
      <c r="CFW375" s="1465"/>
      <c r="CFX375" s="1465"/>
      <c r="CFY375" s="1465"/>
      <c r="CFZ375" s="1465"/>
      <c r="CGA375" s="1465"/>
      <c r="CGB375" s="1465"/>
      <c r="CGC375" s="1465"/>
      <c r="CGD375" s="1465"/>
      <c r="CGE375" s="1465"/>
      <c r="CGF375" s="1465"/>
      <c r="CGG375" s="1465"/>
      <c r="CGH375" s="1465"/>
      <c r="CGI375" s="1465"/>
      <c r="CGJ375" s="1465"/>
      <c r="CGK375" s="1465"/>
      <c r="CGL375" s="1465"/>
      <c r="CGM375" s="1465"/>
      <c r="CGN375" s="1465"/>
      <c r="CGO375" s="1465"/>
      <c r="CGP375" s="1465"/>
      <c r="CGQ375" s="1465"/>
      <c r="CGR375" s="1465"/>
      <c r="CGS375" s="1465"/>
      <c r="CGT375" s="1465"/>
      <c r="CGU375" s="1465"/>
      <c r="CGV375" s="1465"/>
      <c r="CGW375" s="1465"/>
      <c r="CGX375" s="1465"/>
      <c r="CGY375" s="1465"/>
      <c r="CGZ375" s="1465"/>
      <c r="CHA375" s="1465"/>
      <c r="CHB375" s="1465"/>
      <c r="CHC375" s="1465"/>
      <c r="CHD375" s="1465"/>
      <c r="CHE375" s="1465"/>
      <c r="CHF375" s="1465"/>
      <c r="CHG375" s="1465"/>
      <c r="CHH375" s="1465"/>
      <c r="CHI375" s="1465"/>
      <c r="CHJ375" s="1465"/>
      <c r="CHK375" s="1465"/>
      <c r="CHL375" s="1465"/>
      <c r="CHM375" s="1465"/>
      <c r="CHN375" s="1465"/>
      <c r="CHO375" s="1465"/>
      <c r="CHP375" s="1465"/>
      <c r="CHQ375" s="1465"/>
      <c r="CHR375" s="1465"/>
      <c r="CHS375" s="1465"/>
      <c r="CHT375" s="1465"/>
      <c r="CHU375" s="1465"/>
      <c r="CHV375" s="1465"/>
      <c r="CHW375" s="1465"/>
      <c r="CHX375" s="1465"/>
      <c r="CHY375" s="1465"/>
      <c r="CHZ375" s="1465"/>
      <c r="CIA375" s="1465"/>
      <c r="CIB375" s="1465"/>
      <c r="CIC375" s="1465"/>
      <c r="CID375" s="1465"/>
      <c r="CIE375" s="1465"/>
      <c r="CIF375" s="1465"/>
      <c r="CIG375" s="1465"/>
      <c r="CIH375" s="1465"/>
      <c r="CII375" s="1465"/>
      <c r="CIJ375" s="1465"/>
      <c r="CIK375" s="1465"/>
      <c r="CIL375" s="1465"/>
      <c r="CIM375" s="1465"/>
      <c r="CIN375" s="1465"/>
      <c r="CIO375" s="1465"/>
      <c r="CIP375" s="1465"/>
      <c r="CIQ375" s="1465"/>
      <c r="CIR375" s="1465"/>
      <c r="CIS375" s="1465"/>
      <c r="CIT375" s="1465"/>
      <c r="CIU375" s="1465"/>
      <c r="CIV375" s="1465"/>
      <c r="CIW375" s="1465"/>
      <c r="CIX375" s="1465"/>
      <c r="CIY375" s="1465"/>
      <c r="CIZ375" s="1465"/>
      <c r="CJA375" s="1465"/>
      <c r="CJB375" s="1465"/>
      <c r="CJC375" s="1465"/>
      <c r="CJD375" s="1465"/>
      <c r="CJE375" s="1465"/>
      <c r="CJF375" s="1465"/>
      <c r="CJG375" s="1465"/>
      <c r="CJH375" s="1465"/>
      <c r="CJI375" s="1465"/>
      <c r="CJJ375" s="1465"/>
      <c r="CJK375" s="1465"/>
      <c r="CJL375" s="1465"/>
      <c r="CJM375" s="1465"/>
      <c r="CJN375" s="1465"/>
      <c r="CJO375" s="1465"/>
      <c r="CJP375" s="1465"/>
      <c r="CJQ375" s="1465"/>
      <c r="CJR375" s="1465"/>
      <c r="CJS375" s="1465"/>
      <c r="CJT375" s="1465"/>
      <c r="CJU375" s="1465"/>
      <c r="CJV375" s="1465"/>
      <c r="CJW375" s="1465"/>
      <c r="CJX375" s="1465"/>
      <c r="CJY375" s="1465"/>
      <c r="CJZ375" s="1465"/>
      <c r="CKA375" s="1465"/>
      <c r="CKB375" s="1465"/>
      <c r="CKC375" s="1465"/>
      <c r="CKD375" s="1465"/>
      <c r="CKE375" s="1465"/>
      <c r="CKF375" s="1465"/>
      <c r="CKG375" s="1465"/>
      <c r="CKH375" s="1465"/>
      <c r="CKI375" s="1465"/>
      <c r="CKJ375" s="1465"/>
      <c r="CKK375" s="1465"/>
      <c r="CKL375" s="1465"/>
      <c r="CKM375" s="1465"/>
      <c r="CKN375" s="1465"/>
      <c r="CKO375" s="1465"/>
      <c r="CKP375" s="1465"/>
      <c r="CKQ375" s="1465"/>
      <c r="CKR375" s="1465"/>
      <c r="CKS375" s="1465"/>
      <c r="CKT375" s="1465"/>
      <c r="CKU375" s="1465"/>
      <c r="CKV375" s="1465"/>
      <c r="CKW375" s="1465"/>
      <c r="CKX375" s="1465"/>
      <c r="CKY375" s="1465"/>
      <c r="CKZ375" s="1465"/>
      <c r="CLA375" s="1465"/>
      <c r="CLB375" s="1465"/>
      <c r="CLC375" s="1465"/>
      <c r="CLD375" s="1465"/>
      <c r="CLE375" s="1465"/>
      <c r="CLF375" s="1465"/>
      <c r="CLG375" s="1465"/>
      <c r="CLH375" s="1465"/>
      <c r="CLI375" s="1465"/>
      <c r="CLJ375" s="1465"/>
      <c r="CLK375" s="1465"/>
      <c r="CLL375" s="1465"/>
      <c r="CLM375" s="1465"/>
      <c r="CLN375" s="1465"/>
      <c r="CLO375" s="1465"/>
      <c r="CLP375" s="1465"/>
      <c r="CLQ375" s="1465"/>
      <c r="CLR375" s="1465"/>
      <c r="CLS375" s="1465"/>
      <c r="CLT375" s="1465"/>
      <c r="CLU375" s="1465"/>
      <c r="CLV375" s="1465"/>
      <c r="CLW375" s="1465"/>
      <c r="CLX375" s="1465"/>
      <c r="CLY375" s="1465"/>
      <c r="CLZ375" s="1465"/>
      <c r="CMA375" s="1465"/>
      <c r="CMB375" s="1465"/>
      <c r="CMC375" s="1465"/>
      <c r="CMD375" s="1465"/>
      <c r="CME375" s="1465"/>
      <c r="CMF375" s="1465"/>
      <c r="CMG375" s="1465"/>
      <c r="CMH375" s="1465"/>
      <c r="CMI375" s="1465"/>
      <c r="CMJ375" s="1465"/>
      <c r="CMK375" s="1465"/>
      <c r="CML375" s="1465"/>
      <c r="CMM375" s="1465"/>
      <c r="CMN375" s="1465"/>
      <c r="CMO375" s="1465"/>
      <c r="CMP375" s="1465"/>
      <c r="CMQ375" s="1465"/>
      <c r="CMR375" s="1465"/>
      <c r="CMS375" s="1465"/>
      <c r="CMT375" s="1465"/>
      <c r="CMU375" s="1465"/>
      <c r="CMV375" s="1465"/>
      <c r="CMW375" s="1465"/>
      <c r="CMX375" s="1465"/>
      <c r="CMY375" s="1465"/>
      <c r="CMZ375" s="1465"/>
      <c r="CNA375" s="1465"/>
      <c r="CNB375" s="1465"/>
      <c r="CNC375" s="1465"/>
      <c r="CND375" s="1465"/>
      <c r="CNE375" s="1465"/>
      <c r="CNF375" s="1465"/>
      <c r="CNG375" s="1465"/>
      <c r="CNH375" s="1465"/>
      <c r="CNI375" s="1465"/>
      <c r="CNJ375" s="1465"/>
      <c r="CNK375" s="1465"/>
      <c r="CNL375" s="1465"/>
      <c r="CNM375" s="1465"/>
      <c r="CNN375" s="1465"/>
      <c r="CNO375" s="1465"/>
      <c r="CNP375" s="1465"/>
      <c r="CNQ375" s="1465"/>
      <c r="CNR375" s="1465"/>
      <c r="CNS375" s="1465"/>
      <c r="CNT375" s="1465"/>
      <c r="CNU375" s="1465"/>
      <c r="CNV375" s="1465"/>
      <c r="CNW375" s="1465"/>
      <c r="CNX375" s="1465"/>
      <c r="CNY375" s="1465"/>
      <c r="CNZ375" s="1465"/>
      <c r="COA375" s="1465"/>
      <c r="COB375" s="1465"/>
      <c r="COC375" s="1465"/>
      <c r="COD375" s="1465"/>
      <c r="COE375" s="1465"/>
      <c r="COF375" s="1465"/>
      <c r="COG375" s="1465"/>
      <c r="COH375" s="1465"/>
      <c r="COI375" s="1465"/>
      <c r="COJ375" s="1465"/>
      <c r="COK375" s="1465"/>
      <c r="COL375" s="1465"/>
      <c r="COM375" s="1465"/>
      <c r="CON375" s="1465"/>
      <c r="COO375" s="1465"/>
      <c r="COP375" s="1465"/>
      <c r="COQ375" s="1465"/>
      <c r="COR375" s="1465"/>
      <c r="COS375" s="1465"/>
      <c r="COT375" s="1465"/>
      <c r="COU375" s="1465"/>
      <c r="COV375" s="1465"/>
      <c r="COW375" s="1465"/>
      <c r="COX375" s="1465"/>
      <c r="COY375" s="1465"/>
      <c r="COZ375" s="1465"/>
      <c r="CPA375" s="1465"/>
      <c r="CPB375" s="1465"/>
      <c r="CPC375" s="1465"/>
      <c r="CPD375" s="1465"/>
      <c r="CPE375" s="1465"/>
      <c r="CPF375" s="1465"/>
      <c r="CPG375" s="1465"/>
      <c r="CPH375" s="1465"/>
      <c r="CPI375" s="1465"/>
      <c r="CPJ375" s="1465"/>
      <c r="CPK375" s="1465"/>
      <c r="CPL375" s="1465"/>
      <c r="CPM375" s="1465"/>
      <c r="CPN375" s="1465"/>
      <c r="CPO375" s="1465"/>
      <c r="CPP375" s="1465"/>
      <c r="CPQ375" s="1465"/>
      <c r="CPR375" s="1465"/>
      <c r="CPS375" s="1465"/>
      <c r="CPT375" s="1465"/>
      <c r="CPU375" s="1465"/>
      <c r="CPV375" s="1465"/>
      <c r="CPW375" s="1465"/>
      <c r="CPX375" s="1465"/>
      <c r="CPY375" s="1465"/>
      <c r="CPZ375" s="1465"/>
      <c r="CQA375" s="1465"/>
      <c r="CQB375" s="1465"/>
      <c r="CQC375" s="1465"/>
      <c r="CQD375" s="1465"/>
      <c r="CQE375" s="1465"/>
      <c r="CQF375" s="1465"/>
      <c r="CQG375" s="1465"/>
      <c r="CQH375" s="1465"/>
      <c r="CQI375" s="1465"/>
      <c r="CQJ375" s="1465"/>
      <c r="CQK375" s="1465"/>
      <c r="CQL375" s="1465"/>
      <c r="CQM375" s="1465"/>
      <c r="CQN375" s="1465"/>
      <c r="CQO375" s="1465"/>
      <c r="CQP375" s="1465"/>
      <c r="CQQ375" s="1465"/>
      <c r="CQR375" s="1465"/>
      <c r="CQS375" s="1465"/>
      <c r="CQT375" s="1465"/>
      <c r="CQU375" s="1465"/>
      <c r="CQV375" s="1465"/>
      <c r="CQW375" s="1465"/>
      <c r="CQX375" s="1465"/>
      <c r="CQY375" s="1465"/>
      <c r="CQZ375" s="1465"/>
      <c r="CRA375" s="1465"/>
      <c r="CRB375" s="1465"/>
      <c r="CRC375" s="1465"/>
      <c r="CRD375" s="1465"/>
      <c r="CRE375" s="1465"/>
      <c r="CRF375" s="1465"/>
      <c r="CRG375" s="1465"/>
      <c r="CRH375" s="1465"/>
      <c r="CRI375" s="1465"/>
      <c r="CRJ375" s="1465"/>
      <c r="CRK375" s="1465"/>
      <c r="CRL375" s="1465"/>
      <c r="CRM375" s="1465"/>
      <c r="CRN375" s="1465"/>
      <c r="CRO375" s="1465"/>
      <c r="CRP375" s="1465"/>
      <c r="CRQ375" s="1465"/>
      <c r="CRR375" s="1465"/>
      <c r="CRS375" s="1465"/>
      <c r="CRT375" s="1465"/>
      <c r="CRU375" s="1465"/>
      <c r="CRV375" s="1465"/>
      <c r="CRW375" s="1465"/>
      <c r="CRX375" s="1465"/>
      <c r="CRY375" s="1465"/>
      <c r="CRZ375" s="1465"/>
      <c r="CSA375" s="1465"/>
      <c r="CSB375" s="1465"/>
      <c r="CSC375" s="1465"/>
      <c r="CSD375" s="1465"/>
      <c r="CSE375" s="1465"/>
      <c r="CSF375" s="1465"/>
      <c r="CSG375" s="1465"/>
      <c r="CSH375" s="1465"/>
      <c r="CSI375" s="1465"/>
      <c r="CSJ375" s="1465"/>
      <c r="CSK375" s="1465"/>
      <c r="CSL375" s="1465"/>
      <c r="CSM375" s="1465"/>
      <c r="CSN375" s="1465"/>
      <c r="CSO375" s="1465"/>
      <c r="CSP375" s="1465"/>
      <c r="CSQ375" s="1465"/>
      <c r="CSR375" s="1465"/>
      <c r="CSS375" s="1465"/>
      <c r="CST375" s="1465"/>
      <c r="CSU375" s="1465"/>
      <c r="CSV375" s="1465"/>
      <c r="CSW375" s="1465"/>
      <c r="CSX375" s="1465"/>
      <c r="CSY375" s="1465"/>
      <c r="CSZ375" s="1465"/>
      <c r="CTA375" s="1465"/>
      <c r="CTB375" s="1465"/>
      <c r="CTC375" s="1465"/>
      <c r="CTD375" s="1465"/>
      <c r="CTE375" s="1465"/>
      <c r="CTF375" s="1465"/>
      <c r="CTG375" s="1465"/>
      <c r="CTH375" s="1465"/>
      <c r="CTI375" s="1465"/>
      <c r="CTJ375" s="1465"/>
      <c r="CTK375" s="1465"/>
      <c r="CTL375" s="1465"/>
      <c r="CTM375" s="1465"/>
      <c r="CTN375" s="1465"/>
      <c r="CTO375" s="1465"/>
      <c r="CTP375" s="1465"/>
      <c r="CTQ375" s="1465"/>
      <c r="CTR375" s="1465"/>
      <c r="CTS375" s="1465"/>
      <c r="CTT375" s="1465"/>
      <c r="CTU375" s="1465"/>
      <c r="CTV375" s="1465"/>
      <c r="CTW375" s="1465"/>
      <c r="CTX375" s="1465"/>
      <c r="CTY375" s="1465"/>
      <c r="CTZ375" s="1465"/>
      <c r="CUA375" s="1465"/>
      <c r="CUB375" s="1465"/>
      <c r="CUC375" s="1465"/>
      <c r="CUD375" s="1465"/>
      <c r="CUE375" s="1465"/>
      <c r="CUF375" s="1465"/>
      <c r="CUG375" s="1465"/>
      <c r="CUH375" s="1465"/>
      <c r="CUI375" s="1465"/>
      <c r="CUJ375" s="1465"/>
      <c r="CUK375" s="1465"/>
      <c r="CUL375" s="1465"/>
      <c r="CUM375" s="1465"/>
      <c r="CUN375" s="1465"/>
      <c r="CUO375" s="1465"/>
      <c r="CUP375" s="1465"/>
      <c r="CUQ375" s="1465"/>
      <c r="CUR375" s="1465"/>
      <c r="CUS375" s="1465"/>
      <c r="CUT375" s="1465"/>
      <c r="CUU375" s="1465"/>
      <c r="CUV375" s="1465"/>
      <c r="CUW375" s="1465"/>
      <c r="CUX375" s="1465"/>
      <c r="CUY375" s="1465"/>
      <c r="CUZ375" s="1465"/>
      <c r="CVA375" s="1465"/>
      <c r="CVB375" s="1465"/>
      <c r="CVC375" s="1465"/>
      <c r="CVD375" s="1465"/>
      <c r="CVE375" s="1465"/>
      <c r="CVF375" s="1465"/>
      <c r="CVG375" s="1465"/>
      <c r="CVH375" s="1465"/>
      <c r="CVI375" s="1465"/>
      <c r="CVJ375" s="1465"/>
      <c r="CVK375" s="1465"/>
      <c r="CVL375" s="1465"/>
      <c r="CVM375" s="1465"/>
      <c r="CVN375" s="1465"/>
      <c r="CVO375" s="1465"/>
      <c r="CVP375" s="1465"/>
      <c r="CVQ375" s="1465"/>
      <c r="CVR375" s="1465"/>
      <c r="CVS375" s="1465"/>
      <c r="CVT375" s="1465"/>
      <c r="CVU375" s="1465"/>
      <c r="CVV375" s="1465"/>
      <c r="CVW375" s="1465"/>
      <c r="CVX375" s="1465"/>
      <c r="CVY375" s="1465"/>
      <c r="CVZ375" s="1465"/>
      <c r="CWA375" s="1465"/>
      <c r="CWB375" s="1465"/>
      <c r="CWC375" s="1465"/>
      <c r="CWD375" s="1465"/>
      <c r="CWE375" s="1465"/>
      <c r="CWF375" s="1465"/>
      <c r="CWG375" s="1465"/>
      <c r="CWH375" s="1465"/>
      <c r="CWI375" s="1465"/>
      <c r="CWJ375" s="1465"/>
      <c r="CWK375" s="1465"/>
      <c r="CWL375" s="1465"/>
      <c r="CWM375" s="1465"/>
      <c r="CWN375" s="1465"/>
      <c r="CWO375" s="1465"/>
      <c r="CWP375" s="1465"/>
      <c r="CWQ375" s="1465"/>
      <c r="CWR375" s="1465"/>
      <c r="CWS375" s="1465"/>
      <c r="CWT375" s="1465"/>
      <c r="CWU375" s="1465"/>
      <c r="CWV375" s="1465"/>
      <c r="CWW375" s="1465"/>
      <c r="CWX375" s="1465"/>
      <c r="CWY375" s="1465"/>
      <c r="CWZ375" s="1465"/>
      <c r="CXA375" s="1465"/>
      <c r="CXB375" s="1465"/>
      <c r="CXC375" s="1465"/>
      <c r="CXD375" s="1465"/>
      <c r="CXE375" s="1465"/>
      <c r="CXF375" s="1465"/>
      <c r="CXG375" s="1465"/>
      <c r="CXH375" s="1465"/>
      <c r="CXI375" s="1465"/>
      <c r="CXJ375" s="1465"/>
      <c r="CXK375" s="1465"/>
      <c r="CXL375" s="1465"/>
      <c r="CXM375" s="1465"/>
      <c r="CXN375" s="1465"/>
      <c r="CXO375" s="1465"/>
      <c r="CXP375" s="1465"/>
      <c r="CXQ375" s="1465"/>
      <c r="CXR375" s="1465"/>
      <c r="CXS375" s="1465"/>
      <c r="CXT375" s="1465"/>
      <c r="CXU375" s="1465"/>
      <c r="CXV375" s="1465"/>
      <c r="CXW375" s="1465"/>
      <c r="CXX375" s="1465"/>
      <c r="CXY375" s="1465"/>
      <c r="CXZ375" s="1465"/>
      <c r="CYA375" s="1465"/>
      <c r="CYB375" s="1465"/>
      <c r="CYC375" s="1465"/>
      <c r="CYD375" s="1465"/>
      <c r="CYE375" s="1465"/>
      <c r="CYF375" s="1465"/>
      <c r="CYG375" s="1465"/>
      <c r="CYH375" s="1465"/>
      <c r="CYI375" s="1465"/>
      <c r="CYJ375" s="1465"/>
      <c r="CYK375" s="1465"/>
      <c r="CYL375" s="1465"/>
      <c r="CYM375" s="1465"/>
      <c r="CYN375" s="1465"/>
      <c r="CYO375" s="1465"/>
      <c r="CYP375" s="1465"/>
      <c r="CYQ375" s="1465"/>
      <c r="CYR375" s="1465"/>
      <c r="CYS375" s="1465"/>
      <c r="CYT375" s="1465"/>
      <c r="CYU375" s="1465"/>
      <c r="CYV375" s="1465"/>
      <c r="CYW375" s="1465"/>
      <c r="CYX375" s="1465"/>
      <c r="CYY375" s="1465"/>
      <c r="CYZ375" s="1465"/>
      <c r="CZA375" s="1465"/>
      <c r="CZB375" s="1465"/>
      <c r="CZC375" s="1465"/>
      <c r="CZD375" s="1465"/>
      <c r="CZE375" s="1465"/>
      <c r="CZF375" s="1465"/>
      <c r="CZG375" s="1465"/>
      <c r="CZH375" s="1465"/>
      <c r="CZI375" s="1465"/>
      <c r="CZJ375" s="1465"/>
      <c r="CZK375" s="1465"/>
      <c r="CZL375" s="1465"/>
      <c r="CZM375" s="1465"/>
      <c r="CZN375" s="1465"/>
      <c r="CZO375" s="1465"/>
      <c r="CZP375" s="1465"/>
      <c r="CZQ375" s="1465"/>
      <c r="CZR375" s="1465"/>
      <c r="CZS375" s="1465"/>
      <c r="CZT375" s="1465"/>
      <c r="CZU375" s="1465"/>
      <c r="CZV375" s="1465"/>
      <c r="CZW375" s="1465"/>
      <c r="CZX375" s="1465"/>
      <c r="CZY375" s="1465"/>
      <c r="CZZ375" s="1465"/>
      <c r="DAA375" s="1465"/>
      <c r="DAB375" s="1465"/>
      <c r="DAC375" s="1465"/>
      <c r="DAD375" s="1465"/>
      <c r="DAE375" s="1465"/>
      <c r="DAF375" s="1465"/>
      <c r="DAG375" s="1465"/>
      <c r="DAH375" s="1465"/>
      <c r="DAI375" s="1465"/>
      <c r="DAJ375" s="1465"/>
      <c r="DAK375" s="1465"/>
      <c r="DAL375" s="1465"/>
      <c r="DAM375" s="1465"/>
      <c r="DAN375" s="1465"/>
      <c r="DAO375" s="1465"/>
      <c r="DAP375" s="1465"/>
      <c r="DAQ375" s="1465"/>
      <c r="DAR375" s="1465"/>
      <c r="DAS375" s="1465"/>
      <c r="DAT375" s="1465"/>
      <c r="DAU375" s="1465"/>
      <c r="DAV375" s="1465"/>
      <c r="DAW375" s="1465"/>
      <c r="DAX375" s="1465"/>
      <c r="DAY375" s="1465"/>
      <c r="DAZ375" s="1465"/>
      <c r="DBA375" s="1465"/>
      <c r="DBB375" s="1465"/>
      <c r="DBC375" s="1465"/>
      <c r="DBD375" s="1465"/>
      <c r="DBE375" s="1465"/>
      <c r="DBF375" s="1465"/>
      <c r="DBG375" s="1465"/>
      <c r="DBH375" s="1465"/>
      <c r="DBI375" s="1465"/>
      <c r="DBJ375" s="1465"/>
      <c r="DBK375" s="1465"/>
      <c r="DBL375" s="1465"/>
      <c r="DBM375" s="1465"/>
      <c r="DBN375" s="1465"/>
      <c r="DBO375" s="1465"/>
      <c r="DBP375" s="1465"/>
      <c r="DBQ375" s="1465"/>
      <c r="DBR375" s="1465"/>
      <c r="DBS375" s="1465"/>
      <c r="DBT375" s="1465"/>
      <c r="DBU375" s="1465"/>
      <c r="DBV375" s="1465"/>
      <c r="DBW375" s="1465"/>
      <c r="DBX375" s="1465"/>
      <c r="DBY375" s="1465"/>
      <c r="DBZ375" s="1465"/>
      <c r="DCA375" s="1465"/>
      <c r="DCB375" s="1465"/>
      <c r="DCC375" s="1465"/>
      <c r="DCD375" s="1465"/>
      <c r="DCE375" s="1465"/>
      <c r="DCF375" s="1465"/>
      <c r="DCG375" s="1465"/>
      <c r="DCH375" s="1465"/>
      <c r="DCI375" s="1465"/>
      <c r="DCJ375" s="1465"/>
      <c r="DCK375" s="1465"/>
      <c r="DCL375" s="1465"/>
      <c r="DCM375" s="1465"/>
      <c r="DCN375" s="1465"/>
      <c r="DCO375" s="1465"/>
      <c r="DCP375" s="1465"/>
      <c r="DCQ375" s="1465"/>
      <c r="DCR375" s="1465"/>
      <c r="DCS375" s="1465"/>
      <c r="DCT375" s="1465"/>
      <c r="DCU375" s="1465"/>
      <c r="DCV375" s="1465"/>
      <c r="DCW375" s="1465"/>
      <c r="DCX375" s="1465"/>
      <c r="DCY375" s="1465"/>
      <c r="DCZ375" s="1465"/>
      <c r="DDA375" s="1465"/>
      <c r="DDB375" s="1465"/>
      <c r="DDC375" s="1465"/>
      <c r="DDD375" s="1465"/>
      <c r="DDE375" s="1465"/>
      <c r="DDF375" s="1465"/>
      <c r="DDG375" s="1465"/>
      <c r="DDH375" s="1465"/>
      <c r="DDI375" s="1465"/>
      <c r="DDJ375" s="1465"/>
      <c r="DDK375" s="1465"/>
      <c r="DDL375" s="1465"/>
      <c r="DDM375" s="1465"/>
      <c r="DDN375" s="1465"/>
      <c r="DDO375" s="1465"/>
      <c r="DDP375" s="1465"/>
      <c r="DDQ375" s="1465"/>
      <c r="DDR375" s="1465"/>
      <c r="DDS375" s="1465"/>
      <c r="DDT375" s="1465"/>
      <c r="DDU375" s="1465"/>
      <c r="DDV375" s="1465"/>
      <c r="DDW375" s="1465"/>
      <c r="DDX375" s="1465"/>
      <c r="DDY375" s="1465"/>
      <c r="DDZ375" s="1465"/>
      <c r="DEA375" s="1465"/>
      <c r="DEB375" s="1465"/>
      <c r="DEC375" s="1465"/>
      <c r="DED375" s="1465"/>
      <c r="DEE375" s="1465"/>
      <c r="DEF375" s="1465"/>
      <c r="DEG375" s="1465"/>
      <c r="DEH375" s="1465"/>
      <c r="DEI375" s="1465"/>
      <c r="DEJ375" s="1465"/>
      <c r="DEK375" s="1465"/>
      <c r="DEL375" s="1465"/>
      <c r="DEM375" s="1465"/>
      <c r="DEN375" s="1465"/>
      <c r="DEO375" s="1465"/>
      <c r="DEP375" s="1465"/>
      <c r="DEQ375" s="1465"/>
      <c r="DER375" s="1465"/>
      <c r="DES375" s="1465"/>
      <c r="DET375" s="1465"/>
      <c r="DEU375" s="1465"/>
      <c r="DEV375" s="1465"/>
      <c r="DEW375" s="1465"/>
      <c r="DEX375" s="1465"/>
      <c r="DEY375" s="1465"/>
      <c r="DEZ375" s="1465"/>
      <c r="DFA375" s="1465"/>
      <c r="DFB375" s="1465"/>
      <c r="DFC375" s="1465"/>
      <c r="DFD375" s="1465"/>
      <c r="DFE375" s="1465"/>
      <c r="DFF375" s="1465"/>
      <c r="DFG375" s="1465"/>
      <c r="DFH375" s="1465"/>
      <c r="DFI375" s="1465"/>
      <c r="DFJ375" s="1465"/>
      <c r="DFK375" s="1465"/>
      <c r="DFL375" s="1465"/>
      <c r="DFM375" s="1465"/>
      <c r="DFN375" s="1465"/>
      <c r="DFO375" s="1465"/>
      <c r="DFP375" s="1465"/>
      <c r="DFQ375" s="1465"/>
      <c r="DFR375" s="1465"/>
      <c r="DFS375" s="1465"/>
      <c r="DFT375" s="1465"/>
      <c r="DFU375" s="1465"/>
      <c r="DFV375" s="1465"/>
      <c r="DFW375" s="1465"/>
      <c r="DFX375" s="1465"/>
      <c r="DFY375" s="1465"/>
      <c r="DFZ375" s="1465"/>
      <c r="DGA375" s="1465"/>
      <c r="DGB375" s="1465"/>
      <c r="DGC375" s="1465"/>
      <c r="DGD375" s="1465"/>
      <c r="DGE375" s="1465"/>
      <c r="DGF375" s="1465"/>
      <c r="DGG375" s="1465"/>
      <c r="DGH375" s="1465"/>
      <c r="DGI375" s="1465"/>
      <c r="DGJ375" s="1465"/>
      <c r="DGK375" s="1465"/>
      <c r="DGL375" s="1465"/>
      <c r="DGM375" s="1465"/>
      <c r="DGN375" s="1465"/>
      <c r="DGO375" s="1465"/>
      <c r="DGP375" s="1465"/>
      <c r="DGQ375" s="1465"/>
      <c r="DGR375" s="1465"/>
      <c r="DGS375" s="1465"/>
      <c r="DGT375" s="1465"/>
      <c r="DGU375" s="1465"/>
      <c r="DGV375" s="1465"/>
      <c r="DGW375" s="1465"/>
      <c r="DGX375" s="1465"/>
      <c r="DGY375" s="1465"/>
      <c r="DGZ375" s="1465"/>
      <c r="DHA375" s="1465"/>
      <c r="DHB375" s="1465"/>
      <c r="DHC375" s="1465"/>
      <c r="DHD375" s="1465"/>
      <c r="DHE375" s="1465"/>
      <c r="DHF375" s="1465"/>
      <c r="DHG375" s="1465"/>
      <c r="DHH375" s="1465"/>
      <c r="DHI375" s="1465"/>
      <c r="DHJ375" s="1465"/>
      <c r="DHK375" s="1465"/>
      <c r="DHL375" s="1465"/>
      <c r="DHM375" s="1465"/>
      <c r="DHN375" s="1465"/>
      <c r="DHO375" s="1465"/>
      <c r="DHP375" s="1465"/>
      <c r="DHQ375" s="1465"/>
      <c r="DHR375" s="1465"/>
      <c r="DHS375" s="1465"/>
      <c r="DHT375" s="1465"/>
      <c r="DHU375" s="1465"/>
      <c r="DHV375" s="1465"/>
      <c r="DHW375" s="1465"/>
      <c r="DHX375" s="1465"/>
      <c r="DHY375" s="1465"/>
      <c r="DHZ375" s="1465"/>
      <c r="DIA375" s="1465"/>
      <c r="DIB375" s="1465"/>
      <c r="DIC375" s="1465"/>
      <c r="DID375" s="1465"/>
      <c r="DIE375" s="1465"/>
      <c r="DIF375" s="1465"/>
      <c r="DIG375" s="1465"/>
      <c r="DIH375" s="1465"/>
      <c r="DII375" s="1465"/>
      <c r="DIJ375" s="1465"/>
      <c r="DIK375" s="1465"/>
      <c r="DIL375" s="1465"/>
      <c r="DIM375" s="1465"/>
      <c r="DIN375" s="1465"/>
      <c r="DIO375" s="1465"/>
      <c r="DIP375" s="1465"/>
      <c r="DIQ375" s="1465"/>
      <c r="DIR375" s="1465"/>
      <c r="DIS375" s="1465"/>
      <c r="DIT375" s="1465"/>
      <c r="DIU375" s="1465"/>
      <c r="DIV375" s="1465"/>
      <c r="DIW375" s="1465"/>
      <c r="DIX375" s="1465"/>
      <c r="DIY375" s="1465"/>
      <c r="DIZ375" s="1465"/>
      <c r="DJA375" s="1465"/>
      <c r="DJB375" s="1465"/>
      <c r="DJC375" s="1465"/>
      <c r="DJD375" s="1465"/>
      <c r="DJE375" s="1465"/>
      <c r="DJF375" s="1465"/>
      <c r="DJG375" s="1465"/>
      <c r="DJH375" s="1465"/>
      <c r="DJI375" s="1465"/>
      <c r="DJJ375" s="1465"/>
      <c r="DJK375" s="1465"/>
      <c r="DJL375" s="1465"/>
      <c r="DJM375" s="1465"/>
      <c r="DJN375" s="1465"/>
      <c r="DJO375" s="1465"/>
      <c r="DJP375" s="1465"/>
      <c r="DJQ375" s="1465"/>
      <c r="DJR375" s="1465"/>
      <c r="DJS375" s="1465"/>
      <c r="DJT375" s="1465"/>
      <c r="DJU375" s="1465"/>
      <c r="DJV375" s="1465"/>
      <c r="DJW375" s="1465"/>
      <c r="DJX375" s="1465"/>
      <c r="DJY375" s="1465"/>
      <c r="DJZ375" s="1465"/>
      <c r="DKA375" s="1465"/>
      <c r="DKB375" s="1465"/>
      <c r="DKC375" s="1465"/>
      <c r="DKD375" s="1465"/>
      <c r="DKE375" s="1465"/>
      <c r="DKF375" s="1465"/>
      <c r="DKG375" s="1465"/>
      <c r="DKH375" s="1465"/>
      <c r="DKI375" s="1465"/>
      <c r="DKJ375" s="1465"/>
      <c r="DKK375" s="1465"/>
      <c r="DKL375" s="1465"/>
      <c r="DKM375" s="1465"/>
      <c r="DKN375" s="1465"/>
      <c r="DKO375" s="1465"/>
      <c r="DKP375" s="1465"/>
      <c r="DKQ375" s="1465"/>
      <c r="DKR375" s="1465"/>
      <c r="DKS375" s="1465"/>
      <c r="DKT375" s="1465"/>
      <c r="DKU375" s="1465"/>
      <c r="DKV375" s="1465"/>
      <c r="DKW375" s="1465"/>
      <c r="DKX375" s="1465"/>
      <c r="DKY375" s="1465"/>
      <c r="DKZ375" s="1465"/>
      <c r="DLA375" s="1465"/>
      <c r="DLB375" s="1465"/>
      <c r="DLC375" s="1465"/>
      <c r="DLD375" s="1465"/>
      <c r="DLE375" s="1465"/>
      <c r="DLF375" s="1465"/>
      <c r="DLG375" s="1465"/>
      <c r="DLH375" s="1465"/>
      <c r="DLI375" s="1465"/>
      <c r="DLJ375" s="1465"/>
      <c r="DLK375" s="1465"/>
      <c r="DLL375" s="1465"/>
      <c r="DLM375" s="1465"/>
      <c r="DLN375" s="1465"/>
      <c r="DLO375" s="1465"/>
      <c r="DLP375" s="1465"/>
      <c r="DLQ375" s="1465"/>
      <c r="DLR375" s="1465"/>
      <c r="DLS375" s="1465"/>
      <c r="DLT375" s="1465"/>
      <c r="DLU375" s="1465"/>
      <c r="DLV375" s="1465"/>
      <c r="DLW375" s="1465"/>
      <c r="DLX375" s="1465"/>
      <c r="DLY375" s="1465"/>
      <c r="DLZ375" s="1465"/>
      <c r="DMA375" s="1465"/>
      <c r="DMB375" s="1465"/>
      <c r="DMC375" s="1465"/>
      <c r="DMD375" s="1465"/>
      <c r="DME375" s="1465"/>
      <c r="DMF375" s="1465"/>
      <c r="DMG375" s="1465"/>
      <c r="DMH375" s="1465"/>
      <c r="DMI375" s="1465"/>
      <c r="DMJ375" s="1465"/>
      <c r="DMK375" s="1465"/>
      <c r="DML375" s="1465"/>
      <c r="DMM375" s="1465"/>
      <c r="DMN375" s="1465"/>
      <c r="DMO375" s="1465"/>
      <c r="DMP375" s="1465"/>
      <c r="DMQ375" s="1465"/>
      <c r="DMR375" s="1465"/>
      <c r="DMS375" s="1465"/>
      <c r="DMT375" s="1465"/>
      <c r="DMU375" s="1465"/>
      <c r="DMV375" s="1465"/>
      <c r="DMW375" s="1465"/>
      <c r="DMX375" s="1465"/>
      <c r="DMY375" s="1465"/>
      <c r="DMZ375" s="1465"/>
      <c r="DNA375" s="1465"/>
      <c r="DNB375" s="1465"/>
      <c r="DNC375" s="1465"/>
      <c r="DND375" s="1465"/>
      <c r="DNE375" s="1465"/>
      <c r="DNF375" s="1465"/>
      <c r="DNG375" s="1465"/>
      <c r="DNH375" s="1465"/>
      <c r="DNI375" s="1465"/>
      <c r="DNJ375" s="1465"/>
      <c r="DNK375" s="1465"/>
      <c r="DNL375" s="1465"/>
      <c r="DNM375" s="1465"/>
      <c r="DNN375" s="1465"/>
      <c r="DNO375" s="1465"/>
      <c r="DNP375" s="1465"/>
      <c r="DNQ375" s="1465"/>
      <c r="DNR375" s="1465"/>
      <c r="DNS375" s="1465"/>
      <c r="DNT375" s="1465"/>
      <c r="DNU375" s="1465"/>
      <c r="DNV375" s="1465"/>
      <c r="DNW375" s="1465"/>
      <c r="DNX375" s="1465"/>
      <c r="DNY375" s="1465"/>
      <c r="DNZ375" s="1465"/>
      <c r="DOA375" s="1465"/>
      <c r="DOB375" s="1465"/>
      <c r="DOC375" s="1465"/>
      <c r="DOD375" s="1465"/>
      <c r="DOE375" s="1465"/>
      <c r="DOF375" s="1465"/>
      <c r="DOG375" s="1465"/>
      <c r="DOH375" s="1465"/>
      <c r="DOI375" s="1465"/>
      <c r="DOJ375" s="1465"/>
      <c r="DOK375" s="1465"/>
      <c r="DOL375" s="1465"/>
      <c r="DOM375" s="1465"/>
      <c r="DON375" s="1465"/>
      <c r="DOO375" s="1465"/>
      <c r="DOP375" s="1465"/>
      <c r="DOQ375" s="1465"/>
      <c r="DOR375" s="1465"/>
      <c r="DOS375" s="1465"/>
      <c r="DOT375" s="1465"/>
      <c r="DOU375" s="1465"/>
      <c r="DOV375" s="1465"/>
      <c r="DOW375" s="1465"/>
      <c r="DOX375" s="1465"/>
      <c r="DOY375" s="1465"/>
      <c r="DOZ375" s="1465"/>
      <c r="DPA375" s="1465"/>
      <c r="DPB375" s="1465"/>
      <c r="DPC375" s="1465"/>
      <c r="DPD375" s="1465"/>
      <c r="DPE375" s="1465"/>
      <c r="DPF375" s="1465"/>
      <c r="DPG375" s="1465"/>
      <c r="DPH375" s="1465"/>
      <c r="DPI375" s="1465"/>
      <c r="DPJ375" s="1465"/>
      <c r="DPK375" s="1465"/>
      <c r="DPL375" s="1465"/>
      <c r="DPM375" s="1465"/>
      <c r="DPN375" s="1465"/>
      <c r="DPO375" s="1465"/>
      <c r="DPP375" s="1465"/>
      <c r="DPQ375" s="1465"/>
      <c r="DPR375" s="1465"/>
      <c r="DPS375" s="1465"/>
      <c r="DPT375" s="1465"/>
      <c r="DPU375" s="1465"/>
      <c r="DPV375" s="1465"/>
      <c r="DPW375" s="1465"/>
      <c r="DPX375" s="1465"/>
      <c r="DPY375" s="1465"/>
      <c r="DPZ375" s="1465"/>
      <c r="DQA375" s="1465"/>
      <c r="DQB375" s="1465"/>
      <c r="DQC375" s="1465"/>
      <c r="DQD375" s="1465"/>
      <c r="DQE375" s="1465"/>
      <c r="DQF375" s="1465"/>
      <c r="DQG375" s="1465"/>
      <c r="DQH375" s="1465"/>
      <c r="DQI375" s="1465"/>
      <c r="DQJ375" s="1465"/>
      <c r="DQK375" s="1465"/>
      <c r="DQL375" s="1465"/>
      <c r="DQM375" s="1465"/>
      <c r="DQN375" s="1465"/>
      <c r="DQO375" s="1465"/>
      <c r="DQP375" s="1465"/>
      <c r="DQQ375" s="1465"/>
      <c r="DQR375" s="1465"/>
      <c r="DQS375" s="1465"/>
      <c r="DQT375" s="1465"/>
      <c r="DQU375" s="1465"/>
      <c r="DQV375" s="1465"/>
      <c r="DQW375" s="1465"/>
      <c r="DQX375" s="1465"/>
      <c r="DQY375" s="1465"/>
      <c r="DQZ375" s="1465"/>
      <c r="DRA375" s="1465"/>
      <c r="DRB375" s="1465"/>
      <c r="DRC375" s="1465"/>
      <c r="DRD375" s="1465"/>
      <c r="DRE375" s="1465"/>
      <c r="DRF375" s="1465"/>
      <c r="DRG375" s="1465"/>
      <c r="DRH375" s="1465"/>
      <c r="DRI375" s="1465"/>
      <c r="DRJ375" s="1465"/>
      <c r="DRK375" s="1465"/>
      <c r="DRL375" s="1465"/>
      <c r="DRM375" s="1465"/>
      <c r="DRN375" s="1465"/>
      <c r="DRO375" s="1465"/>
      <c r="DRP375" s="1465"/>
      <c r="DRQ375" s="1465"/>
      <c r="DRR375" s="1465"/>
      <c r="DRS375" s="1465"/>
      <c r="DRT375" s="1465"/>
      <c r="DRU375" s="1465"/>
      <c r="DRV375" s="1465"/>
      <c r="DRW375" s="1465"/>
      <c r="DRX375" s="1465"/>
      <c r="DRY375" s="1465"/>
      <c r="DRZ375" s="1465"/>
      <c r="DSA375" s="1465"/>
      <c r="DSB375" s="1465"/>
      <c r="DSC375" s="1465"/>
      <c r="DSD375" s="1465"/>
      <c r="DSE375" s="1465"/>
      <c r="DSF375" s="1465"/>
      <c r="DSG375" s="1465"/>
      <c r="DSH375" s="1465"/>
      <c r="DSI375" s="1465"/>
      <c r="DSJ375" s="1465"/>
      <c r="DSK375" s="1465"/>
      <c r="DSL375" s="1465"/>
      <c r="DSM375" s="1465"/>
      <c r="DSN375" s="1465"/>
      <c r="DSO375" s="1465"/>
      <c r="DSP375" s="1465"/>
      <c r="DSQ375" s="1465"/>
      <c r="DSR375" s="1465"/>
      <c r="DSS375" s="1465"/>
      <c r="DST375" s="1465"/>
      <c r="DSU375" s="1465"/>
      <c r="DSV375" s="1465"/>
      <c r="DSW375" s="1465"/>
      <c r="DSX375" s="1465"/>
      <c r="DSY375" s="1465"/>
      <c r="DSZ375" s="1465"/>
      <c r="DTA375" s="1465"/>
      <c r="DTB375" s="1465"/>
      <c r="DTC375" s="1465"/>
      <c r="DTD375" s="1465"/>
      <c r="DTE375" s="1465"/>
      <c r="DTF375" s="1465"/>
      <c r="DTG375" s="1465"/>
      <c r="DTH375" s="1465"/>
      <c r="DTI375" s="1465"/>
      <c r="DTJ375" s="1465"/>
      <c r="DTK375" s="1465"/>
      <c r="DTL375" s="1465"/>
      <c r="DTM375" s="1465"/>
      <c r="DTN375" s="1465"/>
      <c r="DTO375" s="1465"/>
      <c r="DTP375" s="1465"/>
      <c r="DTQ375" s="1465"/>
      <c r="DTR375" s="1465"/>
      <c r="DTS375" s="1465"/>
      <c r="DTT375" s="1465"/>
      <c r="DTU375" s="1465"/>
      <c r="DTV375" s="1465"/>
      <c r="DTW375" s="1465"/>
      <c r="DTX375" s="1465"/>
      <c r="DTY375" s="1465"/>
      <c r="DTZ375" s="1465"/>
      <c r="DUA375" s="1465"/>
      <c r="DUB375" s="1465"/>
      <c r="DUC375" s="1465"/>
      <c r="DUD375" s="1465"/>
      <c r="DUE375" s="1465"/>
      <c r="DUF375" s="1465"/>
      <c r="DUG375" s="1465"/>
      <c r="DUH375" s="1465"/>
      <c r="DUI375" s="1465"/>
      <c r="DUJ375" s="1465"/>
      <c r="DUK375" s="1465"/>
      <c r="DUL375" s="1465"/>
      <c r="DUM375" s="1465"/>
      <c r="DUN375" s="1465"/>
      <c r="DUO375" s="1465"/>
      <c r="DUP375" s="1465"/>
      <c r="DUQ375" s="1465"/>
      <c r="DUR375" s="1465"/>
      <c r="DUS375" s="1465"/>
      <c r="DUT375" s="1465"/>
      <c r="DUU375" s="1465"/>
      <c r="DUV375" s="1465"/>
      <c r="DUW375" s="1465"/>
      <c r="DUX375" s="1465"/>
      <c r="DUY375" s="1465"/>
      <c r="DUZ375" s="1465"/>
      <c r="DVA375" s="1465"/>
      <c r="DVB375" s="1465"/>
      <c r="DVC375" s="1465"/>
      <c r="DVD375" s="1465"/>
      <c r="DVE375" s="1465"/>
      <c r="DVF375" s="1465"/>
      <c r="DVG375" s="1465"/>
      <c r="DVH375" s="1465"/>
      <c r="DVI375" s="1465"/>
      <c r="DVJ375" s="1465"/>
      <c r="DVK375" s="1465"/>
      <c r="DVL375" s="1465"/>
      <c r="DVM375" s="1465"/>
      <c r="DVN375" s="1465"/>
      <c r="DVO375" s="1465"/>
      <c r="DVP375" s="1465"/>
      <c r="DVQ375" s="1465"/>
      <c r="DVR375" s="1465"/>
      <c r="DVS375" s="1465"/>
      <c r="DVT375" s="1465"/>
      <c r="DVU375" s="1465"/>
      <c r="DVV375" s="1465"/>
      <c r="DVW375" s="1465"/>
      <c r="DVX375" s="1465"/>
      <c r="DVY375" s="1465"/>
      <c r="DVZ375" s="1465"/>
      <c r="DWA375" s="1465"/>
      <c r="DWB375" s="1465"/>
      <c r="DWC375" s="1465"/>
      <c r="DWD375" s="1465"/>
      <c r="DWE375" s="1465"/>
      <c r="DWF375" s="1465"/>
      <c r="DWG375" s="1465"/>
      <c r="DWH375" s="1465"/>
      <c r="DWI375" s="1465"/>
      <c r="DWJ375" s="1465"/>
      <c r="DWK375" s="1465"/>
      <c r="DWL375" s="1465"/>
      <c r="DWM375" s="1465"/>
      <c r="DWN375" s="1465"/>
      <c r="DWO375" s="1465"/>
      <c r="DWP375" s="1465"/>
      <c r="DWQ375" s="1465"/>
      <c r="DWR375" s="1465"/>
      <c r="DWS375" s="1465"/>
      <c r="DWT375" s="1465"/>
      <c r="DWU375" s="1465"/>
      <c r="DWV375" s="1465"/>
      <c r="DWW375" s="1465"/>
      <c r="DWX375" s="1465"/>
      <c r="DWY375" s="1465"/>
      <c r="DWZ375" s="1465"/>
      <c r="DXA375" s="1465"/>
      <c r="DXB375" s="1465"/>
      <c r="DXC375" s="1465"/>
      <c r="DXD375" s="1465"/>
      <c r="DXE375" s="1465"/>
      <c r="DXF375" s="1465"/>
      <c r="DXG375" s="1465"/>
      <c r="DXH375" s="1465"/>
      <c r="DXI375" s="1465"/>
      <c r="DXJ375" s="1465"/>
      <c r="DXK375" s="1465"/>
      <c r="DXL375" s="1465"/>
      <c r="DXM375" s="1465"/>
      <c r="DXN375" s="1465"/>
      <c r="DXO375" s="1465"/>
      <c r="DXP375" s="1465"/>
      <c r="DXQ375" s="1465"/>
      <c r="DXR375" s="1465"/>
      <c r="DXS375" s="1465"/>
      <c r="DXT375" s="1465"/>
      <c r="DXU375" s="1465"/>
      <c r="DXV375" s="1465"/>
      <c r="DXW375" s="1465"/>
      <c r="DXX375" s="1465"/>
      <c r="DXY375" s="1465"/>
      <c r="DXZ375" s="1465"/>
      <c r="DYA375" s="1465"/>
      <c r="DYB375" s="1465"/>
      <c r="DYC375" s="1465"/>
      <c r="DYD375" s="1465"/>
      <c r="DYE375" s="1465"/>
      <c r="DYF375" s="1465"/>
      <c r="DYG375" s="1465"/>
      <c r="DYH375" s="1465"/>
      <c r="DYI375" s="1465"/>
      <c r="DYJ375" s="1465"/>
      <c r="DYK375" s="1465"/>
      <c r="DYL375" s="1465"/>
      <c r="DYM375" s="1465"/>
      <c r="DYN375" s="1465"/>
      <c r="DYO375" s="1465"/>
      <c r="DYP375" s="1465"/>
      <c r="DYQ375" s="1465"/>
      <c r="DYR375" s="1465"/>
      <c r="DYS375" s="1465"/>
      <c r="DYT375" s="1465"/>
      <c r="DYU375" s="1465"/>
      <c r="DYV375" s="1465"/>
      <c r="DYW375" s="1465"/>
      <c r="DYX375" s="1465"/>
      <c r="DYY375" s="1465"/>
      <c r="DYZ375" s="1465"/>
      <c r="DZA375" s="1465"/>
      <c r="DZB375" s="1465"/>
      <c r="DZC375" s="1465"/>
      <c r="DZD375" s="1465"/>
      <c r="DZE375" s="1465"/>
      <c r="DZF375" s="1465"/>
      <c r="DZG375" s="1465"/>
      <c r="DZH375" s="1465"/>
      <c r="DZI375" s="1465"/>
      <c r="DZJ375" s="1465"/>
      <c r="DZK375" s="1465"/>
      <c r="DZL375" s="1465"/>
      <c r="DZM375" s="1465"/>
      <c r="DZN375" s="1465"/>
      <c r="DZO375" s="1465"/>
      <c r="DZP375" s="1465"/>
      <c r="DZQ375" s="1465"/>
      <c r="DZR375" s="1465"/>
      <c r="DZS375" s="1465"/>
      <c r="DZT375" s="1465"/>
      <c r="DZU375" s="1465"/>
      <c r="DZV375" s="1465"/>
      <c r="DZW375" s="1465"/>
      <c r="DZX375" s="1465"/>
      <c r="DZY375" s="1465"/>
      <c r="DZZ375" s="1465"/>
      <c r="EAA375" s="1465"/>
      <c r="EAB375" s="1465"/>
      <c r="EAC375" s="1465"/>
      <c r="EAD375" s="1465"/>
      <c r="EAE375" s="1465"/>
      <c r="EAF375" s="1465"/>
      <c r="EAG375" s="1465"/>
      <c r="EAH375" s="1465"/>
      <c r="EAI375" s="1465"/>
      <c r="EAJ375" s="1465"/>
      <c r="EAK375" s="1465"/>
      <c r="EAL375" s="1465"/>
      <c r="EAM375" s="1465"/>
      <c r="EAN375" s="1465"/>
      <c r="EAO375" s="1465"/>
      <c r="EAP375" s="1465"/>
      <c r="EAQ375" s="1465"/>
      <c r="EAR375" s="1465"/>
      <c r="EAS375" s="1465"/>
      <c r="EAT375" s="1465"/>
      <c r="EAU375" s="1465"/>
      <c r="EAV375" s="1465"/>
      <c r="EAW375" s="1465"/>
      <c r="EAX375" s="1465"/>
      <c r="EAY375" s="1465"/>
      <c r="EAZ375" s="1465"/>
      <c r="EBA375" s="1465"/>
      <c r="EBB375" s="1465"/>
      <c r="EBC375" s="1465"/>
      <c r="EBD375" s="1465"/>
      <c r="EBE375" s="1465"/>
      <c r="EBF375" s="1465"/>
      <c r="EBG375" s="1465"/>
      <c r="EBH375" s="1465"/>
      <c r="EBI375" s="1465"/>
      <c r="EBJ375" s="1465"/>
      <c r="EBK375" s="1465"/>
      <c r="EBL375" s="1465"/>
      <c r="EBM375" s="1465"/>
      <c r="EBN375" s="1465"/>
      <c r="EBO375" s="1465"/>
      <c r="EBP375" s="1465"/>
      <c r="EBQ375" s="1465"/>
      <c r="EBR375" s="1465"/>
      <c r="EBS375" s="1465"/>
      <c r="EBT375" s="1465"/>
      <c r="EBU375" s="1465"/>
      <c r="EBV375" s="1465"/>
      <c r="EBW375" s="1465"/>
      <c r="EBX375" s="1465"/>
      <c r="EBY375" s="1465"/>
      <c r="EBZ375" s="1465"/>
      <c r="ECA375" s="1465"/>
      <c r="ECB375" s="1465"/>
      <c r="ECC375" s="1465"/>
      <c r="ECD375" s="1465"/>
      <c r="ECE375" s="1465"/>
      <c r="ECF375" s="1465"/>
      <c r="ECG375" s="1465"/>
      <c r="ECH375" s="1465"/>
      <c r="ECI375" s="1465"/>
      <c r="ECJ375" s="1465"/>
      <c r="ECK375" s="1465"/>
      <c r="ECL375" s="1465"/>
      <c r="ECM375" s="1465"/>
      <c r="ECN375" s="1465"/>
      <c r="ECO375" s="1465"/>
      <c r="ECP375" s="1465"/>
      <c r="ECQ375" s="1465"/>
      <c r="ECR375" s="1465"/>
      <c r="ECS375" s="1465"/>
      <c r="ECT375" s="1465"/>
      <c r="ECU375" s="1465"/>
      <c r="ECV375" s="1465"/>
      <c r="ECW375" s="1465"/>
      <c r="ECX375" s="1465"/>
      <c r="ECY375" s="1465"/>
      <c r="ECZ375" s="1465"/>
      <c r="EDA375" s="1465"/>
      <c r="EDB375" s="1465"/>
      <c r="EDC375" s="1465"/>
      <c r="EDD375" s="1465"/>
      <c r="EDE375" s="1465"/>
      <c r="EDF375" s="1465"/>
      <c r="EDG375" s="1465"/>
      <c r="EDH375" s="1465"/>
      <c r="EDI375" s="1465"/>
      <c r="EDJ375" s="1465"/>
      <c r="EDK375" s="1465"/>
      <c r="EDL375" s="1465"/>
      <c r="EDM375" s="1465"/>
      <c r="EDN375" s="1465"/>
      <c r="EDO375" s="1465"/>
      <c r="EDP375" s="1465"/>
      <c r="EDQ375" s="1465"/>
      <c r="EDR375" s="1465"/>
      <c r="EDS375" s="1465"/>
      <c r="EDT375" s="1465"/>
      <c r="EDU375" s="1465"/>
      <c r="EDV375" s="1465"/>
      <c r="EDW375" s="1465"/>
      <c r="EDX375" s="1465"/>
      <c r="EDY375" s="1465"/>
      <c r="EDZ375" s="1465"/>
      <c r="EEA375" s="1465"/>
      <c r="EEB375" s="1465"/>
      <c r="EEC375" s="1465"/>
      <c r="EED375" s="1465"/>
      <c r="EEE375" s="1465"/>
      <c r="EEF375" s="1465"/>
      <c r="EEG375" s="1465"/>
      <c r="EEH375" s="1465"/>
      <c r="EEI375" s="1465"/>
      <c r="EEJ375" s="1465"/>
      <c r="EEK375" s="1465"/>
      <c r="EEL375" s="1465"/>
      <c r="EEM375" s="1465"/>
      <c r="EEN375" s="1465"/>
      <c r="EEO375" s="1465"/>
      <c r="EEP375" s="1465"/>
      <c r="EEQ375" s="1465"/>
      <c r="EER375" s="1465"/>
      <c r="EES375" s="1465"/>
      <c r="EET375" s="1465"/>
      <c r="EEU375" s="1465"/>
      <c r="EEV375" s="1465"/>
      <c r="EEW375" s="1465"/>
      <c r="EEX375" s="1465"/>
      <c r="EEY375" s="1465"/>
      <c r="EEZ375" s="1465"/>
      <c r="EFA375" s="1465"/>
      <c r="EFB375" s="1465"/>
      <c r="EFC375" s="1465"/>
      <c r="EFD375" s="1465"/>
      <c r="EFE375" s="1465"/>
      <c r="EFF375" s="1465"/>
      <c r="EFG375" s="1465"/>
      <c r="EFH375" s="1465"/>
      <c r="EFI375" s="1465"/>
      <c r="EFJ375" s="1465"/>
      <c r="EFK375" s="1465"/>
      <c r="EFL375" s="1465"/>
      <c r="EFM375" s="1465"/>
      <c r="EFN375" s="1465"/>
      <c r="EFO375" s="1465"/>
      <c r="EFP375" s="1465"/>
      <c r="EFQ375" s="1465"/>
      <c r="EFR375" s="1465"/>
      <c r="EFS375" s="1465"/>
      <c r="EFT375" s="1465"/>
      <c r="EFU375" s="1465"/>
      <c r="EFV375" s="1465"/>
      <c r="EFW375" s="1465"/>
      <c r="EFX375" s="1465"/>
      <c r="EFY375" s="1465"/>
      <c r="EFZ375" s="1465"/>
      <c r="EGA375" s="1465"/>
      <c r="EGB375" s="1465"/>
      <c r="EGC375" s="1465"/>
      <c r="EGD375" s="1465"/>
      <c r="EGE375" s="1465"/>
      <c r="EGF375" s="1465"/>
      <c r="EGG375" s="1465"/>
      <c r="EGH375" s="1465"/>
      <c r="EGI375" s="1465"/>
      <c r="EGJ375" s="1465"/>
      <c r="EGK375" s="1465"/>
      <c r="EGL375" s="1465"/>
      <c r="EGM375" s="1465"/>
      <c r="EGN375" s="1465"/>
      <c r="EGO375" s="1465"/>
      <c r="EGP375" s="1465"/>
      <c r="EGQ375" s="1465"/>
      <c r="EGR375" s="1465"/>
      <c r="EGS375" s="1465"/>
      <c r="EGT375" s="1465"/>
      <c r="EGU375" s="1465"/>
      <c r="EGV375" s="1465"/>
      <c r="EGW375" s="1465"/>
      <c r="EGX375" s="1465"/>
      <c r="EGY375" s="1465"/>
      <c r="EGZ375" s="1465"/>
      <c r="EHA375" s="1465"/>
      <c r="EHB375" s="1465"/>
      <c r="EHC375" s="1465"/>
      <c r="EHD375" s="1465"/>
      <c r="EHE375" s="1465"/>
      <c r="EHF375" s="1465"/>
      <c r="EHG375" s="1465"/>
      <c r="EHH375" s="1465"/>
      <c r="EHI375" s="1465"/>
      <c r="EHJ375" s="1465"/>
      <c r="EHK375" s="1465"/>
      <c r="EHL375" s="1465"/>
      <c r="EHM375" s="1465"/>
      <c r="EHN375" s="1465"/>
      <c r="EHO375" s="1465"/>
      <c r="EHP375" s="1465"/>
      <c r="EHQ375" s="1465"/>
      <c r="EHR375" s="1465"/>
      <c r="EHS375" s="1465"/>
      <c r="EHT375" s="1465"/>
      <c r="EHU375" s="1465"/>
      <c r="EHV375" s="1465"/>
      <c r="EHW375" s="1465"/>
      <c r="EHX375" s="1465"/>
      <c r="EHY375" s="1465"/>
      <c r="EHZ375" s="1465"/>
      <c r="EIA375" s="1465"/>
      <c r="EIB375" s="1465"/>
      <c r="EIC375" s="1465"/>
      <c r="EID375" s="1465"/>
      <c r="EIE375" s="1465"/>
      <c r="EIF375" s="1465"/>
      <c r="EIG375" s="1465"/>
      <c r="EIH375" s="1465"/>
      <c r="EII375" s="1465"/>
      <c r="EIJ375" s="1465"/>
      <c r="EIK375" s="1465"/>
      <c r="EIL375" s="1465"/>
      <c r="EIM375" s="1465"/>
      <c r="EIN375" s="1465"/>
      <c r="EIO375" s="1465"/>
      <c r="EIP375" s="1465"/>
      <c r="EIQ375" s="1465"/>
      <c r="EIR375" s="1465"/>
      <c r="EIS375" s="1465"/>
      <c r="EIT375" s="1465"/>
      <c r="EIU375" s="1465"/>
      <c r="EIV375" s="1465"/>
      <c r="EIW375" s="1465"/>
      <c r="EIX375" s="1465"/>
      <c r="EIY375" s="1465"/>
      <c r="EIZ375" s="1465"/>
      <c r="EJA375" s="1465"/>
      <c r="EJB375" s="1465"/>
      <c r="EJC375" s="1465"/>
      <c r="EJD375" s="1465"/>
      <c r="EJE375" s="1465"/>
      <c r="EJF375" s="1465"/>
      <c r="EJG375" s="1465"/>
      <c r="EJH375" s="1465"/>
      <c r="EJI375" s="1465"/>
      <c r="EJJ375" s="1465"/>
      <c r="EJK375" s="1465"/>
      <c r="EJL375" s="1465"/>
      <c r="EJM375" s="1465"/>
      <c r="EJN375" s="1465"/>
      <c r="EJO375" s="1465"/>
      <c r="EJP375" s="1465"/>
      <c r="EJQ375" s="1465"/>
      <c r="EJR375" s="1465"/>
      <c r="EJS375" s="1465"/>
      <c r="EJT375" s="1465"/>
      <c r="EJU375" s="1465"/>
      <c r="EJV375" s="1465"/>
      <c r="EJW375" s="1465"/>
      <c r="EJX375" s="1465"/>
      <c r="EJY375" s="1465"/>
      <c r="EJZ375" s="1465"/>
      <c r="EKA375" s="1465"/>
      <c r="EKB375" s="1465"/>
      <c r="EKC375" s="1465"/>
      <c r="EKD375" s="1465"/>
      <c r="EKE375" s="1465"/>
      <c r="EKF375" s="1465"/>
      <c r="EKG375" s="1465"/>
      <c r="EKH375" s="1465"/>
      <c r="EKI375" s="1465"/>
      <c r="EKJ375" s="1465"/>
      <c r="EKK375" s="1465"/>
      <c r="EKL375" s="1465"/>
      <c r="EKM375" s="1465"/>
      <c r="EKN375" s="1465"/>
      <c r="EKO375" s="1465"/>
      <c r="EKP375" s="1465"/>
      <c r="EKQ375" s="1465"/>
      <c r="EKR375" s="1465"/>
      <c r="EKS375" s="1465"/>
      <c r="EKT375" s="1465"/>
      <c r="EKU375" s="1465"/>
      <c r="EKV375" s="1465"/>
      <c r="EKW375" s="1465"/>
      <c r="EKX375" s="1465"/>
      <c r="EKY375" s="1465"/>
      <c r="EKZ375" s="1465"/>
      <c r="ELA375" s="1465"/>
      <c r="ELB375" s="1465"/>
      <c r="ELC375" s="1465"/>
      <c r="ELD375" s="1465"/>
      <c r="ELE375" s="1465"/>
      <c r="ELF375" s="1465"/>
      <c r="ELG375" s="1465"/>
      <c r="ELH375" s="1465"/>
      <c r="ELI375" s="1465"/>
      <c r="ELJ375" s="1465"/>
      <c r="ELK375" s="1465"/>
      <c r="ELL375" s="1465"/>
      <c r="ELM375" s="1465"/>
      <c r="ELN375" s="1465"/>
      <c r="ELO375" s="1465"/>
      <c r="ELP375" s="1465"/>
      <c r="ELQ375" s="1465"/>
      <c r="ELR375" s="1465"/>
      <c r="ELS375" s="1465"/>
      <c r="ELT375" s="1465"/>
      <c r="ELU375" s="1465"/>
      <c r="ELV375" s="1465"/>
      <c r="ELW375" s="1465"/>
      <c r="ELX375" s="1465"/>
      <c r="ELY375" s="1465"/>
      <c r="ELZ375" s="1465"/>
      <c r="EMA375" s="1465"/>
      <c r="EMB375" s="1465"/>
      <c r="EMC375" s="1465"/>
      <c r="EMD375" s="1465"/>
      <c r="EME375" s="1465"/>
      <c r="EMF375" s="1465"/>
      <c r="EMG375" s="1465"/>
      <c r="EMH375" s="1465"/>
      <c r="EMI375" s="1465"/>
      <c r="EMJ375" s="1465"/>
      <c r="EMK375" s="1465"/>
      <c r="EML375" s="1465"/>
      <c r="EMM375" s="1465"/>
      <c r="EMN375" s="1465"/>
      <c r="EMO375" s="1465"/>
      <c r="EMP375" s="1465"/>
      <c r="EMQ375" s="1465"/>
      <c r="EMR375" s="1465"/>
      <c r="EMS375" s="1465"/>
      <c r="EMT375" s="1465"/>
      <c r="EMU375" s="1465"/>
      <c r="EMV375" s="1465"/>
      <c r="EMW375" s="1465"/>
      <c r="EMX375" s="1465"/>
      <c r="EMY375" s="1465"/>
      <c r="EMZ375" s="1465"/>
      <c r="ENA375" s="1465"/>
      <c r="ENB375" s="1465"/>
      <c r="ENC375" s="1465"/>
      <c r="END375" s="1465"/>
      <c r="ENE375" s="1465"/>
      <c r="ENF375" s="1465"/>
      <c r="ENG375" s="1465"/>
      <c r="ENH375" s="1465"/>
      <c r="ENI375" s="1465"/>
      <c r="ENJ375" s="1465"/>
      <c r="ENK375" s="1465"/>
      <c r="ENL375" s="1465"/>
      <c r="ENM375" s="1465"/>
      <c r="ENN375" s="1465"/>
      <c r="ENO375" s="1465"/>
      <c r="ENP375" s="1465"/>
      <c r="ENQ375" s="1465"/>
      <c r="ENR375" s="1465"/>
      <c r="ENS375" s="1465"/>
      <c r="ENT375" s="1465"/>
      <c r="ENU375" s="1465"/>
      <c r="ENV375" s="1465"/>
      <c r="ENW375" s="1465"/>
      <c r="ENX375" s="1465"/>
      <c r="ENY375" s="1465"/>
      <c r="ENZ375" s="1465"/>
      <c r="EOA375" s="1465"/>
      <c r="EOB375" s="1465"/>
      <c r="EOC375" s="1465"/>
      <c r="EOD375" s="1465"/>
      <c r="EOE375" s="1465"/>
      <c r="EOF375" s="1465"/>
      <c r="EOG375" s="1465"/>
      <c r="EOH375" s="1465"/>
      <c r="EOI375" s="1465"/>
      <c r="EOJ375" s="1465"/>
      <c r="EOK375" s="1465"/>
      <c r="EOL375" s="1465"/>
      <c r="EOM375" s="1465"/>
      <c r="EON375" s="1465"/>
      <c r="EOO375" s="1465"/>
      <c r="EOP375" s="1465"/>
      <c r="EOQ375" s="1465"/>
      <c r="EOR375" s="1465"/>
      <c r="EOS375" s="1465"/>
      <c r="EOT375" s="1465"/>
      <c r="EOU375" s="1465"/>
      <c r="EOV375" s="1465"/>
      <c r="EOW375" s="1465"/>
      <c r="EOX375" s="1465"/>
      <c r="EOY375" s="1465"/>
      <c r="EOZ375" s="1465"/>
      <c r="EPA375" s="1465"/>
      <c r="EPB375" s="1465"/>
      <c r="EPC375" s="1465"/>
      <c r="EPD375" s="1465"/>
      <c r="EPE375" s="1465"/>
      <c r="EPF375" s="1465"/>
      <c r="EPG375" s="1465"/>
      <c r="EPH375" s="1465"/>
      <c r="EPI375" s="1465"/>
      <c r="EPJ375" s="1465"/>
      <c r="EPK375" s="1465"/>
      <c r="EPL375" s="1465"/>
      <c r="EPM375" s="1465"/>
      <c r="EPN375" s="1465"/>
      <c r="EPO375" s="1465"/>
      <c r="EPP375" s="1465"/>
      <c r="EPQ375" s="1465"/>
      <c r="EPR375" s="1465"/>
      <c r="EPS375" s="1465"/>
      <c r="EPT375" s="1465"/>
      <c r="EPU375" s="1465"/>
      <c r="EPV375" s="1465"/>
      <c r="EPW375" s="1465"/>
      <c r="EPX375" s="1465"/>
      <c r="EPY375" s="1465"/>
      <c r="EPZ375" s="1465"/>
      <c r="EQA375" s="1465"/>
      <c r="EQB375" s="1465"/>
      <c r="EQC375" s="1465"/>
      <c r="EQD375" s="1465"/>
      <c r="EQE375" s="1465"/>
      <c r="EQF375" s="1465"/>
      <c r="EQG375" s="1465"/>
      <c r="EQH375" s="1465"/>
      <c r="EQI375" s="1465"/>
      <c r="EQJ375" s="1465"/>
      <c r="EQK375" s="1465"/>
      <c r="EQL375" s="1465"/>
      <c r="EQM375" s="1465"/>
      <c r="EQN375" s="1465"/>
      <c r="EQO375" s="1465"/>
      <c r="EQP375" s="1465"/>
      <c r="EQQ375" s="1465"/>
      <c r="EQR375" s="1465"/>
      <c r="EQS375" s="1465"/>
      <c r="EQT375" s="1465"/>
      <c r="EQU375" s="1465"/>
      <c r="EQV375" s="1465"/>
      <c r="EQW375" s="1465"/>
      <c r="EQX375" s="1465"/>
      <c r="EQY375" s="1465"/>
      <c r="EQZ375" s="1465"/>
      <c r="ERA375" s="1465"/>
      <c r="ERB375" s="1465"/>
      <c r="ERC375" s="1465"/>
      <c r="ERD375" s="1465"/>
      <c r="ERE375" s="1465"/>
      <c r="ERF375" s="1465"/>
      <c r="ERG375" s="1465"/>
      <c r="ERH375" s="1465"/>
      <c r="ERI375" s="1465"/>
      <c r="ERJ375" s="1465"/>
      <c r="ERK375" s="1465"/>
      <c r="ERL375" s="1465"/>
      <c r="ERM375" s="1465"/>
      <c r="ERN375" s="1465"/>
      <c r="ERO375" s="1465"/>
      <c r="ERP375" s="1465"/>
      <c r="ERQ375" s="1465"/>
      <c r="ERR375" s="1465"/>
      <c r="ERS375" s="1465"/>
      <c r="ERT375" s="1465"/>
      <c r="ERU375" s="1465"/>
      <c r="ERV375" s="1465"/>
      <c r="ERW375" s="1465"/>
      <c r="ERX375" s="1465"/>
      <c r="ERY375" s="1465"/>
      <c r="ERZ375" s="1465"/>
      <c r="ESA375" s="1465"/>
      <c r="ESB375" s="1465"/>
      <c r="ESC375" s="1465"/>
      <c r="ESD375" s="1465"/>
      <c r="ESE375" s="1465"/>
      <c r="ESF375" s="1465"/>
      <c r="ESG375" s="1465"/>
      <c r="ESH375" s="1465"/>
      <c r="ESI375" s="1465"/>
      <c r="ESJ375" s="1465"/>
      <c r="ESK375" s="1465"/>
      <c r="ESL375" s="1465"/>
      <c r="ESM375" s="1465"/>
      <c r="ESN375" s="1465"/>
      <c r="ESO375" s="1465"/>
      <c r="ESP375" s="1465"/>
      <c r="ESQ375" s="1465"/>
      <c r="ESR375" s="1465"/>
      <c r="ESS375" s="1465"/>
      <c r="EST375" s="1465"/>
      <c r="ESU375" s="1465"/>
      <c r="ESV375" s="1465"/>
      <c r="ESW375" s="1465"/>
      <c r="ESX375" s="1465"/>
      <c r="ESY375" s="1465"/>
      <c r="ESZ375" s="1465"/>
      <c r="ETA375" s="1465"/>
      <c r="ETB375" s="1465"/>
      <c r="ETC375" s="1465"/>
      <c r="ETD375" s="1465"/>
      <c r="ETE375" s="1465"/>
      <c r="ETF375" s="1465"/>
      <c r="ETG375" s="1465"/>
      <c r="ETH375" s="1465"/>
      <c r="ETI375" s="1465"/>
      <c r="ETJ375" s="1465"/>
      <c r="ETK375" s="1465"/>
      <c r="ETL375" s="1465"/>
      <c r="ETM375" s="1465"/>
      <c r="ETN375" s="1465"/>
      <c r="ETO375" s="1465"/>
      <c r="ETP375" s="1465"/>
      <c r="ETQ375" s="1465"/>
      <c r="ETR375" s="1465"/>
      <c r="ETS375" s="1465"/>
      <c r="ETT375" s="1465"/>
      <c r="ETU375" s="1465"/>
      <c r="ETV375" s="1465"/>
      <c r="ETW375" s="1465"/>
      <c r="ETX375" s="1465"/>
      <c r="ETY375" s="1465"/>
      <c r="ETZ375" s="1465"/>
      <c r="EUA375" s="1465"/>
      <c r="EUB375" s="1465"/>
      <c r="EUC375" s="1465"/>
      <c r="EUD375" s="1465"/>
      <c r="EUE375" s="1465"/>
      <c r="EUF375" s="1465"/>
      <c r="EUG375" s="1465"/>
      <c r="EUH375" s="1465"/>
      <c r="EUI375" s="1465"/>
      <c r="EUJ375" s="1465"/>
      <c r="EUK375" s="1465"/>
      <c r="EUL375" s="1465"/>
      <c r="EUM375" s="1465"/>
      <c r="EUN375" s="1465"/>
      <c r="EUO375" s="1465"/>
      <c r="EUP375" s="1465"/>
      <c r="EUQ375" s="1465"/>
      <c r="EUR375" s="1465"/>
      <c r="EUS375" s="1465"/>
      <c r="EUT375" s="1465"/>
      <c r="EUU375" s="1465"/>
      <c r="EUV375" s="1465"/>
      <c r="EUW375" s="1465"/>
      <c r="EUX375" s="1465"/>
      <c r="EUY375" s="1465"/>
      <c r="EUZ375" s="1465"/>
      <c r="EVA375" s="1465"/>
      <c r="EVB375" s="1465"/>
      <c r="EVC375" s="1465"/>
      <c r="EVD375" s="1465"/>
      <c r="EVE375" s="1465"/>
      <c r="EVF375" s="1465"/>
      <c r="EVG375" s="1465"/>
      <c r="EVH375" s="1465"/>
      <c r="EVI375" s="1465"/>
      <c r="EVJ375" s="1465"/>
      <c r="EVK375" s="1465"/>
      <c r="EVL375" s="1465"/>
      <c r="EVM375" s="1465"/>
      <c r="EVN375" s="1465"/>
      <c r="EVO375" s="1465"/>
      <c r="EVP375" s="1465"/>
      <c r="EVQ375" s="1465"/>
      <c r="EVR375" s="1465"/>
      <c r="EVS375" s="1465"/>
      <c r="EVT375" s="1465"/>
      <c r="EVU375" s="1465"/>
      <c r="EVV375" s="1465"/>
      <c r="EVW375" s="1465"/>
      <c r="EVX375" s="1465"/>
      <c r="EVY375" s="1465"/>
      <c r="EVZ375" s="1465"/>
      <c r="EWA375" s="1465"/>
      <c r="EWB375" s="1465"/>
      <c r="EWC375" s="1465"/>
      <c r="EWD375" s="1465"/>
      <c r="EWE375" s="1465"/>
      <c r="EWF375" s="1465"/>
      <c r="EWG375" s="1465"/>
      <c r="EWH375" s="1465"/>
      <c r="EWI375" s="1465"/>
      <c r="EWJ375" s="1465"/>
      <c r="EWK375" s="1465"/>
      <c r="EWL375" s="1465"/>
      <c r="EWM375" s="1465"/>
      <c r="EWN375" s="1465"/>
      <c r="EWO375" s="1465"/>
      <c r="EWP375" s="1465"/>
      <c r="EWQ375" s="1465"/>
      <c r="EWR375" s="1465"/>
      <c r="EWS375" s="1465"/>
      <c r="EWT375" s="1465"/>
      <c r="EWU375" s="1465"/>
      <c r="EWV375" s="1465"/>
      <c r="EWW375" s="1465"/>
      <c r="EWX375" s="1465"/>
      <c r="EWY375" s="1465"/>
      <c r="EWZ375" s="1465"/>
      <c r="EXA375" s="1465"/>
      <c r="EXB375" s="1465"/>
      <c r="EXC375" s="1465"/>
      <c r="EXD375" s="1465"/>
      <c r="EXE375" s="1465"/>
      <c r="EXF375" s="1465"/>
      <c r="EXG375" s="1465"/>
      <c r="EXH375" s="1465"/>
      <c r="EXI375" s="1465"/>
      <c r="EXJ375" s="1465"/>
      <c r="EXK375" s="1465"/>
      <c r="EXL375" s="1465"/>
      <c r="EXM375" s="1465"/>
      <c r="EXN375" s="1465"/>
      <c r="EXO375" s="1465"/>
      <c r="EXP375" s="1465"/>
      <c r="EXQ375" s="1465"/>
      <c r="EXR375" s="1465"/>
      <c r="EXS375" s="1465"/>
      <c r="EXT375" s="1465"/>
      <c r="EXU375" s="1465"/>
      <c r="EXV375" s="1465"/>
      <c r="EXW375" s="1465"/>
      <c r="EXX375" s="1465"/>
      <c r="EXY375" s="1465"/>
      <c r="EXZ375" s="1465"/>
      <c r="EYA375" s="1465"/>
      <c r="EYB375" s="1465"/>
      <c r="EYC375" s="1465"/>
      <c r="EYD375" s="1465"/>
      <c r="EYE375" s="1465"/>
      <c r="EYF375" s="1465"/>
      <c r="EYG375" s="1465"/>
      <c r="EYH375" s="1465"/>
      <c r="EYI375" s="1465"/>
      <c r="EYJ375" s="1465"/>
      <c r="EYK375" s="1465"/>
      <c r="EYL375" s="1465"/>
      <c r="EYM375" s="1465"/>
      <c r="EYN375" s="1465"/>
      <c r="EYO375" s="1465"/>
      <c r="EYP375" s="1465"/>
      <c r="EYQ375" s="1465"/>
      <c r="EYR375" s="1465"/>
      <c r="EYS375" s="1465"/>
      <c r="EYT375" s="1465"/>
      <c r="EYU375" s="1465"/>
      <c r="EYV375" s="1465"/>
      <c r="EYW375" s="1465"/>
      <c r="EYX375" s="1465"/>
      <c r="EYY375" s="1465"/>
      <c r="EYZ375" s="1465"/>
      <c r="EZA375" s="1465"/>
      <c r="EZB375" s="1465"/>
      <c r="EZC375" s="1465"/>
      <c r="EZD375" s="1465"/>
      <c r="EZE375" s="1465"/>
      <c r="EZF375" s="1465"/>
      <c r="EZG375" s="1465"/>
      <c r="EZH375" s="1465"/>
      <c r="EZI375" s="1465"/>
      <c r="EZJ375" s="1465"/>
      <c r="EZK375" s="1465"/>
      <c r="EZL375" s="1465"/>
      <c r="EZM375" s="1465"/>
      <c r="EZN375" s="1465"/>
      <c r="EZO375" s="1465"/>
      <c r="EZP375" s="1465"/>
      <c r="EZQ375" s="1465"/>
      <c r="EZR375" s="1465"/>
      <c r="EZS375" s="1465"/>
      <c r="EZT375" s="1465"/>
      <c r="EZU375" s="1465"/>
      <c r="EZV375" s="1465"/>
      <c r="EZW375" s="1465"/>
      <c r="EZX375" s="1465"/>
      <c r="EZY375" s="1465"/>
      <c r="EZZ375" s="1465"/>
      <c r="FAA375" s="1465"/>
      <c r="FAB375" s="1465"/>
      <c r="FAC375" s="1465"/>
      <c r="FAD375" s="1465"/>
      <c r="FAE375" s="1465"/>
      <c r="FAF375" s="1465"/>
      <c r="FAG375" s="1465"/>
      <c r="FAH375" s="1465"/>
      <c r="FAI375" s="1465"/>
      <c r="FAJ375" s="1465"/>
      <c r="FAK375" s="1465"/>
      <c r="FAL375" s="1465"/>
      <c r="FAM375" s="1465"/>
      <c r="FAN375" s="1465"/>
      <c r="FAO375" s="1465"/>
      <c r="FAP375" s="1465"/>
      <c r="FAQ375" s="1465"/>
      <c r="FAR375" s="1465"/>
      <c r="FAS375" s="1465"/>
      <c r="FAT375" s="1465"/>
      <c r="FAU375" s="1465"/>
      <c r="FAV375" s="1465"/>
      <c r="FAW375" s="1465"/>
      <c r="FAX375" s="1465"/>
      <c r="FAY375" s="1465"/>
      <c r="FAZ375" s="1465"/>
      <c r="FBA375" s="1465"/>
      <c r="FBB375" s="1465"/>
      <c r="FBC375" s="1465"/>
      <c r="FBD375" s="1465"/>
      <c r="FBE375" s="1465"/>
      <c r="FBF375" s="1465"/>
      <c r="FBG375" s="1465"/>
      <c r="FBH375" s="1465"/>
      <c r="FBI375" s="1465"/>
      <c r="FBJ375" s="1465"/>
      <c r="FBK375" s="1465"/>
      <c r="FBL375" s="1465"/>
      <c r="FBM375" s="1465"/>
      <c r="FBN375" s="1465"/>
      <c r="FBO375" s="1465"/>
      <c r="FBP375" s="1465"/>
      <c r="FBQ375" s="1465"/>
      <c r="FBR375" s="1465"/>
      <c r="FBS375" s="1465"/>
      <c r="FBT375" s="1465"/>
      <c r="FBU375" s="1465"/>
      <c r="FBV375" s="1465"/>
      <c r="FBW375" s="1465"/>
      <c r="FBX375" s="1465"/>
      <c r="FBY375" s="1465"/>
      <c r="FBZ375" s="1465"/>
      <c r="FCA375" s="1465"/>
      <c r="FCB375" s="1465"/>
      <c r="FCC375" s="1465"/>
      <c r="FCD375" s="1465"/>
      <c r="FCE375" s="1465"/>
      <c r="FCF375" s="1465"/>
      <c r="FCG375" s="1465"/>
      <c r="FCH375" s="1465"/>
      <c r="FCI375" s="1465"/>
      <c r="FCJ375" s="1465"/>
      <c r="FCK375" s="1465"/>
      <c r="FCL375" s="1465"/>
      <c r="FCM375" s="1465"/>
      <c r="FCN375" s="1465"/>
      <c r="FCO375" s="1465"/>
      <c r="FCP375" s="1465"/>
      <c r="FCQ375" s="1465"/>
      <c r="FCR375" s="1465"/>
      <c r="FCS375" s="1465"/>
      <c r="FCT375" s="1465"/>
      <c r="FCU375" s="1465"/>
      <c r="FCV375" s="1465"/>
      <c r="FCW375" s="1465"/>
      <c r="FCX375" s="1465"/>
      <c r="FCY375" s="1465"/>
      <c r="FCZ375" s="1465"/>
      <c r="FDA375" s="1465"/>
      <c r="FDB375" s="1465"/>
      <c r="FDC375" s="1465"/>
      <c r="FDD375" s="1465"/>
      <c r="FDE375" s="1465"/>
      <c r="FDF375" s="1465"/>
      <c r="FDG375" s="1465"/>
      <c r="FDH375" s="1465"/>
      <c r="FDI375" s="1465"/>
      <c r="FDJ375" s="1465"/>
      <c r="FDK375" s="1465"/>
      <c r="FDL375" s="1465"/>
      <c r="FDM375" s="1465"/>
      <c r="FDN375" s="1465"/>
      <c r="FDO375" s="1465"/>
      <c r="FDP375" s="1465"/>
      <c r="FDQ375" s="1465"/>
      <c r="FDR375" s="1465"/>
      <c r="FDS375" s="1465"/>
      <c r="FDT375" s="1465"/>
      <c r="FDU375" s="1465"/>
      <c r="FDV375" s="1465"/>
      <c r="FDW375" s="1465"/>
      <c r="FDX375" s="1465"/>
      <c r="FDY375" s="1465"/>
      <c r="FDZ375" s="1465"/>
      <c r="FEA375" s="1465"/>
      <c r="FEB375" s="1465"/>
      <c r="FEC375" s="1465"/>
      <c r="FED375" s="1465"/>
      <c r="FEE375" s="1465"/>
      <c r="FEF375" s="1465"/>
      <c r="FEG375" s="1465"/>
      <c r="FEH375" s="1465"/>
      <c r="FEI375" s="1465"/>
      <c r="FEJ375" s="1465"/>
      <c r="FEK375" s="1465"/>
      <c r="FEL375" s="1465"/>
      <c r="FEM375" s="1465"/>
      <c r="FEN375" s="1465"/>
      <c r="FEO375" s="1465"/>
      <c r="FEP375" s="1465"/>
      <c r="FEQ375" s="1465"/>
      <c r="FER375" s="1465"/>
      <c r="FES375" s="1465"/>
      <c r="FET375" s="1465"/>
      <c r="FEU375" s="1465"/>
      <c r="FEV375" s="1465"/>
      <c r="FEW375" s="1465"/>
      <c r="FEX375" s="1465"/>
      <c r="FEY375" s="1465"/>
      <c r="FEZ375" s="1465"/>
      <c r="FFA375" s="1465"/>
      <c r="FFB375" s="1465"/>
      <c r="FFC375" s="1465"/>
      <c r="FFD375" s="1465"/>
      <c r="FFE375" s="1465"/>
      <c r="FFF375" s="1465"/>
      <c r="FFG375" s="1465"/>
      <c r="FFH375" s="1465"/>
      <c r="FFI375" s="1465"/>
      <c r="FFJ375" s="1465"/>
      <c r="FFK375" s="1465"/>
      <c r="FFL375" s="1465"/>
      <c r="FFM375" s="1465"/>
      <c r="FFN375" s="1465"/>
      <c r="FFO375" s="1465"/>
      <c r="FFP375" s="1465"/>
      <c r="FFQ375" s="1465"/>
      <c r="FFR375" s="1465"/>
      <c r="FFS375" s="1465"/>
      <c r="FFT375" s="1465"/>
      <c r="FFU375" s="1465"/>
      <c r="FFV375" s="1465"/>
      <c r="FFW375" s="1465"/>
      <c r="FFX375" s="1465"/>
      <c r="FFY375" s="1465"/>
      <c r="FFZ375" s="1465"/>
      <c r="FGA375" s="1465"/>
      <c r="FGB375" s="1465"/>
      <c r="FGC375" s="1465"/>
      <c r="FGD375" s="1465"/>
      <c r="FGE375" s="1465"/>
      <c r="FGF375" s="1465"/>
      <c r="FGG375" s="1465"/>
      <c r="FGH375" s="1465"/>
      <c r="FGI375" s="1465"/>
      <c r="FGJ375" s="1465"/>
      <c r="FGK375" s="1465"/>
      <c r="FGL375" s="1465"/>
      <c r="FGM375" s="1465"/>
      <c r="FGN375" s="1465"/>
      <c r="FGO375" s="1465"/>
      <c r="FGP375" s="1465"/>
      <c r="FGQ375" s="1465"/>
      <c r="FGR375" s="1465"/>
      <c r="FGS375" s="1465"/>
      <c r="FGT375" s="1465"/>
      <c r="FGU375" s="1465"/>
      <c r="FGV375" s="1465"/>
      <c r="FGW375" s="1465"/>
      <c r="FGX375" s="1465"/>
      <c r="FGY375" s="1465"/>
      <c r="FGZ375" s="1465"/>
      <c r="FHA375" s="1465"/>
      <c r="FHB375" s="1465"/>
      <c r="FHC375" s="1465"/>
      <c r="FHD375" s="1465"/>
      <c r="FHE375" s="1465"/>
      <c r="FHF375" s="1465"/>
      <c r="FHG375" s="1465"/>
      <c r="FHH375" s="1465"/>
      <c r="FHI375" s="1465"/>
      <c r="FHJ375" s="1465"/>
      <c r="FHK375" s="1465"/>
      <c r="FHL375" s="1465"/>
      <c r="FHM375" s="1465"/>
      <c r="FHN375" s="1465"/>
      <c r="FHO375" s="1465"/>
      <c r="FHP375" s="1465"/>
      <c r="FHQ375" s="1465"/>
      <c r="FHR375" s="1465"/>
      <c r="FHS375" s="1465"/>
      <c r="FHT375" s="1465"/>
      <c r="FHU375" s="1465"/>
      <c r="FHV375" s="1465"/>
      <c r="FHW375" s="1465"/>
      <c r="FHX375" s="1465"/>
      <c r="FHY375" s="1465"/>
      <c r="FHZ375" s="1465"/>
      <c r="FIA375" s="1465"/>
      <c r="FIB375" s="1465"/>
      <c r="FIC375" s="1465"/>
      <c r="FID375" s="1465"/>
      <c r="FIE375" s="1465"/>
      <c r="FIF375" s="1465"/>
      <c r="FIG375" s="1465"/>
      <c r="FIH375" s="1465"/>
      <c r="FII375" s="1465"/>
      <c r="FIJ375" s="1465"/>
      <c r="FIK375" s="1465"/>
      <c r="FIL375" s="1465"/>
      <c r="FIM375" s="1465"/>
      <c r="FIN375" s="1465"/>
      <c r="FIO375" s="1465"/>
      <c r="FIP375" s="1465"/>
      <c r="FIQ375" s="1465"/>
      <c r="FIR375" s="1465"/>
      <c r="FIS375" s="1465"/>
      <c r="FIT375" s="1465"/>
      <c r="FIU375" s="1465"/>
      <c r="FIV375" s="1465"/>
      <c r="FIW375" s="1465"/>
      <c r="FIX375" s="1465"/>
      <c r="FIY375" s="1465"/>
      <c r="FIZ375" s="1465"/>
      <c r="FJA375" s="1465"/>
      <c r="FJB375" s="1465"/>
      <c r="FJC375" s="1465"/>
      <c r="FJD375" s="1465"/>
      <c r="FJE375" s="1465"/>
      <c r="FJF375" s="1465"/>
      <c r="FJG375" s="1465"/>
      <c r="FJH375" s="1465"/>
      <c r="FJI375" s="1465"/>
      <c r="FJJ375" s="1465"/>
      <c r="FJK375" s="1465"/>
      <c r="FJL375" s="1465"/>
      <c r="FJM375" s="1465"/>
      <c r="FJN375" s="1465"/>
      <c r="FJO375" s="1465"/>
      <c r="FJP375" s="1465"/>
      <c r="FJQ375" s="1465"/>
      <c r="FJR375" s="1465"/>
      <c r="FJS375" s="1465"/>
      <c r="FJT375" s="1465"/>
      <c r="FJU375" s="1465"/>
      <c r="FJV375" s="1465"/>
      <c r="FJW375" s="1465"/>
      <c r="FJX375" s="1465"/>
      <c r="FJY375" s="1465"/>
      <c r="FJZ375" s="1465"/>
      <c r="FKA375" s="1465"/>
      <c r="FKB375" s="1465"/>
      <c r="FKC375" s="1465"/>
      <c r="FKD375" s="1465"/>
      <c r="FKE375" s="1465"/>
      <c r="FKF375" s="1465"/>
      <c r="FKG375" s="1465"/>
      <c r="FKH375" s="1465"/>
      <c r="FKI375" s="1465"/>
      <c r="FKJ375" s="1465"/>
      <c r="FKK375" s="1465"/>
      <c r="FKL375" s="1465"/>
      <c r="FKM375" s="1465"/>
      <c r="FKN375" s="1465"/>
      <c r="FKO375" s="1465"/>
      <c r="FKP375" s="1465"/>
      <c r="FKQ375" s="1465"/>
      <c r="FKR375" s="1465"/>
      <c r="FKS375" s="1465"/>
      <c r="FKT375" s="1465"/>
      <c r="FKU375" s="1465"/>
      <c r="FKV375" s="1465"/>
      <c r="FKW375" s="1465"/>
      <c r="FKX375" s="1465"/>
      <c r="FKY375" s="1465"/>
      <c r="FKZ375" s="1465"/>
      <c r="FLA375" s="1465"/>
      <c r="FLB375" s="1465"/>
      <c r="FLC375" s="1465"/>
      <c r="FLD375" s="1465"/>
      <c r="FLE375" s="1465"/>
      <c r="FLF375" s="1465"/>
      <c r="FLG375" s="1465"/>
      <c r="FLH375" s="1465"/>
      <c r="FLI375" s="1465"/>
      <c r="FLJ375" s="1465"/>
      <c r="FLK375" s="1465"/>
      <c r="FLL375" s="1465"/>
      <c r="FLM375" s="1465"/>
      <c r="FLN375" s="1465"/>
      <c r="FLO375" s="1465"/>
      <c r="FLP375" s="1465"/>
      <c r="FLQ375" s="1465"/>
      <c r="FLR375" s="1465"/>
      <c r="FLS375" s="1465"/>
      <c r="FLT375" s="1465"/>
      <c r="FLU375" s="1465"/>
      <c r="FLV375" s="1465"/>
      <c r="FLW375" s="1465"/>
      <c r="FLX375" s="1465"/>
      <c r="FLY375" s="1465"/>
      <c r="FLZ375" s="1465"/>
      <c r="FMA375" s="1465"/>
      <c r="FMB375" s="1465"/>
      <c r="FMC375" s="1465"/>
      <c r="FMD375" s="1465"/>
      <c r="FME375" s="1465"/>
      <c r="FMF375" s="1465"/>
      <c r="FMG375" s="1465"/>
      <c r="FMH375" s="1465"/>
      <c r="FMI375" s="1465"/>
      <c r="FMJ375" s="1465"/>
      <c r="FMK375" s="1465"/>
      <c r="FML375" s="1465"/>
      <c r="FMM375" s="1465"/>
      <c r="FMN375" s="1465"/>
      <c r="FMO375" s="1465"/>
      <c r="FMP375" s="1465"/>
      <c r="FMQ375" s="1465"/>
      <c r="FMR375" s="1465"/>
      <c r="FMS375" s="1465"/>
      <c r="FMT375" s="1465"/>
      <c r="FMU375" s="1465"/>
      <c r="FMV375" s="1465"/>
      <c r="FMW375" s="1465"/>
      <c r="FMX375" s="1465"/>
      <c r="FMY375" s="1465"/>
      <c r="FMZ375" s="1465"/>
      <c r="FNA375" s="1465"/>
      <c r="FNB375" s="1465"/>
      <c r="FNC375" s="1465"/>
      <c r="FND375" s="1465"/>
      <c r="FNE375" s="1465"/>
      <c r="FNF375" s="1465"/>
      <c r="FNG375" s="1465"/>
      <c r="FNH375" s="1465"/>
      <c r="FNI375" s="1465"/>
      <c r="FNJ375" s="1465"/>
      <c r="FNK375" s="1465"/>
      <c r="FNL375" s="1465"/>
      <c r="FNM375" s="1465"/>
      <c r="FNN375" s="1465"/>
      <c r="FNO375" s="1465"/>
      <c r="FNP375" s="1465"/>
      <c r="FNQ375" s="1465"/>
      <c r="FNR375" s="1465"/>
      <c r="FNS375" s="1465"/>
      <c r="FNT375" s="1465"/>
      <c r="FNU375" s="1465"/>
      <c r="FNV375" s="1465"/>
      <c r="FNW375" s="1465"/>
      <c r="FNX375" s="1465"/>
      <c r="FNY375" s="1465"/>
      <c r="FNZ375" s="1465"/>
      <c r="FOA375" s="1465"/>
      <c r="FOB375" s="1465"/>
      <c r="FOC375" s="1465"/>
      <c r="FOD375" s="1465"/>
      <c r="FOE375" s="1465"/>
      <c r="FOF375" s="1465"/>
      <c r="FOG375" s="1465"/>
      <c r="FOH375" s="1465"/>
      <c r="FOI375" s="1465"/>
      <c r="FOJ375" s="1465"/>
      <c r="FOK375" s="1465"/>
      <c r="FOL375" s="1465"/>
      <c r="FOM375" s="1465"/>
      <c r="FON375" s="1465"/>
      <c r="FOO375" s="1465"/>
      <c r="FOP375" s="1465"/>
      <c r="FOQ375" s="1465"/>
      <c r="FOR375" s="1465"/>
      <c r="FOS375" s="1465"/>
      <c r="FOT375" s="1465"/>
      <c r="FOU375" s="1465"/>
      <c r="FOV375" s="1465"/>
      <c r="FOW375" s="1465"/>
      <c r="FOX375" s="1465"/>
      <c r="FOY375" s="1465"/>
      <c r="FOZ375" s="1465"/>
      <c r="FPA375" s="1465"/>
      <c r="FPB375" s="1465"/>
      <c r="FPC375" s="1465"/>
      <c r="FPD375" s="1465"/>
      <c r="FPE375" s="1465"/>
      <c r="FPF375" s="1465"/>
      <c r="FPG375" s="1465"/>
      <c r="FPH375" s="1465"/>
      <c r="FPI375" s="1465"/>
      <c r="FPJ375" s="1465"/>
      <c r="FPK375" s="1465"/>
      <c r="FPL375" s="1465"/>
      <c r="FPM375" s="1465"/>
      <c r="FPN375" s="1465"/>
      <c r="FPO375" s="1465"/>
      <c r="FPP375" s="1465"/>
      <c r="FPQ375" s="1465"/>
      <c r="FPR375" s="1465"/>
      <c r="FPS375" s="1465"/>
      <c r="FPT375" s="1465"/>
      <c r="FPU375" s="1465"/>
      <c r="FPV375" s="1465"/>
      <c r="FPW375" s="1465"/>
      <c r="FPX375" s="1465"/>
      <c r="FPY375" s="1465"/>
      <c r="FPZ375" s="1465"/>
      <c r="FQA375" s="1465"/>
      <c r="FQB375" s="1465"/>
      <c r="FQC375" s="1465"/>
      <c r="FQD375" s="1465"/>
      <c r="FQE375" s="1465"/>
      <c r="FQF375" s="1465"/>
      <c r="FQG375" s="1465"/>
      <c r="FQH375" s="1465"/>
      <c r="FQI375" s="1465"/>
      <c r="FQJ375" s="1465"/>
      <c r="FQK375" s="1465"/>
      <c r="FQL375" s="1465"/>
      <c r="FQM375" s="1465"/>
      <c r="FQN375" s="1465"/>
      <c r="FQO375" s="1465"/>
      <c r="FQP375" s="1465"/>
      <c r="FQQ375" s="1465"/>
      <c r="FQR375" s="1465"/>
      <c r="FQS375" s="1465"/>
      <c r="FQT375" s="1465"/>
      <c r="FQU375" s="1465"/>
      <c r="FQV375" s="1465"/>
      <c r="FQW375" s="1465"/>
      <c r="FQX375" s="1465"/>
      <c r="FQY375" s="1465"/>
      <c r="FQZ375" s="1465"/>
      <c r="FRA375" s="1465"/>
      <c r="FRB375" s="1465"/>
      <c r="FRC375" s="1465"/>
      <c r="FRD375" s="1465"/>
      <c r="FRE375" s="1465"/>
      <c r="FRF375" s="1465"/>
      <c r="FRG375" s="1465"/>
      <c r="FRH375" s="1465"/>
      <c r="FRI375" s="1465"/>
      <c r="FRJ375" s="1465"/>
      <c r="FRK375" s="1465"/>
      <c r="FRL375" s="1465"/>
      <c r="FRM375" s="1465"/>
      <c r="FRN375" s="1465"/>
      <c r="FRO375" s="1465"/>
      <c r="FRP375" s="1465"/>
      <c r="FRQ375" s="1465"/>
      <c r="FRR375" s="1465"/>
      <c r="FRS375" s="1465"/>
      <c r="FRT375" s="1465"/>
      <c r="FRU375" s="1465"/>
      <c r="FRV375" s="1465"/>
      <c r="FRW375" s="1465"/>
      <c r="FRX375" s="1465"/>
      <c r="FRY375" s="1465"/>
      <c r="FRZ375" s="1465"/>
      <c r="FSA375" s="1465"/>
      <c r="FSB375" s="1465"/>
      <c r="FSC375" s="1465"/>
      <c r="FSD375" s="1465"/>
      <c r="FSE375" s="1465"/>
      <c r="FSF375" s="1465"/>
      <c r="FSG375" s="1465"/>
      <c r="FSH375" s="1465"/>
      <c r="FSI375" s="1465"/>
      <c r="FSJ375" s="1465"/>
      <c r="FSK375" s="1465"/>
      <c r="FSL375" s="1465"/>
      <c r="FSM375" s="1465"/>
      <c r="FSN375" s="1465"/>
      <c r="FSO375" s="1465"/>
      <c r="FSP375" s="1465"/>
      <c r="FSQ375" s="1465"/>
      <c r="FSR375" s="1465"/>
      <c r="FSS375" s="1465"/>
      <c r="FST375" s="1465"/>
      <c r="FSU375" s="1465"/>
      <c r="FSV375" s="1465"/>
      <c r="FSW375" s="1465"/>
      <c r="FSX375" s="1465"/>
      <c r="FSY375" s="1465"/>
      <c r="FSZ375" s="1465"/>
      <c r="FTA375" s="1465"/>
      <c r="FTB375" s="1465"/>
      <c r="FTC375" s="1465"/>
      <c r="FTD375" s="1465"/>
      <c r="FTE375" s="1465"/>
      <c r="FTF375" s="1465"/>
      <c r="FTG375" s="1465"/>
      <c r="FTH375" s="1465"/>
      <c r="FTI375" s="1465"/>
      <c r="FTJ375" s="1465"/>
      <c r="FTK375" s="1465"/>
      <c r="FTL375" s="1465"/>
      <c r="FTM375" s="1465"/>
      <c r="FTN375" s="1465"/>
      <c r="FTO375" s="1465"/>
      <c r="FTP375" s="1465"/>
      <c r="FTQ375" s="1465"/>
      <c r="FTR375" s="1465"/>
      <c r="FTS375" s="1465"/>
      <c r="FTT375" s="1465"/>
      <c r="FTU375" s="1465"/>
      <c r="FTV375" s="1465"/>
      <c r="FTW375" s="1465"/>
      <c r="FTX375" s="1465"/>
      <c r="FTY375" s="1465"/>
      <c r="FTZ375" s="1465"/>
      <c r="FUA375" s="1465"/>
      <c r="FUB375" s="1465"/>
      <c r="FUC375" s="1465"/>
      <c r="FUD375" s="1465"/>
      <c r="FUE375" s="1465"/>
      <c r="FUF375" s="1465"/>
      <c r="FUG375" s="1465"/>
      <c r="FUH375" s="1465"/>
      <c r="FUI375" s="1465"/>
      <c r="FUJ375" s="1465"/>
      <c r="FUK375" s="1465"/>
      <c r="FUL375" s="1465"/>
      <c r="FUM375" s="1465"/>
      <c r="FUN375" s="1465"/>
      <c r="FUO375" s="1465"/>
      <c r="FUP375" s="1465"/>
      <c r="FUQ375" s="1465"/>
      <c r="FUR375" s="1465"/>
      <c r="FUS375" s="1465"/>
      <c r="FUT375" s="1465"/>
      <c r="FUU375" s="1465"/>
      <c r="FUV375" s="1465"/>
      <c r="FUW375" s="1465"/>
      <c r="FUX375" s="1465"/>
      <c r="FUY375" s="1465"/>
      <c r="FUZ375" s="1465"/>
      <c r="FVA375" s="1465"/>
      <c r="FVB375" s="1465"/>
      <c r="FVC375" s="1465"/>
      <c r="FVD375" s="1465"/>
      <c r="FVE375" s="1465"/>
      <c r="FVF375" s="1465"/>
      <c r="FVG375" s="1465"/>
      <c r="FVH375" s="1465"/>
      <c r="FVI375" s="1465"/>
      <c r="FVJ375" s="1465"/>
      <c r="FVK375" s="1465"/>
      <c r="FVL375" s="1465"/>
      <c r="FVM375" s="1465"/>
      <c r="FVN375" s="1465"/>
      <c r="FVO375" s="1465"/>
      <c r="FVP375" s="1465"/>
      <c r="FVQ375" s="1465"/>
      <c r="FVR375" s="1465"/>
      <c r="FVS375" s="1465"/>
      <c r="FVT375" s="1465"/>
      <c r="FVU375" s="1465"/>
      <c r="FVV375" s="1465"/>
      <c r="FVW375" s="1465"/>
      <c r="FVX375" s="1465"/>
      <c r="FVY375" s="1465"/>
      <c r="FVZ375" s="1465"/>
      <c r="FWA375" s="1465"/>
      <c r="FWB375" s="1465"/>
      <c r="FWC375" s="1465"/>
      <c r="FWD375" s="1465"/>
      <c r="FWE375" s="1465"/>
      <c r="FWF375" s="1465"/>
      <c r="FWG375" s="1465"/>
      <c r="FWH375" s="1465"/>
      <c r="FWI375" s="1465"/>
      <c r="FWJ375" s="1465"/>
      <c r="FWK375" s="1465"/>
      <c r="FWL375" s="1465"/>
      <c r="FWM375" s="1465"/>
      <c r="FWN375" s="1465"/>
      <c r="FWO375" s="1465"/>
      <c r="FWP375" s="1465"/>
      <c r="FWQ375" s="1465"/>
      <c r="FWR375" s="1465"/>
      <c r="FWS375" s="1465"/>
      <c r="FWT375" s="1465"/>
      <c r="FWU375" s="1465"/>
      <c r="FWV375" s="1465"/>
      <c r="FWW375" s="1465"/>
      <c r="FWX375" s="1465"/>
      <c r="FWY375" s="1465"/>
      <c r="FWZ375" s="1465"/>
      <c r="FXA375" s="1465"/>
      <c r="FXB375" s="1465"/>
      <c r="FXC375" s="1465"/>
      <c r="FXD375" s="1465"/>
      <c r="FXE375" s="1465"/>
      <c r="FXF375" s="1465"/>
      <c r="FXG375" s="1465"/>
      <c r="FXH375" s="1465"/>
      <c r="FXI375" s="1465"/>
      <c r="FXJ375" s="1465"/>
      <c r="FXK375" s="1465"/>
      <c r="FXL375" s="1465"/>
      <c r="FXM375" s="1465"/>
      <c r="FXN375" s="1465"/>
      <c r="FXO375" s="1465"/>
      <c r="FXP375" s="1465"/>
      <c r="FXQ375" s="1465"/>
      <c r="FXR375" s="1465"/>
      <c r="FXS375" s="1465"/>
      <c r="FXT375" s="1465"/>
      <c r="FXU375" s="1465"/>
      <c r="FXV375" s="1465"/>
      <c r="FXW375" s="1465"/>
      <c r="FXX375" s="1465"/>
      <c r="FXY375" s="1465"/>
      <c r="FXZ375" s="1465"/>
      <c r="FYA375" s="1465"/>
      <c r="FYB375" s="1465"/>
      <c r="FYC375" s="1465"/>
      <c r="FYD375" s="1465"/>
      <c r="FYE375" s="1465"/>
      <c r="FYF375" s="1465"/>
      <c r="FYG375" s="1465"/>
      <c r="FYH375" s="1465"/>
      <c r="FYI375" s="1465"/>
      <c r="FYJ375" s="1465"/>
      <c r="FYK375" s="1465"/>
      <c r="FYL375" s="1465"/>
      <c r="FYM375" s="1465"/>
      <c r="FYN375" s="1465"/>
      <c r="FYO375" s="1465"/>
      <c r="FYP375" s="1465"/>
      <c r="FYQ375" s="1465"/>
      <c r="FYR375" s="1465"/>
      <c r="FYS375" s="1465"/>
      <c r="FYT375" s="1465"/>
      <c r="FYU375" s="1465"/>
      <c r="FYV375" s="1465"/>
      <c r="FYW375" s="1465"/>
      <c r="FYX375" s="1465"/>
      <c r="FYY375" s="1465"/>
      <c r="FYZ375" s="1465"/>
      <c r="FZA375" s="1465"/>
      <c r="FZB375" s="1465"/>
      <c r="FZC375" s="1465"/>
      <c r="FZD375" s="1465"/>
      <c r="FZE375" s="1465"/>
      <c r="FZF375" s="1465"/>
      <c r="FZG375" s="1465"/>
      <c r="FZH375" s="1465"/>
      <c r="FZI375" s="1465"/>
      <c r="FZJ375" s="1465"/>
      <c r="FZK375" s="1465"/>
      <c r="FZL375" s="1465"/>
      <c r="FZM375" s="1465"/>
      <c r="FZN375" s="1465"/>
      <c r="FZO375" s="1465"/>
      <c r="FZP375" s="1465"/>
      <c r="FZQ375" s="1465"/>
      <c r="FZR375" s="1465"/>
      <c r="FZS375" s="1465"/>
      <c r="FZT375" s="1465"/>
      <c r="FZU375" s="1465"/>
      <c r="FZV375" s="1465"/>
      <c r="FZW375" s="1465"/>
      <c r="FZX375" s="1465"/>
      <c r="FZY375" s="1465"/>
      <c r="FZZ375" s="1465"/>
      <c r="GAA375" s="1465"/>
      <c r="GAB375" s="1465"/>
      <c r="GAC375" s="1465"/>
      <c r="GAD375" s="1465"/>
      <c r="GAE375" s="1465"/>
      <c r="GAF375" s="1465"/>
      <c r="GAG375" s="1465"/>
      <c r="GAH375" s="1465"/>
      <c r="GAI375" s="1465"/>
      <c r="GAJ375" s="1465"/>
      <c r="GAK375" s="1465"/>
      <c r="GAL375" s="1465"/>
      <c r="GAM375" s="1465"/>
      <c r="GAN375" s="1465"/>
      <c r="GAO375" s="1465"/>
      <c r="GAP375" s="1465"/>
      <c r="GAQ375" s="1465"/>
      <c r="GAR375" s="1465"/>
      <c r="GAS375" s="1465"/>
      <c r="GAT375" s="1465"/>
      <c r="GAU375" s="1465"/>
      <c r="GAV375" s="1465"/>
      <c r="GAW375" s="1465"/>
      <c r="GAX375" s="1465"/>
      <c r="GAY375" s="1465"/>
      <c r="GAZ375" s="1465"/>
      <c r="GBA375" s="1465"/>
      <c r="GBB375" s="1465"/>
      <c r="GBC375" s="1465"/>
      <c r="GBD375" s="1465"/>
      <c r="GBE375" s="1465"/>
      <c r="GBF375" s="1465"/>
      <c r="GBG375" s="1465"/>
      <c r="GBH375" s="1465"/>
      <c r="GBI375" s="1465"/>
      <c r="GBJ375" s="1465"/>
      <c r="GBK375" s="1465"/>
      <c r="GBL375" s="1465"/>
      <c r="GBM375" s="1465"/>
      <c r="GBN375" s="1465"/>
      <c r="GBO375" s="1465"/>
      <c r="GBP375" s="1465"/>
      <c r="GBQ375" s="1465"/>
      <c r="GBR375" s="1465"/>
      <c r="GBS375" s="1465"/>
      <c r="GBT375" s="1465"/>
      <c r="GBU375" s="1465"/>
      <c r="GBV375" s="1465"/>
      <c r="GBW375" s="1465"/>
      <c r="GBX375" s="1465"/>
      <c r="GBY375" s="1465"/>
      <c r="GBZ375" s="1465"/>
      <c r="GCA375" s="1465"/>
      <c r="GCB375" s="1465"/>
      <c r="GCC375" s="1465"/>
      <c r="GCD375" s="1465"/>
      <c r="GCE375" s="1465"/>
      <c r="GCF375" s="1465"/>
      <c r="GCG375" s="1465"/>
      <c r="GCH375" s="1465"/>
      <c r="GCI375" s="1465"/>
      <c r="GCJ375" s="1465"/>
      <c r="GCK375" s="1465"/>
      <c r="GCL375" s="1465"/>
      <c r="GCM375" s="1465"/>
      <c r="GCN375" s="1465"/>
      <c r="GCO375" s="1465"/>
      <c r="GCP375" s="1465"/>
      <c r="GCQ375" s="1465"/>
      <c r="GCR375" s="1465"/>
      <c r="GCS375" s="1465"/>
      <c r="GCT375" s="1465"/>
      <c r="GCU375" s="1465"/>
      <c r="GCV375" s="1465"/>
      <c r="GCW375" s="1465"/>
      <c r="GCX375" s="1465"/>
      <c r="GCY375" s="1465"/>
      <c r="GCZ375" s="1465"/>
      <c r="GDA375" s="1465"/>
      <c r="GDB375" s="1465"/>
      <c r="GDC375" s="1465"/>
      <c r="GDD375" s="1465"/>
      <c r="GDE375" s="1465"/>
      <c r="GDF375" s="1465"/>
      <c r="GDG375" s="1465"/>
      <c r="GDH375" s="1465"/>
      <c r="GDI375" s="1465"/>
      <c r="GDJ375" s="1465"/>
      <c r="GDK375" s="1465"/>
      <c r="GDL375" s="1465"/>
      <c r="GDM375" s="1465"/>
      <c r="GDN375" s="1465"/>
      <c r="GDO375" s="1465"/>
      <c r="GDP375" s="1465"/>
      <c r="GDQ375" s="1465"/>
      <c r="GDR375" s="1465"/>
      <c r="GDS375" s="1465"/>
      <c r="GDT375" s="1465"/>
      <c r="GDU375" s="1465"/>
      <c r="GDV375" s="1465"/>
      <c r="GDW375" s="1465"/>
      <c r="GDX375" s="1465"/>
      <c r="GDY375" s="1465"/>
      <c r="GDZ375" s="1465"/>
      <c r="GEA375" s="1465"/>
      <c r="GEB375" s="1465"/>
      <c r="GEC375" s="1465"/>
      <c r="GED375" s="1465"/>
      <c r="GEE375" s="1465"/>
      <c r="GEF375" s="1465"/>
      <c r="GEG375" s="1465"/>
      <c r="GEH375" s="1465"/>
      <c r="GEI375" s="1465"/>
      <c r="GEJ375" s="1465"/>
      <c r="GEK375" s="1465"/>
      <c r="GEL375" s="1465"/>
      <c r="GEM375" s="1465"/>
      <c r="GEN375" s="1465"/>
      <c r="GEO375" s="1465"/>
      <c r="GEP375" s="1465"/>
      <c r="GEQ375" s="1465"/>
      <c r="GER375" s="1465"/>
      <c r="GES375" s="1465"/>
      <c r="GET375" s="1465"/>
      <c r="GEU375" s="1465"/>
      <c r="GEV375" s="1465"/>
      <c r="GEW375" s="1465"/>
      <c r="GEX375" s="1465"/>
      <c r="GEY375" s="1465"/>
      <c r="GEZ375" s="1465"/>
      <c r="GFA375" s="1465"/>
      <c r="GFB375" s="1465"/>
      <c r="GFC375" s="1465"/>
      <c r="GFD375" s="1465"/>
      <c r="GFE375" s="1465"/>
      <c r="GFF375" s="1465"/>
      <c r="GFG375" s="1465"/>
      <c r="GFH375" s="1465"/>
      <c r="GFI375" s="1465"/>
      <c r="GFJ375" s="1465"/>
      <c r="GFK375" s="1465"/>
      <c r="GFL375" s="1465"/>
      <c r="GFM375" s="1465"/>
      <c r="GFN375" s="1465"/>
      <c r="GFO375" s="1465"/>
      <c r="GFP375" s="1465"/>
      <c r="GFQ375" s="1465"/>
      <c r="GFR375" s="1465"/>
      <c r="GFS375" s="1465"/>
      <c r="GFT375" s="1465"/>
      <c r="GFU375" s="1465"/>
      <c r="GFV375" s="1465"/>
      <c r="GFW375" s="1465"/>
      <c r="GFX375" s="1465"/>
      <c r="GFY375" s="1465"/>
      <c r="GFZ375" s="1465"/>
      <c r="GGA375" s="1465"/>
      <c r="GGB375" s="1465"/>
      <c r="GGC375" s="1465"/>
      <c r="GGD375" s="1465"/>
      <c r="GGE375" s="1465"/>
      <c r="GGF375" s="1465"/>
      <c r="GGG375" s="1465"/>
      <c r="GGH375" s="1465"/>
      <c r="GGI375" s="1465"/>
      <c r="GGJ375" s="1465"/>
      <c r="GGK375" s="1465"/>
      <c r="GGL375" s="1465"/>
      <c r="GGM375" s="1465"/>
      <c r="GGN375" s="1465"/>
      <c r="GGO375" s="1465"/>
      <c r="GGP375" s="1465"/>
      <c r="GGQ375" s="1465"/>
      <c r="GGR375" s="1465"/>
      <c r="GGS375" s="1465"/>
      <c r="GGT375" s="1465"/>
      <c r="GGU375" s="1465"/>
      <c r="GGV375" s="1465"/>
      <c r="GGW375" s="1465"/>
      <c r="GGX375" s="1465"/>
      <c r="GGY375" s="1465"/>
      <c r="GGZ375" s="1465"/>
      <c r="GHA375" s="1465"/>
      <c r="GHB375" s="1465"/>
      <c r="GHC375" s="1465"/>
      <c r="GHD375" s="1465"/>
      <c r="GHE375" s="1465"/>
      <c r="GHF375" s="1465"/>
      <c r="GHG375" s="1465"/>
      <c r="GHH375" s="1465"/>
      <c r="GHI375" s="1465"/>
      <c r="GHJ375" s="1465"/>
      <c r="GHK375" s="1465"/>
      <c r="GHL375" s="1465"/>
      <c r="GHM375" s="1465"/>
      <c r="GHN375" s="1465"/>
      <c r="GHO375" s="1465"/>
      <c r="GHP375" s="1465"/>
      <c r="GHQ375" s="1465"/>
      <c r="GHR375" s="1465"/>
      <c r="GHS375" s="1465"/>
      <c r="GHT375" s="1465"/>
      <c r="GHU375" s="1465"/>
      <c r="GHV375" s="1465"/>
      <c r="GHW375" s="1465"/>
      <c r="GHX375" s="1465"/>
      <c r="GHY375" s="1465"/>
      <c r="GHZ375" s="1465"/>
      <c r="GIA375" s="1465"/>
      <c r="GIB375" s="1465"/>
      <c r="GIC375" s="1465"/>
      <c r="GID375" s="1465"/>
      <c r="GIE375" s="1465"/>
      <c r="GIF375" s="1465"/>
      <c r="GIG375" s="1465"/>
      <c r="GIH375" s="1465"/>
      <c r="GII375" s="1465"/>
      <c r="GIJ375" s="1465"/>
      <c r="GIK375" s="1465"/>
      <c r="GIL375" s="1465"/>
      <c r="GIM375" s="1465"/>
      <c r="GIN375" s="1465"/>
      <c r="GIO375" s="1465"/>
      <c r="GIP375" s="1465"/>
      <c r="GIQ375" s="1465"/>
      <c r="GIR375" s="1465"/>
      <c r="GIS375" s="1465"/>
      <c r="GIT375" s="1465"/>
      <c r="GIU375" s="1465"/>
      <c r="GIV375" s="1465"/>
      <c r="GIW375" s="1465"/>
      <c r="GIX375" s="1465"/>
      <c r="GIY375" s="1465"/>
      <c r="GIZ375" s="1465"/>
      <c r="GJA375" s="1465"/>
      <c r="GJB375" s="1465"/>
      <c r="GJC375" s="1465"/>
      <c r="GJD375" s="1465"/>
      <c r="GJE375" s="1465"/>
      <c r="GJF375" s="1465"/>
      <c r="GJG375" s="1465"/>
      <c r="GJH375" s="1465"/>
      <c r="GJI375" s="1465"/>
      <c r="GJJ375" s="1465"/>
      <c r="GJK375" s="1465"/>
      <c r="GJL375" s="1465"/>
      <c r="GJM375" s="1465"/>
      <c r="GJN375" s="1465"/>
      <c r="GJO375" s="1465"/>
      <c r="GJP375" s="1465"/>
      <c r="GJQ375" s="1465"/>
      <c r="GJR375" s="1465"/>
      <c r="GJS375" s="1465"/>
      <c r="GJT375" s="1465"/>
      <c r="GJU375" s="1465"/>
      <c r="GJV375" s="1465"/>
      <c r="GJW375" s="1465"/>
      <c r="GJX375" s="1465"/>
      <c r="GJY375" s="1465"/>
      <c r="GJZ375" s="1465"/>
      <c r="GKA375" s="1465"/>
      <c r="GKB375" s="1465"/>
      <c r="GKC375" s="1465"/>
      <c r="GKD375" s="1465"/>
      <c r="GKE375" s="1465"/>
      <c r="GKF375" s="1465"/>
      <c r="GKG375" s="1465"/>
      <c r="GKH375" s="1465"/>
      <c r="GKI375" s="1465"/>
      <c r="GKJ375" s="1465"/>
      <c r="GKK375" s="1465"/>
      <c r="GKL375" s="1465"/>
      <c r="GKM375" s="1465"/>
      <c r="GKN375" s="1465"/>
      <c r="GKO375" s="1465"/>
      <c r="GKP375" s="1465"/>
      <c r="GKQ375" s="1465"/>
      <c r="GKR375" s="1465"/>
      <c r="GKS375" s="1465"/>
      <c r="GKT375" s="1465"/>
      <c r="GKU375" s="1465"/>
      <c r="GKV375" s="1465"/>
      <c r="GKW375" s="1465"/>
      <c r="GKX375" s="1465"/>
      <c r="GKY375" s="1465"/>
      <c r="GKZ375" s="1465"/>
      <c r="GLA375" s="1465"/>
      <c r="GLB375" s="1465"/>
      <c r="GLC375" s="1465"/>
      <c r="GLD375" s="1465"/>
      <c r="GLE375" s="1465"/>
      <c r="GLF375" s="1465"/>
      <c r="GLG375" s="1465"/>
      <c r="GLH375" s="1465"/>
      <c r="GLI375" s="1465"/>
      <c r="GLJ375" s="1465"/>
      <c r="GLK375" s="1465"/>
      <c r="GLL375" s="1465"/>
      <c r="GLM375" s="1465"/>
      <c r="GLN375" s="1465"/>
      <c r="GLO375" s="1465"/>
      <c r="GLP375" s="1465"/>
      <c r="GLQ375" s="1465"/>
      <c r="GLR375" s="1465"/>
      <c r="GLS375" s="1465"/>
      <c r="GLT375" s="1465"/>
      <c r="GLU375" s="1465"/>
      <c r="GLV375" s="1465"/>
      <c r="GLW375" s="1465"/>
      <c r="GLX375" s="1465"/>
      <c r="GLY375" s="1465"/>
      <c r="GLZ375" s="1465"/>
      <c r="GMA375" s="1465"/>
      <c r="GMB375" s="1465"/>
      <c r="GMC375" s="1465"/>
      <c r="GMD375" s="1465"/>
      <c r="GME375" s="1465"/>
      <c r="GMF375" s="1465"/>
      <c r="GMG375" s="1465"/>
      <c r="GMH375" s="1465"/>
      <c r="GMI375" s="1465"/>
      <c r="GMJ375" s="1465"/>
      <c r="GMK375" s="1465"/>
      <c r="GML375" s="1465"/>
      <c r="GMM375" s="1465"/>
      <c r="GMN375" s="1465"/>
      <c r="GMO375" s="1465"/>
      <c r="GMP375" s="1465"/>
      <c r="GMQ375" s="1465"/>
      <c r="GMR375" s="1465"/>
      <c r="GMS375" s="1465"/>
      <c r="GMT375" s="1465"/>
      <c r="GMU375" s="1465"/>
      <c r="GMV375" s="1465"/>
      <c r="GMW375" s="1465"/>
      <c r="GMX375" s="1465"/>
      <c r="GMY375" s="1465"/>
      <c r="GMZ375" s="1465"/>
      <c r="GNA375" s="1465"/>
      <c r="GNB375" s="1465"/>
      <c r="GNC375" s="1465"/>
      <c r="GND375" s="1465"/>
      <c r="GNE375" s="1465"/>
      <c r="GNF375" s="1465"/>
      <c r="GNG375" s="1465"/>
      <c r="GNH375" s="1465"/>
      <c r="GNI375" s="1465"/>
      <c r="GNJ375" s="1465"/>
      <c r="GNK375" s="1465"/>
      <c r="GNL375" s="1465"/>
      <c r="GNM375" s="1465"/>
      <c r="GNN375" s="1465"/>
      <c r="GNO375" s="1465"/>
      <c r="GNP375" s="1465"/>
      <c r="GNQ375" s="1465"/>
      <c r="GNR375" s="1465"/>
      <c r="GNS375" s="1465"/>
      <c r="GNT375" s="1465"/>
      <c r="GNU375" s="1465"/>
      <c r="GNV375" s="1465"/>
      <c r="GNW375" s="1465"/>
      <c r="GNX375" s="1465"/>
      <c r="GNY375" s="1465"/>
      <c r="GNZ375" s="1465"/>
      <c r="GOA375" s="1465"/>
      <c r="GOB375" s="1465"/>
      <c r="GOC375" s="1465"/>
      <c r="GOD375" s="1465"/>
      <c r="GOE375" s="1465"/>
      <c r="GOF375" s="1465"/>
      <c r="GOG375" s="1465"/>
      <c r="GOH375" s="1465"/>
      <c r="GOI375" s="1465"/>
      <c r="GOJ375" s="1465"/>
      <c r="GOK375" s="1465"/>
      <c r="GOL375" s="1465"/>
      <c r="GOM375" s="1465"/>
      <c r="GON375" s="1465"/>
      <c r="GOO375" s="1465"/>
      <c r="GOP375" s="1465"/>
      <c r="GOQ375" s="1465"/>
      <c r="GOR375" s="1465"/>
      <c r="GOS375" s="1465"/>
      <c r="GOT375" s="1465"/>
      <c r="GOU375" s="1465"/>
      <c r="GOV375" s="1465"/>
      <c r="GOW375" s="1465"/>
      <c r="GOX375" s="1465"/>
      <c r="GOY375" s="1465"/>
      <c r="GOZ375" s="1465"/>
      <c r="GPA375" s="1465"/>
      <c r="GPB375" s="1465"/>
      <c r="GPC375" s="1465"/>
      <c r="GPD375" s="1465"/>
      <c r="GPE375" s="1465"/>
      <c r="GPF375" s="1465"/>
      <c r="GPG375" s="1465"/>
      <c r="GPH375" s="1465"/>
      <c r="GPI375" s="1465"/>
      <c r="GPJ375" s="1465"/>
      <c r="GPK375" s="1465"/>
      <c r="GPL375" s="1465"/>
      <c r="GPM375" s="1465"/>
      <c r="GPN375" s="1465"/>
      <c r="GPO375" s="1465"/>
      <c r="GPP375" s="1465"/>
      <c r="GPQ375" s="1465"/>
      <c r="GPR375" s="1465"/>
      <c r="GPS375" s="1465"/>
      <c r="GPT375" s="1465"/>
      <c r="GPU375" s="1465"/>
      <c r="GPV375" s="1465"/>
      <c r="GPW375" s="1465"/>
      <c r="GPX375" s="1465"/>
      <c r="GPY375" s="1465"/>
      <c r="GPZ375" s="1465"/>
      <c r="GQA375" s="1465"/>
      <c r="GQB375" s="1465"/>
      <c r="GQC375" s="1465"/>
      <c r="GQD375" s="1465"/>
      <c r="GQE375" s="1465"/>
      <c r="GQF375" s="1465"/>
      <c r="GQG375" s="1465"/>
      <c r="GQH375" s="1465"/>
      <c r="GQI375" s="1465"/>
      <c r="GQJ375" s="1465"/>
      <c r="GQK375" s="1465"/>
      <c r="GQL375" s="1465"/>
      <c r="GQM375" s="1465"/>
      <c r="GQN375" s="1465"/>
      <c r="GQO375" s="1465"/>
      <c r="GQP375" s="1465"/>
      <c r="GQQ375" s="1465"/>
      <c r="GQR375" s="1465"/>
      <c r="GQS375" s="1465"/>
      <c r="GQT375" s="1465"/>
      <c r="GQU375" s="1465"/>
      <c r="GQV375" s="1465"/>
      <c r="GQW375" s="1465"/>
      <c r="GQX375" s="1465"/>
      <c r="GQY375" s="1465"/>
      <c r="GQZ375" s="1465"/>
      <c r="GRA375" s="1465"/>
      <c r="GRB375" s="1465"/>
      <c r="GRC375" s="1465"/>
      <c r="GRD375" s="1465"/>
      <c r="GRE375" s="1465"/>
      <c r="GRF375" s="1465"/>
      <c r="GRG375" s="1465"/>
      <c r="GRH375" s="1465"/>
      <c r="GRI375" s="1465"/>
      <c r="GRJ375" s="1465"/>
      <c r="GRK375" s="1465"/>
      <c r="GRL375" s="1465"/>
      <c r="GRM375" s="1465"/>
      <c r="GRN375" s="1465"/>
      <c r="GRO375" s="1465"/>
      <c r="GRP375" s="1465"/>
      <c r="GRQ375" s="1465"/>
      <c r="GRR375" s="1465"/>
      <c r="GRS375" s="1465"/>
      <c r="GRT375" s="1465"/>
      <c r="GRU375" s="1465"/>
      <c r="GRV375" s="1465"/>
      <c r="GRW375" s="1465"/>
      <c r="GRX375" s="1465"/>
      <c r="GRY375" s="1465"/>
      <c r="GRZ375" s="1465"/>
      <c r="GSA375" s="1465"/>
      <c r="GSB375" s="1465"/>
      <c r="GSC375" s="1465"/>
      <c r="GSD375" s="1465"/>
      <c r="GSE375" s="1465"/>
      <c r="GSF375" s="1465"/>
      <c r="GSG375" s="1465"/>
      <c r="GSH375" s="1465"/>
      <c r="GSI375" s="1465"/>
      <c r="GSJ375" s="1465"/>
      <c r="GSK375" s="1465"/>
      <c r="GSL375" s="1465"/>
      <c r="GSM375" s="1465"/>
      <c r="GSN375" s="1465"/>
      <c r="GSO375" s="1465"/>
      <c r="GSP375" s="1465"/>
      <c r="GSQ375" s="1465"/>
      <c r="GSR375" s="1465"/>
      <c r="GSS375" s="1465"/>
      <c r="GST375" s="1465"/>
      <c r="GSU375" s="1465"/>
      <c r="GSV375" s="1465"/>
      <c r="GSW375" s="1465"/>
      <c r="GSX375" s="1465"/>
      <c r="GSY375" s="1465"/>
      <c r="GSZ375" s="1465"/>
      <c r="GTA375" s="1465"/>
      <c r="GTB375" s="1465"/>
      <c r="GTC375" s="1465"/>
      <c r="GTD375" s="1465"/>
      <c r="GTE375" s="1465"/>
      <c r="GTF375" s="1465"/>
      <c r="GTG375" s="1465"/>
      <c r="GTH375" s="1465"/>
      <c r="GTI375" s="1465"/>
      <c r="GTJ375" s="1465"/>
      <c r="GTK375" s="1465"/>
      <c r="GTL375" s="1465"/>
      <c r="GTM375" s="1465"/>
      <c r="GTN375" s="1465"/>
      <c r="GTO375" s="1465"/>
      <c r="GTP375" s="1465"/>
      <c r="GTQ375" s="1465"/>
      <c r="GTR375" s="1465"/>
      <c r="GTS375" s="1465"/>
      <c r="GTT375" s="1465"/>
      <c r="GTU375" s="1465"/>
      <c r="GTV375" s="1465"/>
      <c r="GTW375" s="1465"/>
      <c r="GTX375" s="1465"/>
      <c r="GTY375" s="1465"/>
      <c r="GTZ375" s="1465"/>
      <c r="GUA375" s="1465"/>
      <c r="GUB375" s="1465"/>
      <c r="GUC375" s="1465"/>
      <c r="GUD375" s="1465"/>
      <c r="GUE375" s="1465"/>
      <c r="GUF375" s="1465"/>
      <c r="GUG375" s="1465"/>
      <c r="GUH375" s="1465"/>
      <c r="GUI375" s="1465"/>
      <c r="GUJ375" s="1465"/>
      <c r="GUK375" s="1465"/>
      <c r="GUL375" s="1465"/>
      <c r="GUM375" s="1465"/>
      <c r="GUN375" s="1465"/>
      <c r="GUO375" s="1465"/>
      <c r="GUP375" s="1465"/>
      <c r="GUQ375" s="1465"/>
      <c r="GUR375" s="1465"/>
      <c r="GUS375" s="1465"/>
      <c r="GUT375" s="1465"/>
      <c r="GUU375" s="1465"/>
      <c r="GUV375" s="1465"/>
      <c r="GUW375" s="1465"/>
      <c r="GUX375" s="1465"/>
      <c r="GUY375" s="1465"/>
      <c r="GUZ375" s="1465"/>
      <c r="GVA375" s="1465"/>
      <c r="GVB375" s="1465"/>
      <c r="GVC375" s="1465"/>
      <c r="GVD375" s="1465"/>
      <c r="GVE375" s="1465"/>
      <c r="GVF375" s="1465"/>
      <c r="GVG375" s="1465"/>
      <c r="GVH375" s="1465"/>
      <c r="GVI375" s="1465"/>
      <c r="GVJ375" s="1465"/>
      <c r="GVK375" s="1465"/>
      <c r="GVL375" s="1465"/>
      <c r="GVM375" s="1465"/>
      <c r="GVN375" s="1465"/>
      <c r="GVO375" s="1465"/>
      <c r="GVP375" s="1465"/>
      <c r="GVQ375" s="1465"/>
      <c r="GVR375" s="1465"/>
      <c r="GVS375" s="1465"/>
      <c r="GVT375" s="1465"/>
      <c r="GVU375" s="1465"/>
      <c r="GVV375" s="1465"/>
      <c r="GVW375" s="1465"/>
      <c r="GVX375" s="1465"/>
      <c r="GVY375" s="1465"/>
      <c r="GVZ375" s="1465"/>
      <c r="GWA375" s="1465"/>
      <c r="GWB375" s="1465"/>
      <c r="GWC375" s="1465"/>
      <c r="GWD375" s="1465"/>
      <c r="GWE375" s="1465"/>
      <c r="GWF375" s="1465"/>
      <c r="GWG375" s="1465"/>
      <c r="GWH375" s="1465"/>
      <c r="GWI375" s="1465"/>
      <c r="GWJ375" s="1465"/>
      <c r="GWK375" s="1465"/>
      <c r="GWL375" s="1465"/>
      <c r="GWM375" s="1465"/>
      <c r="GWN375" s="1465"/>
      <c r="GWO375" s="1465"/>
      <c r="GWP375" s="1465"/>
      <c r="GWQ375" s="1465"/>
      <c r="GWR375" s="1465"/>
      <c r="GWS375" s="1465"/>
      <c r="GWT375" s="1465"/>
      <c r="GWU375" s="1465"/>
      <c r="GWV375" s="1465"/>
      <c r="GWW375" s="1465"/>
      <c r="GWX375" s="1465"/>
      <c r="GWY375" s="1465"/>
      <c r="GWZ375" s="1465"/>
      <c r="GXA375" s="1465"/>
      <c r="GXB375" s="1465"/>
      <c r="GXC375" s="1465"/>
      <c r="GXD375" s="1465"/>
      <c r="GXE375" s="1465"/>
      <c r="GXF375" s="1465"/>
      <c r="GXG375" s="1465"/>
      <c r="GXH375" s="1465"/>
      <c r="GXI375" s="1465"/>
      <c r="GXJ375" s="1465"/>
      <c r="GXK375" s="1465"/>
      <c r="GXL375" s="1465"/>
      <c r="GXM375" s="1465"/>
      <c r="GXN375" s="1465"/>
      <c r="GXO375" s="1465"/>
      <c r="GXP375" s="1465"/>
      <c r="GXQ375" s="1465"/>
      <c r="GXR375" s="1465"/>
      <c r="GXS375" s="1465"/>
      <c r="GXT375" s="1465"/>
      <c r="GXU375" s="1465"/>
      <c r="GXV375" s="1465"/>
      <c r="GXW375" s="1465"/>
      <c r="GXX375" s="1465"/>
      <c r="GXY375" s="1465"/>
      <c r="GXZ375" s="1465"/>
      <c r="GYA375" s="1465"/>
      <c r="GYB375" s="1465"/>
      <c r="GYC375" s="1465"/>
      <c r="GYD375" s="1465"/>
      <c r="GYE375" s="1465"/>
      <c r="GYF375" s="1465"/>
      <c r="GYG375" s="1465"/>
      <c r="GYH375" s="1465"/>
      <c r="GYI375" s="1465"/>
      <c r="GYJ375" s="1465"/>
      <c r="GYK375" s="1465"/>
      <c r="GYL375" s="1465"/>
      <c r="GYM375" s="1465"/>
      <c r="GYN375" s="1465"/>
      <c r="GYO375" s="1465"/>
      <c r="GYP375" s="1465"/>
      <c r="GYQ375" s="1465"/>
      <c r="GYR375" s="1465"/>
      <c r="GYS375" s="1465"/>
      <c r="GYT375" s="1465"/>
      <c r="GYU375" s="1465"/>
      <c r="GYV375" s="1465"/>
      <c r="GYW375" s="1465"/>
      <c r="GYX375" s="1465"/>
      <c r="GYY375" s="1465"/>
      <c r="GYZ375" s="1465"/>
      <c r="GZA375" s="1465"/>
      <c r="GZB375" s="1465"/>
      <c r="GZC375" s="1465"/>
      <c r="GZD375" s="1465"/>
      <c r="GZE375" s="1465"/>
      <c r="GZF375" s="1465"/>
      <c r="GZG375" s="1465"/>
      <c r="GZH375" s="1465"/>
      <c r="GZI375" s="1465"/>
      <c r="GZJ375" s="1465"/>
      <c r="GZK375" s="1465"/>
      <c r="GZL375" s="1465"/>
      <c r="GZM375" s="1465"/>
      <c r="GZN375" s="1465"/>
      <c r="GZO375" s="1465"/>
      <c r="GZP375" s="1465"/>
      <c r="GZQ375" s="1465"/>
      <c r="GZR375" s="1465"/>
      <c r="GZS375" s="1465"/>
      <c r="GZT375" s="1465"/>
      <c r="GZU375" s="1465"/>
      <c r="GZV375" s="1465"/>
      <c r="GZW375" s="1465"/>
      <c r="GZX375" s="1465"/>
      <c r="GZY375" s="1465"/>
      <c r="GZZ375" s="1465"/>
      <c r="HAA375" s="1465"/>
      <c r="HAB375" s="1465"/>
      <c r="HAC375" s="1465"/>
      <c r="HAD375" s="1465"/>
      <c r="HAE375" s="1465"/>
      <c r="HAF375" s="1465"/>
      <c r="HAG375" s="1465"/>
      <c r="HAH375" s="1465"/>
      <c r="HAI375" s="1465"/>
      <c r="HAJ375" s="1465"/>
      <c r="HAK375" s="1465"/>
      <c r="HAL375" s="1465"/>
      <c r="HAM375" s="1465"/>
      <c r="HAN375" s="1465"/>
      <c r="HAO375" s="1465"/>
      <c r="HAP375" s="1465"/>
      <c r="HAQ375" s="1465"/>
      <c r="HAR375" s="1465"/>
      <c r="HAS375" s="1465"/>
      <c r="HAT375" s="1465"/>
      <c r="HAU375" s="1465"/>
      <c r="HAV375" s="1465"/>
      <c r="HAW375" s="1465"/>
      <c r="HAX375" s="1465"/>
      <c r="HAY375" s="1465"/>
      <c r="HAZ375" s="1465"/>
      <c r="HBA375" s="1465"/>
      <c r="HBB375" s="1465"/>
      <c r="HBC375" s="1465"/>
      <c r="HBD375" s="1465"/>
      <c r="HBE375" s="1465"/>
      <c r="HBF375" s="1465"/>
      <c r="HBG375" s="1465"/>
      <c r="HBH375" s="1465"/>
      <c r="HBI375" s="1465"/>
      <c r="HBJ375" s="1465"/>
      <c r="HBK375" s="1465"/>
      <c r="HBL375" s="1465"/>
      <c r="HBM375" s="1465"/>
      <c r="HBN375" s="1465"/>
      <c r="HBO375" s="1465"/>
      <c r="HBP375" s="1465"/>
      <c r="HBQ375" s="1465"/>
      <c r="HBR375" s="1465"/>
      <c r="HBS375" s="1465"/>
      <c r="HBT375" s="1465"/>
      <c r="HBU375" s="1465"/>
      <c r="HBV375" s="1465"/>
      <c r="HBW375" s="1465"/>
      <c r="HBX375" s="1465"/>
      <c r="HBY375" s="1465"/>
      <c r="HBZ375" s="1465"/>
      <c r="HCA375" s="1465"/>
      <c r="HCB375" s="1465"/>
      <c r="HCC375" s="1465"/>
      <c r="HCD375" s="1465"/>
      <c r="HCE375" s="1465"/>
      <c r="HCF375" s="1465"/>
      <c r="HCG375" s="1465"/>
      <c r="HCH375" s="1465"/>
      <c r="HCI375" s="1465"/>
      <c r="HCJ375" s="1465"/>
      <c r="HCK375" s="1465"/>
      <c r="HCL375" s="1465"/>
      <c r="HCM375" s="1465"/>
      <c r="HCN375" s="1465"/>
      <c r="HCO375" s="1465"/>
      <c r="HCP375" s="1465"/>
      <c r="HCQ375" s="1465"/>
      <c r="HCR375" s="1465"/>
      <c r="HCS375" s="1465"/>
      <c r="HCT375" s="1465"/>
      <c r="HCU375" s="1465"/>
      <c r="HCV375" s="1465"/>
      <c r="HCW375" s="1465"/>
      <c r="HCX375" s="1465"/>
      <c r="HCY375" s="1465"/>
      <c r="HCZ375" s="1465"/>
      <c r="HDA375" s="1465"/>
      <c r="HDB375" s="1465"/>
      <c r="HDC375" s="1465"/>
      <c r="HDD375" s="1465"/>
      <c r="HDE375" s="1465"/>
      <c r="HDF375" s="1465"/>
      <c r="HDG375" s="1465"/>
      <c r="HDH375" s="1465"/>
      <c r="HDI375" s="1465"/>
      <c r="HDJ375" s="1465"/>
      <c r="HDK375" s="1465"/>
      <c r="HDL375" s="1465"/>
      <c r="HDM375" s="1465"/>
      <c r="HDN375" s="1465"/>
      <c r="HDO375" s="1465"/>
      <c r="HDP375" s="1465"/>
      <c r="HDQ375" s="1465"/>
      <c r="HDR375" s="1465"/>
      <c r="HDS375" s="1465"/>
      <c r="HDT375" s="1465"/>
      <c r="HDU375" s="1465"/>
      <c r="HDV375" s="1465"/>
      <c r="HDW375" s="1465"/>
      <c r="HDX375" s="1465"/>
      <c r="HDY375" s="1465"/>
      <c r="HDZ375" s="1465"/>
      <c r="HEA375" s="1465"/>
      <c r="HEB375" s="1465"/>
      <c r="HEC375" s="1465"/>
      <c r="HED375" s="1465"/>
      <c r="HEE375" s="1465"/>
      <c r="HEF375" s="1465"/>
      <c r="HEG375" s="1465"/>
      <c r="HEH375" s="1465"/>
      <c r="HEI375" s="1465"/>
      <c r="HEJ375" s="1465"/>
      <c r="HEK375" s="1465"/>
      <c r="HEL375" s="1465"/>
      <c r="HEM375" s="1465"/>
      <c r="HEN375" s="1465"/>
      <c r="HEO375" s="1465"/>
      <c r="HEP375" s="1465"/>
      <c r="HEQ375" s="1465"/>
      <c r="HER375" s="1465"/>
      <c r="HES375" s="1465"/>
      <c r="HET375" s="1465"/>
      <c r="HEU375" s="1465"/>
      <c r="HEV375" s="1465"/>
      <c r="HEW375" s="1465"/>
      <c r="HEX375" s="1465"/>
      <c r="HEY375" s="1465"/>
      <c r="HEZ375" s="1465"/>
      <c r="HFA375" s="1465"/>
      <c r="HFB375" s="1465"/>
      <c r="HFC375" s="1465"/>
      <c r="HFD375" s="1465"/>
      <c r="HFE375" s="1465"/>
      <c r="HFF375" s="1465"/>
      <c r="HFG375" s="1465"/>
      <c r="HFH375" s="1465"/>
      <c r="HFI375" s="1465"/>
      <c r="HFJ375" s="1465"/>
      <c r="HFK375" s="1465"/>
      <c r="HFL375" s="1465"/>
      <c r="HFM375" s="1465"/>
      <c r="HFN375" s="1465"/>
      <c r="HFO375" s="1465"/>
      <c r="HFP375" s="1465"/>
      <c r="HFQ375" s="1465"/>
      <c r="HFR375" s="1465"/>
      <c r="HFS375" s="1465"/>
      <c r="HFT375" s="1465"/>
      <c r="HFU375" s="1465"/>
      <c r="HFV375" s="1465"/>
      <c r="HFW375" s="1465"/>
      <c r="HFX375" s="1465"/>
      <c r="HFY375" s="1465"/>
      <c r="HFZ375" s="1465"/>
      <c r="HGA375" s="1465"/>
      <c r="HGB375" s="1465"/>
      <c r="HGC375" s="1465"/>
      <c r="HGD375" s="1465"/>
      <c r="HGE375" s="1465"/>
      <c r="HGF375" s="1465"/>
      <c r="HGG375" s="1465"/>
      <c r="HGH375" s="1465"/>
      <c r="HGI375" s="1465"/>
      <c r="HGJ375" s="1465"/>
      <c r="HGK375" s="1465"/>
      <c r="HGL375" s="1465"/>
      <c r="HGM375" s="1465"/>
      <c r="HGN375" s="1465"/>
      <c r="HGO375" s="1465"/>
      <c r="HGP375" s="1465"/>
      <c r="HGQ375" s="1465"/>
      <c r="HGR375" s="1465"/>
      <c r="HGS375" s="1465"/>
      <c r="HGT375" s="1465"/>
      <c r="HGU375" s="1465"/>
      <c r="HGV375" s="1465"/>
      <c r="HGW375" s="1465"/>
      <c r="HGX375" s="1465"/>
      <c r="HGY375" s="1465"/>
      <c r="HGZ375" s="1465"/>
      <c r="HHA375" s="1465"/>
      <c r="HHB375" s="1465"/>
      <c r="HHC375" s="1465"/>
      <c r="HHD375" s="1465"/>
      <c r="HHE375" s="1465"/>
      <c r="HHF375" s="1465"/>
      <c r="HHG375" s="1465"/>
      <c r="HHH375" s="1465"/>
      <c r="HHI375" s="1465"/>
      <c r="HHJ375" s="1465"/>
      <c r="HHK375" s="1465"/>
      <c r="HHL375" s="1465"/>
      <c r="HHM375" s="1465"/>
      <c r="HHN375" s="1465"/>
      <c r="HHO375" s="1465"/>
      <c r="HHP375" s="1465"/>
      <c r="HHQ375" s="1465"/>
      <c r="HHR375" s="1465"/>
      <c r="HHS375" s="1465"/>
      <c r="HHT375" s="1465"/>
      <c r="HHU375" s="1465"/>
      <c r="HHV375" s="1465"/>
      <c r="HHW375" s="1465"/>
      <c r="HHX375" s="1465"/>
      <c r="HHY375" s="1465"/>
      <c r="HHZ375" s="1465"/>
      <c r="HIA375" s="1465"/>
      <c r="HIB375" s="1465"/>
      <c r="HIC375" s="1465"/>
      <c r="HID375" s="1465"/>
      <c r="HIE375" s="1465"/>
      <c r="HIF375" s="1465"/>
      <c r="HIG375" s="1465"/>
      <c r="HIH375" s="1465"/>
      <c r="HII375" s="1465"/>
      <c r="HIJ375" s="1465"/>
      <c r="HIK375" s="1465"/>
      <c r="HIL375" s="1465"/>
      <c r="HIM375" s="1465"/>
      <c r="HIN375" s="1465"/>
      <c r="HIO375" s="1465"/>
      <c r="HIP375" s="1465"/>
      <c r="HIQ375" s="1465"/>
      <c r="HIR375" s="1465"/>
      <c r="HIS375" s="1465"/>
      <c r="HIT375" s="1465"/>
      <c r="HIU375" s="1465"/>
      <c r="HIV375" s="1465"/>
      <c r="HIW375" s="1465"/>
      <c r="HIX375" s="1465"/>
      <c r="HIY375" s="1465"/>
      <c r="HIZ375" s="1465"/>
      <c r="HJA375" s="1465"/>
      <c r="HJB375" s="1465"/>
      <c r="HJC375" s="1465"/>
      <c r="HJD375" s="1465"/>
      <c r="HJE375" s="1465"/>
      <c r="HJF375" s="1465"/>
      <c r="HJG375" s="1465"/>
      <c r="HJH375" s="1465"/>
      <c r="HJI375" s="1465"/>
      <c r="HJJ375" s="1465"/>
      <c r="HJK375" s="1465"/>
      <c r="HJL375" s="1465"/>
      <c r="HJM375" s="1465"/>
      <c r="HJN375" s="1465"/>
      <c r="HJO375" s="1465"/>
      <c r="HJP375" s="1465"/>
      <c r="HJQ375" s="1465"/>
      <c r="HJR375" s="1465"/>
      <c r="HJS375" s="1465"/>
      <c r="HJT375" s="1465"/>
      <c r="HJU375" s="1465"/>
      <c r="HJV375" s="1465"/>
      <c r="HJW375" s="1465"/>
      <c r="HJX375" s="1465"/>
      <c r="HJY375" s="1465"/>
      <c r="HJZ375" s="1465"/>
      <c r="HKA375" s="1465"/>
      <c r="HKB375" s="1465"/>
      <c r="HKC375" s="1465"/>
      <c r="HKD375" s="1465"/>
      <c r="HKE375" s="1465"/>
      <c r="HKF375" s="1465"/>
      <c r="HKG375" s="1465"/>
      <c r="HKH375" s="1465"/>
      <c r="HKI375" s="1465"/>
      <c r="HKJ375" s="1465"/>
      <c r="HKK375" s="1465"/>
      <c r="HKL375" s="1465"/>
      <c r="HKM375" s="1465"/>
      <c r="HKN375" s="1465"/>
      <c r="HKO375" s="1465"/>
      <c r="HKP375" s="1465"/>
      <c r="HKQ375" s="1465"/>
      <c r="HKR375" s="1465"/>
      <c r="HKS375" s="1465"/>
      <c r="HKT375" s="1465"/>
      <c r="HKU375" s="1465"/>
      <c r="HKV375" s="1465"/>
      <c r="HKW375" s="1465"/>
      <c r="HKX375" s="1465"/>
      <c r="HKY375" s="1465"/>
      <c r="HKZ375" s="1465"/>
      <c r="HLA375" s="1465"/>
      <c r="HLB375" s="1465"/>
      <c r="HLC375" s="1465"/>
      <c r="HLD375" s="1465"/>
      <c r="HLE375" s="1465"/>
      <c r="HLF375" s="1465"/>
      <c r="HLG375" s="1465"/>
      <c r="HLH375" s="1465"/>
      <c r="HLI375" s="1465"/>
      <c r="HLJ375" s="1465"/>
      <c r="HLK375" s="1465"/>
      <c r="HLL375" s="1465"/>
      <c r="HLM375" s="1465"/>
      <c r="HLN375" s="1465"/>
      <c r="HLO375" s="1465"/>
      <c r="HLP375" s="1465"/>
      <c r="HLQ375" s="1465"/>
      <c r="HLR375" s="1465"/>
      <c r="HLS375" s="1465"/>
      <c r="HLT375" s="1465"/>
      <c r="HLU375" s="1465"/>
      <c r="HLV375" s="1465"/>
      <c r="HLW375" s="1465"/>
      <c r="HLX375" s="1465"/>
      <c r="HLY375" s="1465"/>
      <c r="HLZ375" s="1465"/>
      <c r="HMA375" s="1465"/>
      <c r="HMB375" s="1465"/>
      <c r="HMC375" s="1465"/>
      <c r="HMD375" s="1465"/>
      <c r="HME375" s="1465"/>
      <c r="HMF375" s="1465"/>
      <c r="HMG375" s="1465"/>
      <c r="HMH375" s="1465"/>
      <c r="HMI375" s="1465"/>
      <c r="HMJ375" s="1465"/>
      <c r="HMK375" s="1465"/>
      <c r="HML375" s="1465"/>
      <c r="HMM375" s="1465"/>
      <c r="HMN375" s="1465"/>
      <c r="HMO375" s="1465"/>
      <c r="HMP375" s="1465"/>
      <c r="HMQ375" s="1465"/>
      <c r="HMR375" s="1465"/>
      <c r="HMS375" s="1465"/>
      <c r="HMT375" s="1465"/>
      <c r="HMU375" s="1465"/>
      <c r="HMV375" s="1465"/>
      <c r="HMW375" s="1465"/>
      <c r="HMX375" s="1465"/>
      <c r="HMY375" s="1465"/>
      <c r="HMZ375" s="1465"/>
      <c r="HNA375" s="1465"/>
      <c r="HNB375" s="1465"/>
      <c r="HNC375" s="1465"/>
      <c r="HND375" s="1465"/>
      <c r="HNE375" s="1465"/>
      <c r="HNF375" s="1465"/>
      <c r="HNG375" s="1465"/>
      <c r="HNH375" s="1465"/>
      <c r="HNI375" s="1465"/>
      <c r="HNJ375" s="1465"/>
      <c r="HNK375" s="1465"/>
      <c r="HNL375" s="1465"/>
      <c r="HNM375" s="1465"/>
      <c r="HNN375" s="1465"/>
      <c r="HNO375" s="1465"/>
      <c r="HNP375" s="1465"/>
      <c r="HNQ375" s="1465"/>
      <c r="HNR375" s="1465"/>
      <c r="HNS375" s="1465"/>
      <c r="HNT375" s="1465"/>
      <c r="HNU375" s="1465"/>
      <c r="HNV375" s="1465"/>
      <c r="HNW375" s="1465"/>
      <c r="HNX375" s="1465"/>
      <c r="HNY375" s="1465"/>
      <c r="HNZ375" s="1465"/>
      <c r="HOA375" s="1465"/>
      <c r="HOB375" s="1465"/>
      <c r="HOC375" s="1465"/>
      <c r="HOD375" s="1465"/>
      <c r="HOE375" s="1465"/>
      <c r="HOF375" s="1465"/>
      <c r="HOG375" s="1465"/>
      <c r="HOH375" s="1465"/>
      <c r="HOI375" s="1465"/>
      <c r="HOJ375" s="1465"/>
      <c r="HOK375" s="1465"/>
      <c r="HOL375" s="1465"/>
      <c r="HOM375" s="1465"/>
      <c r="HON375" s="1465"/>
      <c r="HOO375" s="1465"/>
      <c r="HOP375" s="1465"/>
      <c r="HOQ375" s="1465"/>
      <c r="HOR375" s="1465"/>
      <c r="HOS375" s="1465"/>
      <c r="HOT375" s="1465"/>
      <c r="HOU375" s="1465"/>
      <c r="HOV375" s="1465"/>
      <c r="HOW375" s="1465"/>
      <c r="HOX375" s="1465"/>
      <c r="HOY375" s="1465"/>
      <c r="HOZ375" s="1465"/>
      <c r="HPA375" s="1465"/>
      <c r="HPB375" s="1465"/>
      <c r="HPC375" s="1465"/>
      <c r="HPD375" s="1465"/>
      <c r="HPE375" s="1465"/>
      <c r="HPF375" s="1465"/>
      <c r="HPG375" s="1465"/>
      <c r="HPH375" s="1465"/>
      <c r="HPI375" s="1465"/>
      <c r="HPJ375" s="1465"/>
      <c r="HPK375" s="1465"/>
      <c r="HPL375" s="1465"/>
      <c r="HPM375" s="1465"/>
      <c r="HPN375" s="1465"/>
      <c r="HPO375" s="1465"/>
      <c r="HPP375" s="1465"/>
      <c r="HPQ375" s="1465"/>
      <c r="HPR375" s="1465"/>
      <c r="HPS375" s="1465"/>
      <c r="HPT375" s="1465"/>
      <c r="HPU375" s="1465"/>
      <c r="HPV375" s="1465"/>
      <c r="HPW375" s="1465"/>
      <c r="HPX375" s="1465"/>
      <c r="HPY375" s="1465"/>
      <c r="HPZ375" s="1465"/>
      <c r="HQA375" s="1465"/>
      <c r="HQB375" s="1465"/>
      <c r="HQC375" s="1465"/>
      <c r="HQD375" s="1465"/>
      <c r="HQE375" s="1465"/>
      <c r="HQF375" s="1465"/>
      <c r="HQG375" s="1465"/>
      <c r="HQH375" s="1465"/>
      <c r="HQI375" s="1465"/>
      <c r="HQJ375" s="1465"/>
      <c r="HQK375" s="1465"/>
      <c r="HQL375" s="1465"/>
      <c r="HQM375" s="1465"/>
      <c r="HQN375" s="1465"/>
      <c r="HQO375" s="1465"/>
      <c r="HQP375" s="1465"/>
      <c r="HQQ375" s="1465"/>
      <c r="HQR375" s="1465"/>
      <c r="HQS375" s="1465"/>
      <c r="HQT375" s="1465"/>
      <c r="HQU375" s="1465"/>
      <c r="HQV375" s="1465"/>
      <c r="HQW375" s="1465"/>
      <c r="HQX375" s="1465"/>
      <c r="HQY375" s="1465"/>
      <c r="HQZ375" s="1465"/>
      <c r="HRA375" s="1465"/>
      <c r="HRB375" s="1465"/>
      <c r="HRC375" s="1465"/>
      <c r="HRD375" s="1465"/>
      <c r="HRE375" s="1465"/>
      <c r="HRF375" s="1465"/>
      <c r="HRG375" s="1465"/>
      <c r="HRH375" s="1465"/>
      <c r="HRI375" s="1465"/>
      <c r="HRJ375" s="1465"/>
      <c r="HRK375" s="1465"/>
      <c r="HRL375" s="1465"/>
      <c r="HRM375" s="1465"/>
      <c r="HRN375" s="1465"/>
      <c r="HRO375" s="1465"/>
      <c r="HRP375" s="1465"/>
      <c r="HRQ375" s="1465"/>
      <c r="HRR375" s="1465"/>
      <c r="HRS375" s="1465"/>
      <c r="HRT375" s="1465"/>
      <c r="HRU375" s="1465"/>
      <c r="HRV375" s="1465"/>
      <c r="HRW375" s="1465"/>
      <c r="HRX375" s="1465"/>
      <c r="HRY375" s="1465"/>
      <c r="HRZ375" s="1465"/>
      <c r="HSA375" s="1465"/>
      <c r="HSB375" s="1465"/>
      <c r="HSC375" s="1465"/>
      <c r="HSD375" s="1465"/>
      <c r="HSE375" s="1465"/>
      <c r="HSF375" s="1465"/>
      <c r="HSG375" s="1465"/>
      <c r="HSH375" s="1465"/>
      <c r="HSI375" s="1465"/>
      <c r="HSJ375" s="1465"/>
      <c r="HSK375" s="1465"/>
      <c r="HSL375" s="1465"/>
      <c r="HSM375" s="1465"/>
      <c r="HSN375" s="1465"/>
      <c r="HSO375" s="1465"/>
      <c r="HSP375" s="1465"/>
      <c r="HSQ375" s="1465"/>
      <c r="HSR375" s="1465"/>
      <c r="HSS375" s="1465"/>
      <c r="HST375" s="1465"/>
      <c r="HSU375" s="1465"/>
      <c r="HSV375" s="1465"/>
      <c r="HSW375" s="1465"/>
      <c r="HSX375" s="1465"/>
      <c r="HSY375" s="1465"/>
      <c r="HSZ375" s="1465"/>
      <c r="HTA375" s="1465"/>
      <c r="HTB375" s="1465"/>
      <c r="HTC375" s="1465"/>
      <c r="HTD375" s="1465"/>
      <c r="HTE375" s="1465"/>
      <c r="HTF375" s="1465"/>
      <c r="HTG375" s="1465"/>
      <c r="HTH375" s="1465"/>
      <c r="HTI375" s="1465"/>
      <c r="HTJ375" s="1465"/>
      <c r="HTK375" s="1465"/>
      <c r="HTL375" s="1465"/>
      <c r="HTM375" s="1465"/>
      <c r="HTN375" s="1465"/>
      <c r="HTO375" s="1465"/>
      <c r="HTP375" s="1465"/>
      <c r="HTQ375" s="1465"/>
      <c r="HTR375" s="1465"/>
      <c r="HTS375" s="1465"/>
      <c r="HTT375" s="1465"/>
      <c r="HTU375" s="1465"/>
      <c r="HTV375" s="1465"/>
      <c r="HTW375" s="1465"/>
      <c r="HTX375" s="1465"/>
      <c r="HTY375" s="1465"/>
      <c r="HTZ375" s="1465"/>
      <c r="HUA375" s="1465"/>
      <c r="HUB375" s="1465"/>
      <c r="HUC375" s="1465"/>
      <c r="HUD375" s="1465"/>
      <c r="HUE375" s="1465"/>
      <c r="HUF375" s="1465"/>
      <c r="HUG375" s="1465"/>
      <c r="HUH375" s="1465"/>
      <c r="HUI375" s="1465"/>
      <c r="HUJ375" s="1465"/>
      <c r="HUK375" s="1465"/>
      <c r="HUL375" s="1465"/>
      <c r="HUM375" s="1465"/>
      <c r="HUN375" s="1465"/>
      <c r="HUO375" s="1465"/>
      <c r="HUP375" s="1465"/>
      <c r="HUQ375" s="1465"/>
      <c r="HUR375" s="1465"/>
      <c r="HUS375" s="1465"/>
      <c r="HUT375" s="1465"/>
      <c r="HUU375" s="1465"/>
      <c r="HUV375" s="1465"/>
      <c r="HUW375" s="1465"/>
      <c r="HUX375" s="1465"/>
      <c r="HUY375" s="1465"/>
      <c r="HUZ375" s="1465"/>
      <c r="HVA375" s="1465"/>
      <c r="HVB375" s="1465"/>
      <c r="HVC375" s="1465"/>
      <c r="HVD375" s="1465"/>
      <c r="HVE375" s="1465"/>
      <c r="HVF375" s="1465"/>
      <c r="HVG375" s="1465"/>
      <c r="HVH375" s="1465"/>
      <c r="HVI375" s="1465"/>
      <c r="HVJ375" s="1465"/>
      <c r="HVK375" s="1465"/>
      <c r="HVL375" s="1465"/>
      <c r="HVM375" s="1465"/>
      <c r="HVN375" s="1465"/>
      <c r="HVO375" s="1465"/>
      <c r="HVP375" s="1465"/>
      <c r="HVQ375" s="1465"/>
      <c r="HVR375" s="1465"/>
      <c r="HVS375" s="1465"/>
      <c r="HVT375" s="1465"/>
      <c r="HVU375" s="1465"/>
      <c r="HVV375" s="1465"/>
      <c r="HVW375" s="1465"/>
      <c r="HVX375" s="1465"/>
      <c r="HVY375" s="1465"/>
      <c r="HVZ375" s="1465"/>
      <c r="HWA375" s="1465"/>
      <c r="HWB375" s="1465"/>
      <c r="HWC375" s="1465"/>
      <c r="HWD375" s="1465"/>
      <c r="HWE375" s="1465"/>
      <c r="HWF375" s="1465"/>
      <c r="HWG375" s="1465"/>
      <c r="HWH375" s="1465"/>
      <c r="HWI375" s="1465"/>
      <c r="HWJ375" s="1465"/>
      <c r="HWK375" s="1465"/>
      <c r="HWL375" s="1465"/>
      <c r="HWM375" s="1465"/>
      <c r="HWN375" s="1465"/>
      <c r="HWO375" s="1465"/>
      <c r="HWP375" s="1465"/>
      <c r="HWQ375" s="1465"/>
      <c r="HWR375" s="1465"/>
      <c r="HWS375" s="1465"/>
      <c r="HWT375" s="1465"/>
      <c r="HWU375" s="1465"/>
      <c r="HWV375" s="1465"/>
      <c r="HWW375" s="1465"/>
      <c r="HWX375" s="1465"/>
      <c r="HWY375" s="1465"/>
      <c r="HWZ375" s="1465"/>
      <c r="HXA375" s="1465"/>
      <c r="HXB375" s="1465"/>
      <c r="HXC375" s="1465"/>
      <c r="HXD375" s="1465"/>
      <c r="HXE375" s="1465"/>
      <c r="HXF375" s="1465"/>
      <c r="HXG375" s="1465"/>
      <c r="HXH375" s="1465"/>
      <c r="HXI375" s="1465"/>
      <c r="HXJ375" s="1465"/>
      <c r="HXK375" s="1465"/>
      <c r="HXL375" s="1465"/>
      <c r="HXM375" s="1465"/>
      <c r="HXN375" s="1465"/>
      <c r="HXO375" s="1465"/>
      <c r="HXP375" s="1465"/>
      <c r="HXQ375" s="1465"/>
      <c r="HXR375" s="1465"/>
      <c r="HXS375" s="1465"/>
      <c r="HXT375" s="1465"/>
      <c r="HXU375" s="1465"/>
      <c r="HXV375" s="1465"/>
      <c r="HXW375" s="1465"/>
      <c r="HXX375" s="1465"/>
      <c r="HXY375" s="1465"/>
      <c r="HXZ375" s="1465"/>
      <c r="HYA375" s="1465"/>
      <c r="HYB375" s="1465"/>
      <c r="HYC375" s="1465"/>
      <c r="HYD375" s="1465"/>
      <c r="HYE375" s="1465"/>
      <c r="HYF375" s="1465"/>
      <c r="HYG375" s="1465"/>
      <c r="HYH375" s="1465"/>
      <c r="HYI375" s="1465"/>
      <c r="HYJ375" s="1465"/>
      <c r="HYK375" s="1465"/>
      <c r="HYL375" s="1465"/>
      <c r="HYM375" s="1465"/>
      <c r="HYN375" s="1465"/>
      <c r="HYO375" s="1465"/>
      <c r="HYP375" s="1465"/>
      <c r="HYQ375" s="1465"/>
      <c r="HYR375" s="1465"/>
      <c r="HYS375" s="1465"/>
      <c r="HYT375" s="1465"/>
      <c r="HYU375" s="1465"/>
      <c r="HYV375" s="1465"/>
      <c r="HYW375" s="1465"/>
      <c r="HYX375" s="1465"/>
      <c r="HYY375" s="1465"/>
      <c r="HYZ375" s="1465"/>
      <c r="HZA375" s="1465"/>
      <c r="HZB375" s="1465"/>
      <c r="HZC375" s="1465"/>
      <c r="HZD375" s="1465"/>
      <c r="HZE375" s="1465"/>
      <c r="HZF375" s="1465"/>
      <c r="HZG375" s="1465"/>
      <c r="HZH375" s="1465"/>
      <c r="HZI375" s="1465"/>
      <c r="HZJ375" s="1465"/>
      <c r="HZK375" s="1465"/>
      <c r="HZL375" s="1465"/>
      <c r="HZM375" s="1465"/>
      <c r="HZN375" s="1465"/>
      <c r="HZO375" s="1465"/>
      <c r="HZP375" s="1465"/>
      <c r="HZQ375" s="1465"/>
      <c r="HZR375" s="1465"/>
      <c r="HZS375" s="1465"/>
      <c r="HZT375" s="1465"/>
      <c r="HZU375" s="1465"/>
      <c r="HZV375" s="1465"/>
      <c r="HZW375" s="1465"/>
      <c r="HZX375" s="1465"/>
      <c r="HZY375" s="1465"/>
      <c r="HZZ375" s="1465"/>
      <c r="IAA375" s="1465"/>
      <c r="IAB375" s="1465"/>
      <c r="IAC375" s="1465"/>
      <c r="IAD375" s="1465"/>
      <c r="IAE375" s="1465"/>
      <c r="IAF375" s="1465"/>
      <c r="IAG375" s="1465"/>
      <c r="IAH375" s="1465"/>
      <c r="IAI375" s="1465"/>
      <c r="IAJ375" s="1465"/>
      <c r="IAK375" s="1465"/>
      <c r="IAL375" s="1465"/>
      <c r="IAM375" s="1465"/>
      <c r="IAN375" s="1465"/>
      <c r="IAO375" s="1465"/>
      <c r="IAP375" s="1465"/>
      <c r="IAQ375" s="1465"/>
      <c r="IAR375" s="1465"/>
      <c r="IAS375" s="1465"/>
      <c r="IAT375" s="1465"/>
      <c r="IAU375" s="1465"/>
      <c r="IAV375" s="1465"/>
      <c r="IAW375" s="1465"/>
      <c r="IAX375" s="1465"/>
      <c r="IAY375" s="1465"/>
      <c r="IAZ375" s="1465"/>
      <c r="IBA375" s="1465"/>
      <c r="IBB375" s="1465"/>
      <c r="IBC375" s="1465"/>
      <c r="IBD375" s="1465"/>
      <c r="IBE375" s="1465"/>
      <c r="IBF375" s="1465"/>
      <c r="IBG375" s="1465"/>
      <c r="IBH375" s="1465"/>
      <c r="IBI375" s="1465"/>
      <c r="IBJ375" s="1465"/>
      <c r="IBK375" s="1465"/>
      <c r="IBL375" s="1465"/>
      <c r="IBM375" s="1465"/>
      <c r="IBN375" s="1465"/>
      <c r="IBO375" s="1465"/>
      <c r="IBP375" s="1465"/>
      <c r="IBQ375" s="1465"/>
      <c r="IBR375" s="1465"/>
      <c r="IBS375" s="1465"/>
      <c r="IBT375" s="1465"/>
      <c r="IBU375" s="1465"/>
      <c r="IBV375" s="1465"/>
      <c r="IBW375" s="1465"/>
      <c r="IBX375" s="1465"/>
      <c r="IBY375" s="1465"/>
      <c r="IBZ375" s="1465"/>
      <c r="ICA375" s="1465"/>
      <c r="ICB375" s="1465"/>
      <c r="ICC375" s="1465"/>
      <c r="ICD375" s="1465"/>
      <c r="ICE375" s="1465"/>
      <c r="ICF375" s="1465"/>
      <c r="ICG375" s="1465"/>
      <c r="ICH375" s="1465"/>
      <c r="ICI375" s="1465"/>
      <c r="ICJ375" s="1465"/>
      <c r="ICK375" s="1465"/>
      <c r="ICL375" s="1465"/>
      <c r="ICM375" s="1465"/>
      <c r="ICN375" s="1465"/>
      <c r="ICO375" s="1465"/>
      <c r="ICP375" s="1465"/>
      <c r="ICQ375" s="1465"/>
      <c r="ICR375" s="1465"/>
      <c r="ICS375" s="1465"/>
      <c r="ICT375" s="1465"/>
      <c r="ICU375" s="1465"/>
      <c r="ICV375" s="1465"/>
      <c r="ICW375" s="1465"/>
      <c r="ICX375" s="1465"/>
      <c r="ICY375" s="1465"/>
      <c r="ICZ375" s="1465"/>
      <c r="IDA375" s="1465"/>
      <c r="IDB375" s="1465"/>
      <c r="IDC375" s="1465"/>
      <c r="IDD375" s="1465"/>
      <c r="IDE375" s="1465"/>
      <c r="IDF375" s="1465"/>
      <c r="IDG375" s="1465"/>
      <c r="IDH375" s="1465"/>
      <c r="IDI375" s="1465"/>
      <c r="IDJ375" s="1465"/>
      <c r="IDK375" s="1465"/>
      <c r="IDL375" s="1465"/>
      <c r="IDM375" s="1465"/>
      <c r="IDN375" s="1465"/>
      <c r="IDO375" s="1465"/>
      <c r="IDP375" s="1465"/>
      <c r="IDQ375" s="1465"/>
      <c r="IDR375" s="1465"/>
      <c r="IDS375" s="1465"/>
      <c r="IDT375" s="1465"/>
      <c r="IDU375" s="1465"/>
      <c r="IDV375" s="1465"/>
      <c r="IDW375" s="1465"/>
      <c r="IDX375" s="1465"/>
      <c r="IDY375" s="1465"/>
      <c r="IDZ375" s="1465"/>
      <c r="IEA375" s="1465"/>
      <c r="IEB375" s="1465"/>
      <c r="IEC375" s="1465"/>
      <c r="IED375" s="1465"/>
      <c r="IEE375" s="1465"/>
      <c r="IEF375" s="1465"/>
      <c r="IEG375" s="1465"/>
      <c r="IEH375" s="1465"/>
      <c r="IEI375" s="1465"/>
      <c r="IEJ375" s="1465"/>
      <c r="IEK375" s="1465"/>
      <c r="IEL375" s="1465"/>
      <c r="IEM375" s="1465"/>
      <c r="IEN375" s="1465"/>
      <c r="IEO375" s="1465"/>
      <c r="IEP375" s="1465"/>
      <c r="IEQ375" s="1465"/>
      <c r="IER375" s="1465"/>
      <c r="IES375" s="1465"/>
      <c r="IET375" s="1465"/>
      <c r="IEU375" s="1465"/>
      <c r="IEV375" s="1465"/>
      <c r="IEW375" s="1465"/>
      <c r="IEX375" s="1465"/>
      <c r="IEY375" s="1465"/>
      <c r="IEZ375" s="1465"/>
      <c r="IFA375" s="1465"/>
      <c r="IFB375" s="1465"/>
      <c r="IFC375" s="1465"/>
      <c r="IFD375" s="1465"/>
      <c r="IFE375" s="1465"/>
      <c r="IFF375" s="1465"/>
      <c r="IFG375" s="1465"/>
      <c r="IFH375" s="1465"/>
      <c r="IFI375" s="1465"/>
      <c r="IFJ375" s="1465"/>
      <c r="IFK375" s="1465"/>
      <c r="IFL375" s="1465"/>
      <c r="IFM375" s="1465"/>
      <c r="IFN375" s="1465"/>
      <c r="IFO375" s="1465"/>
      <c r="IFP375" s="1465"/>
      <c r="IFQ375" s="1465"/>
      <c r="IFR375" s="1465"/>
      <c r="IFS375" s="1465"/>
      <c r="IFT375" s="1465"/>
      <c r="IFU375" s="1465"/>
      <c r="IFV375" s="1465"/>
      <c r="IFW375" s="1465"/>
      <c r="IFX375" s="1465"/>
      <c r="IFY375" s="1465"/>
      <c r="IFZ375" s="1465"/>
      <c r="IGA375" s="1465"/>
      <c r="IGB375" s="1465"/>
      <c r="IGC375" s="1465"/>
      <c r="IGD375" s="1465"/>
      <c r="IGE375" s="1465"/>
      <c r="IGF375" s="1465"/>
      <c r="IGG375" s="1465"/>
      <c r="IGH375" s="1465"/>
      <c r="IGI375" s="1465"/>
      <c r="IGJ375" s="1465"/>
      <c r="IGK375" s="1465"/>
      <c r="IGL375" s="1465"/>
      <c r="IGM375" s="1465"/>
      <c r="IGN375" s="1465"/>
      <c r="IGO375" s="1465"/>
      <c r="IGP375" s="1465"/>
      <c r="IGQ375" s="1465"/>
      <c r="IGR375" s="1465"/>
      <c r="IGS375" s="1465"/>
      <c r="IGT375" s="1465"/>
      <c r="IGU375" s="1465"/>
      <c r="IGV375" s="1465"/>
      <c r="IGW375" s="1465"/>
      <c r="IGX375" s="1465"/>
      <c r="IGY375" s="1465"/>
      <c r="IGZ375" s="1465"/>
      <c r="IHA375" s="1465"/>
      <c r="IHB375" s="1465"/>
      <c r="IHC375" s="1465"/>
      <c r="IHD375" s="1465"/>
      <c r="IHE375" s="1465"/>
      <c r="IHF375" s="1465"/>
      <c r="IHG375" s="1465"/>
      <c r="IHH375" s="1465"/>
      <c r="IHI375" s="1465"/>
      <c r="IHJ375" s="1465"/>
      <c r="IHK375" s="1465"/>
      <c r="IHL375" s="1465"/>
      <c r="IHM375" s="1465"/>
      <c r="IHN375" s="1465"/>
      <c r="IHO375" s="1465"/>
      <c r="IHP375" s="1465"/>
      <c r="IHQ375" s="1465"/>
      <c r="IHR375" s="1465"/>
      <c r="IHS375" s="1465"/>
      <c r="IHT375" s="1465"/>
      <c r="IHU375" s="1465"/>
      <c r="IHV375" s="1465"/>
      <c r="IHW375" s="1465"/>
      <c r="IHX375" s="1465"/>
      <c r="IHY375" s="1465"/>
      <c r="IHZ375" s="1465"/>
      <c r="IIA375" s="1465"/>
      <c r="IIB375" s="1465"/>
      <c r="IIC375" s="1465"/>
      <c r="IID375" s="1465"/>
      <c r="IIE375" s="1465"/>
      <c r="IIF375" s="1465"/>
      <c r="IIG375" s="1465"/>
      <c r="IIH375" s="1465"/>
      <c r="III375" s="1465"/>
      <c r="IIJ375" s="1465"/>
      <c r="IIK375" s="1465"/>
      <c r="IIL375" s="1465"/>
      <c r="IIM375" s="1465"/>
      <c r="IIN375" s="1465"/>
      <c r="IIO375" s="1465"/>
      <c r="IIP375" s="1465"/>
      <c r="IIQ375" s="1465"/>
      <c r="IIR375" s="1465"/>
      <c r="IIS375" s="1465"/>
      <c r="IIT375" s="1465"/>
      <c r="IIU375" s="1465"/>
      <c r="IIV375" s="1465"/>
      <c r="IIW375" s="1465"/>
      <c r="IIX375" s="1465"/>
      <c r="IIY375" s="1465"/>
      <c r="IIZ375" s="1465"/>
      <c r="IJA375" s="1465"/>
      <c r="IJB375" s="1465"/>
      <c r="IJC375" s="1465"/>
      <c r="IJD375" s="1465"/>
      <c r="IJE375" s="1465"/>
      <c r="IJF375" s="1465"/>
      <c r="IJG375" s="1465"/>
      <c r="IJH375" s="1465"/>
      <c r="IJI375" s="1465"/>
      <c r="IJJ375" s="1465"/>
      <c r="IJK375" s="1465"/>
      <c r="IJL375" s="1465"/>
      <c r="IJM375" s="1465"/>
      <c r="IJN375" s="1465"/>
      <c r="IJO375" s="1465"/>
      <c r="IJP375" s="1465"/>
      <c r="IJQ375" s="1465"/>
      <c r="IJR375" s="1465"/>
      <c r="IJS375" s="1465"/>
      <c r="IJT375" s="1465"/>
      <c r="IJU375" s="1465"/>
      <c r="IJV375" s="1465"/>
      <c r="IJW375" s="1465"/>
      <c r="IJX375" s="1465"/>
      <c r="IJY375" s="1465"/>
      <c r="IJZ375" s="1465"/>
      <c r="IKA375" s="1465"/>
      <c r="IKB375" s="1465"/>
      <c r="IKC375" s="1465"/>
      <c r="IKD375" s="1465"/>
      <c r="IKE375" s="1465"/>
      <c r="IKF375" s="1465"/>
      <c r="IKG375" s="1465"/>
      <c r="IKH375" s="1465"/>
      <c r="IKI375" s="1465"/>
      <c r="IKJ375" s="1465"/>
      <c r="IKK375" s="1465"/>
      <c r="IKL375" s="1465"/>
      <c r="IKM375" s="1465"/>
      <c r="IKN375" s="1465"/>
      <c r="IKO375" s="1465"/>
      <c r="IKP375" s="1465"/>
      <c r="IKQ375" s="1465"/>
      <c r="IKR375" s="1465"/>
      <c r="IKS375" s="1465"/>
      <c r="IKT375" s="1465"/>
      <c r="IKU375" s="1465"/>
      <c r="IKV375" s="1465"/>
      <c r="IKW375" s="1465"/>
      <c r="IKX375" s="1465"/>
      <c r="IKY375" s="1465"/>
      <c r="IKZ375" s="1465"/>
      <c r="ILA375" s="1465"/>
      <c r="ILB375" s="1465"/>
      <c r="ILC375" s="1465"/>
      <c r="ILD375" s="1465"/>
      <c r="ILE375" s="1465"/>
      <c r="ILF375" s="1465"/>
      <c r="ILG375" s="1465"/>
      <c r="ILH375" s="1465"/>
      <c r="ILI375" s="1465"/>
      <c r="ILJ375" s="1465"/>
      <c r="ILK375" s="1465"/>
      <c r="ILL375" s="1465"/>
      <c r="ILM375" s="1465"/>
      <c r="ILN375" s="1465"/>
      <c r="ILO375" s="1465"/>
      <c r="ILP375" s="1465"/>
      <c r="ILQ375" s="1465"/>
      <c r="ILR375" s="1465"/>
      <c r="ILS375" s="1465"/>
      <c r="ILT375" s="1465"/>
      <c r="ILU375" s="1465"/>
      <c r="ILV375" s="1465"/>
      <c r="ILW375" s="1465"/>
      <c r="ILX375" s="1465"/>
      <c r="ILY375" s="1465"/>
      <c r="ILZ375" s="1465"/>
      <c r="IMA375" s="1465"/>
      <c r="IMB375" s="1465"/>
      <c r="IMC375" s="1465"/>
      <c r="IMD375" s="1465"/>
      <c r="IME375" s="1465"/>
      <c r="IMF375" s="1465"/>
      <c r="IMG375" s="1465"/>
      <c r="IMH375" s="1465"/>
      <c r="IMI375" s="1465"/>
      <c r="IMJ375" s="1465"/>
      <c r="IMK375" s="1465"/>
      <c r="IML375" s="1465"/>
      <c r="IMM375" s="1465"/>
      <c r="IMN375" s="1465"/>
      <c r="IMO375" s="1465"/>
      <c r="IMP375" s="1465"/>
      <c r="IMQ375" s="1465"/>
      <c r="IMR375" s="1465"/>
      <c r="IMS375" s="1465"/>
      <c r="IMT375" s="1465"/>
      <c r="IMU375" s="1465"/>
      <c r="IMV375" s="1465"/>
      <c r="IMW375" s="1465"/>
      <c r="IMX375" s="1465"/>
      <c r="IMY375" s="1465"/>
      <c r="IMZ375" s="1465"/>
      <c r="INA375" s="1465"/>
      <c r="INB375" s="1465"/>
      <c r="INC375" s="1465"/>
      <c r="IND375" s="1465"/>
      <c r="INE375" s="1465"/>
      <c r="INF375" s="1465"/>
      <c r="ING375" s="1465"/>
      <c r="INH375" s="1465"/>
      <c r="INI375" s="1465"/>
      <c r="INJ375" s="1465"/>
      <c r="INK375" s="1465"/>
      <c r="INL375" s="1465"/>
      <c r="INM375" s="1465"/>
      <c r="INN375" s="1465"/>
      <c r="INO375" s="1465"/>
      <c r="INP375" s="1465"/>
      <c r="INQ375" s="1465"/>
      <c r="INR375" s="1465"/>
      <c r="INS375" s="1465"/>
      <c r="INT375" s="1465"/>
      <c r="INU375" s="1465"/>
      <c r="INV375" s="1465"/>
      <c r="INW375" s="1465"/>
      <c r="INX375" s="1465"/>
      <c r="INY375" s="1465"/>
      <c r="INZ375" s="1465"/>
      <c r="IOA375" s="1465"/>
      <c r="IOB375" s="1465"/>
      <c r="IOC375" s="1465"/>
      <c r="IOD375" s="1465"/>
      <c r="IOE375" s="1465"/>
      <c r="IOF375" s="1465"/>
      <c r="IOG375" s="1465"/>
      <c r="IOH375" s="1465"/>
      <c r="IOI375" s="1465"/>
      <c r="IOJ375" s="1465"/>
      <c r="IOK375" s="1465"/>
      <c r="IOL375" s="1465"/>
      <c r="IOM375" s="1465"/>
      <c r="ION375" s="1465"/>
      <c r="IOO375" s="1465"/>
      <c r="IOP375" s="1465"/>
      <c r="IOQ375" s="1465"/>
      <c r="IOR375" s="1465"/>
      <c r="IOS375" s="1465"/>
      <c r="IOT375" s="1465"/>
      <c r="IOU375" s="1465"/>
      <c r="IOV375" s="1465"/>
      <c r="IOW375" s="1465"/>
      <c r="IOX375" s="1465"/>
      <c r="IOY375" s="1465"/>
      <c r="IOZ375" s="1465"/>
      <c r="IPA375" s="1465"/>
      <c r="IPB375" s="1465"/>
      <c r="IPC375" s="1465"/>
      <c r="IPD375" s="1465"/>
      <c r="IPE375" s="1465"/>
      <c r="IPF375" s="1465"/>
      <c r="IPG375" s="1465"/>
      <c r="IPH375" s="1465"/>
      <c r="IPI375" s="1465"/>
      <c r="IPJ375" s="1465"/>
      <c r="IPK375" s="1465"/>
      <c r="IPL375" s="1465"/>
      <c r="IPM375" s="1465"/>
      <c r="IPN375" s="1465"/>
      <c r="IPO375" s="1465"/>
      <c r="IPP375" s="1465"/>
      <c r="IPQ375" s="1465"/>
      <c r="IPR375" s="1465"/>
      <c r="IPS375" s="1465"/>
      <c r="IPT375" s="1465"/>
      <c r="IPU375" s="1465"/>
      <c r="IPV375" s="1465"/>
      <c r="IPW375" s="1465"/>
      <c r="IPX375" s="1465"/>
      <c r="IPY375" s="1465"/>
      <c r="IPZ375" s="1465"/>
      <c r="IQA375" s="1465"/>
      <c r="IQB375" s="1465"/>
      <c r="IQC375" s="1465"/>
      <c r="IQD375" s="1465"/>
      <c r="IQE375" s="1465"/>
      <c r="IQF375" s="1465"/>
      <c r="IQG375" s="1465"/>
      <c r="IQH375" s="1465"/>
      <c r="IQI375" s="1465"/>
      <c r="IQJ375" s="1465"/>
      <c r="IQK375" s="1465"/>
      <c r="IQL375" s="1465"/>
      <c r="IQM375" s="1465"/>
      <c r="IQN375" s="1465"/>
      <c r="IQO375" s="1465"/>
      <c r="IQP375" s="1465"/>
      <c r="IQQ375" s="1465"/>
      <c r="IQR375" s="1465"/>
      <c r="IQS375" s="1465"/>
      <c r="IQT375" s="1465"/>
      <c r="IQU375" s="1465"/>
      <c r="IQV375" s="1465"/>
      <c r="IQW375" s="1465"/>
      <c r="IQX375" s="1465"/>
      <c r="IQY375" s="1465"/>
      <c r="IQZ375" s="1465"/>
      <c r="IRA375" s="1465"/>
      <c r="IRB375" s="1465"/>
      <c r="IRC375" s="1465"/>
      <c r="IRD375" s="1465"/>
      <c r="IRE375" s="1465"/>
      <c r="IRF375" s="1465"/>
      <c r="IRG375" s="1465"/>
      <c r="IRH375" s="1465"/>
      <c r="IRI375" s="1465"/>
      <c r="IRJ375" s="1465"/>
      <c r="IRK375" s="1465"/>
      <c r="IRL375" s="1465"/>
      <c r="IRM375" s="1465"/>
      <c r="IRN375" s="1465"/>
      <c r="IRO375" s="1465"/>
      <c r="IRP375" s="1465"/>
      <c r="IRQ375" s="1465"/>
      <c r="IRR375" s="1465"/>
      <c r="IRS375" s="1465"/>
      <c r="IRT375" s="1465"/>
      <c r="IRU375" s="1465"/>
      <c r="IRV375" s="1465"/>
      <c r="IRW375" s="1465"/>
      <c r="IRX375" s="1465"/>
      <c r="IRY375" s="1465"/>
      <c r="IRZ375" s="1465"/>
      <c r="ISA375" s="1465"/>
      <c r="ISB375" s="1465"/>
      <c r="ISC375" s="1465"/>
      <c r="ISD375" s="1465"/>
      <c r="ISE375" s="1465"/>
      <c r="ISF375" s="1465"/>
      <c r="ISG375" s="1465"/>
      <c r="ISH375" s="1465"/>
      <c r="ISI375" s="1465"/>
      <c r="ISJ375" s="1465"/>
      <c r="ISK375" s="1465"/>
      <c r="ISL375" s="1465"/>
      <c r="ISM375" s="1465"/>
      <c r="ISN375" s="1465"/>
      <c r="ISO375" s="1465"/>
      <c r="ISP375" s="1465"/>
      <c r="ISQ375" s="1465"/>
      <c r="ISR375" s="1465"/>
      <c r="ISS375" s="1465"/>
      <c r="IST375" s="1465"/>
      <c r="ISU375" s="1465"/>
      <c r="ISV375" s="1465"/>
      <c r="ISW375" s="1465"/>
      <c r="ISX375" s="1465"/>
      <c r="ISY375" s="1465"/>
      <c r="ISZ375" s="1465"/>
      <c r="ITA375" s="1465"/>
      <c r="ITB375" s="1465"/>
      <c r="ITC375" s="1465"/>
      <c r="ITD375" s="1465"/>
      <c r="ITE375" s="1465"/>
      <c r="ITF375" s="1465"/>
      <c r="ITG375" s="1465"/>
      <c r="ITH375" s="1465"/>
      <c r="ITI375" s="1465"/>
      <c r="ITJ375" s="1465"/>
      <c r="ITK375" s="1465"/>
      <c r="ITL375" s="1465"/>
      <c r="ITM375" s="1465"/>
      <c r="ITN375" s="1465"/>
      <c r="ITO375" s="1465"/>
      <c r="ITP375" s="1465"/>
      <c r="ITQ375" s="1465"/>
      <c r="ITR375" s="1465"/>
      <c r="ITS375" s="1465"/>
      <c r="ITT375" s="1465"/>
      <c r="ITU375" s="1465"/>
      <c r="ITV375" s="1465"/>
      <c r="ITW375" s="1465"/>
      <c r="ITX375" s="1465"/>
      <c r="ITY375" s="1465"/>
      <c r="ITZ375" s="1465"/>
      <c r="IUA375" s="1465"/>
      <c r="IUB375" s="1465"/>
      <c r="IUC375" s="1465"/>
      <c r="IUD375" s="1465"/>
      <c r="IUE375" s="1465"/>
      <c r="IUF375" s="1465"/>
      <c r="IUG375" s="1465"/>
      <c r="IUH375" s="1465"/>
      <c r="IUI375" s="1465"/>
      <c r="IUJ375" s="1465"/>
      <c r="IUK375" s="1465"/>
      <c r="IUL375" s="1465"/>
      <c r="IUM375" s="1465"/>
      <c r="IUN375" s="1465"/>
      <c r="IUO375" s="1465"/>
      <c r="IUP375" s="1465"/>
      <c r="IUQ375" s="1465"/>
      <c r="IUR375" s="1465"/>
      <c r="IUS375" s="1465"/>
      <c r="IUT375" s="1465"/>
      <c r="IUU375" s="1465"/>
      <c r="IUV375" s="1465"/>
      <c r="IUW375" s="1465"/>
      <c r="IUX375" s="1465"/>
      <c r="IUY375" s="1465"/>
      <c r="IUZ375" s="1465"/>
      <c r="IVA375" s="1465"/>
      <c r="IVB375" s="1465"/>
      <c r="IVC375" s="1465"/>
      <c r="IVD375" s="1465"/>
      <c r="IVE375" s="1465"/>
      <c r="IVF375" s="1465"/>
      <c r="IVG375" s="1465"/>
      <c r="IVH375" s="1465"/>
      <c r="IVI375" s="1465"/>
      <c r="IVJ375" s="1465"/>
      <c r="IVK375" s="1465"/>
      <c r="IVL375" s="1465"/>
      <c r="IVM375" s="1465"/>
      <c r="IVN375" s="1465"/>
      <c r="IVO375" s="1465"/>
      <c r="IVP375" s="1465"/>
      <c r="IVQ375" s="1465"/>
      <c r="IVR375" s="1465"/>
      <c r="IVS375" s="1465"/>
      <c r="IVT375" s="1465"/>
      <c r="IVU375" s="1465"/>
      <c r="IVV375" s="1465"/>
      <c r="IVW375" s="1465"/>
      <c r="IVX375" s="1465"/>
      <c r="IVY375" s="1465"/>
      <c r="IVZ375" s="1465"/>
      <c r="IWA375" s="1465"/>
      <c r="IWB375" s="1465"/>
      <c r="IWC375" s="1465"/>
      <c r="IWD375" s="1465"/>
      <c r="IWE375" s="1465"/>
      <c r="IWF375" s="1465"/>
      <c r="IWG375" s="1465"/>
      <c r="IWH375" s="1465"/>
      <c r="IWI375" s="1465"/>
      <c r="IWJ375" s="1465"/>
      <c r="IWK375" s="1465"/>
      <c r="IWL375" s="1465"/>
      <c r="IWM375" s="1465"/>
      <c r="IWN375" s="1465"/>
      <c r="IWO375" s="1465"/>
      <c r="IWP375" s="1465"/>
      <c r="IWQ375" s="1465"/>
      <c r="IWR375" s="1465"/>
      <c r="IWS375" s="1465"/>
      <c r="IWT375" s="1465"/>
      <c r="IWU375" s="1465"/>
      <c r="IWV375" s="1465"/>
      <c r="IWW375" s="1465"/>
      <c r="IWX375" s="1465"/>
      <c r="IWY375" s="1465"/>
      <c r="IWZ375" s="1465"/>
      <c r="IXA375" s="1465"/>
      <c r="IXB375" s="1465"/>
      <c r="IXC375" s="1465"/>
      <c r="IXD375" s="1465"/>
      <c r="IXE375" s="1465"/>
      <c r="IXF375" s="1465"/>
      <c r="IXG375" s="1465"/>
      <c r="IXH375" s="1465"/>
      <c r="IXI375" s="1465"/>
      <c r="IXJ375" s="1465"/>
      <c r="IXK375" s="1465"/>
      <c r="IXL375" s="1465"/>
      <c r="IXM375" s="1465"/>
      <c r="IXN375" s="1465"/>
      <c r="IXO375" s="1465"/>
      <c r="IXP375" s="1465"/>
      <c r="IXQ375" s="1465"/>
      <c r="IXR375" s="1465"/>
      <c r="IXS375" s="1465"/>
      <c r="IXT375" s="1465"/>
      <c r="IXU375" s="1465"/>
      <c r="IXV375" s="1465"/>
      <c r="IXW375" s="1465"/>
      <c r="IXX375" s="1465"/>
      <c r="IXY375" s="1465"/>
      <c r="IXZ375" s="1465"/>
      <c r="IYA375" s="1465"/>
      <c r="IYB375" s="1465"/>
      <c r="IYC375" s="1465"/>
      <c r="IYD375" s="1465"/>
      <c r="IYE375" s="1465"/>
      <c r="IYF375" s="1465"/>
      <c r="IYG375" s="1465"/>
      <c r="IYH375" s="1465"/>
      <c r="IYI375" s="1465"/>
      <c r="IYJ375" s="1465"/>
      <c r="IYK375" s="1465"/>
      <c r="IYL375" s="1465"/>
      <c r="IYM375" s="1465"/>
      <c r="IYN375" s="1465"/>
      <c r="IYO375" s="1465"/>
      <c r="IYP375" s="1465"/>
      <c r="IYQ375" s="1465"/>
      <c r="IYR375" s="1465"/>
      <c r="IYS375" s="1465"/>
      <c r="IYT375" s="1465"/>
      <c r="IYU375" s="1465"/>
      <c r="IYV375" s="1465"/>
      <c r="IYW375" s="1465"/>
      <c r="IYX375" s="1465"/>
      <c r="IYY375" s="1465"/>
      <c r="IYZ375" s="1465"/>
      <c r="IZA375" s="1465"/>
      <c r="IZB375" s="1465"/>
      <c r="IZC375" s="1465"/>
      <c r="IZD375" s="1465"/>
      <c r="IZE375" s="1465"/>
      <c r="IZF375" s="1465"/>
      <c r="IZG375" s="1465"/>
      <c r="IZH375" s="1465"/>
      <c r="IZI375" s="1465"/>
      <c r="IZJ375" s="1465"/>
      <c r="IZK375" s="1465"/>
      <c r="IZL375" s="1465"/>
      <c r="IZM375" s="1465"/>
      <c r="IZN375" s="1465"/>
      <c r="IZO375" s="1465"/>
      <c r="IZP375" s="1465"/>
      <c r="IZQ375" s="1465"/>
      <c r="IZR375" s="1465"/>
      <c r="IZS375" s="1465"/>
      <c r="IZT375" s="1465"/>
      <c r="IZU375" s="1465"/>
      <c r="IZV375" s="1465"/>
      <c r="IZW375" s="1465"/>
      <c r="IZX375" s="1465"/>
      <c r="IZY375" s="1465"/>
      <c r="IZZ375" s="1465"/>
      <c r="JAA375" s="1465"/>
      <c r="JAB375" s="1465"/>
      <c r="JAC375" s="1465"/>
      <c r="JAD375" s="1465"/>
      <c r="JAE375" s="1465"/>
      <c r="JAF375" s="1465"/>
      <c r="JAG375" s="1465"/>
      <c r="JAH375" s="1465"/>
      <c r="JAI375" s="1465"/>
      <c r="JAJ375" s="1465"/>
      <c r="JAK375" s="1465"/>
      <c r="JAL375" s="1465"/>
      <c r="JAM375" s="1465"/>
      <c r="JAN375" s="1465"/>
      <c r="JAO375" s="1465"/>
      <c r="JAP375" s="1465"/>
      <c r="JAQ375" s="1465"/>
      <c r="JAR375" s="1465"/>
      <c r="JAS375" s="1465"/>
      <c r="JAT375" s="1465"/>
      <c r="JAU375" s="1465"/>
      <c r="JAV375" s="1465"/>
      <c r="JAW375" s="1465"/>
      <c r="JAX375" s="1465"/>
      <c r="JAY375" s="1465"/>
      <c r="JAZ375" s="1465"/>
      <c r="JBA375" s="1465"/>
      <c r="JBB375" s="1465"/>
      <c r="JBC375" s="1465"/>
      <c r="JBD375" s="1465"/>
      <c r="JBE375" s="1465"/>
      <c r="JBF375" s="1465"/>
      <c r="JBG375" s="1465"/>
      <c r="JBH375" s="1465"/>
      <c r="JBI375" s="1465"/>
      <c r="JBJ375" s="1465"/>
      <c r="JBK375" s="1465"/>
      <c r="JBL375" s="1465"/>
      <c r="JBM375" s="1465"/>
      <c r="JBN375" s="1465"/>
      <c r="JBO375" s="1465"/>
      <c r="JBP375" s="1465"/>
      <c r="JBQ375" s="1465"/>
      <c r="JBR375" s="1465"/>
      <c r="JBS375" s="1465"/>
      <c r="JBT375" s="1465"/>
      <c r="JBU375" s="1465"/>
      <c r="JBV375" s="1465"/>
      <c r="JBW375" s="1465"/>
      <c r="JBX375" s="1465"/>
      <c r="JBY375" s="1465"/>
      <c r="JBZ375" s="1465"/>
      <c r="JCA375" s="1465"/>
      <c r="JCB375" s="1465"/>
      <c r="JCC375" s="1465"/>
      <c r="JCD375" s="1465"/>
      <c r="JCE375" s="1465"/>
      <c r="JCF375" s="1465"/>
      <c r="JCG375" s="1465"/>
      <c r="JCH375" s="1465"/>
      <c r="JCI375" s="1465"/>
      <c r="JCJ375" s="1465"/>
      <c r="JCK375" s="1465"/>
      <c r="JCL375" s="1465"/>
      <c r="JCM375" s="1465"/>
      <c r="JCN375" s="1465"/>
      <c r="JCO375" s="1465"/>
      <c r="JCP375" s="1465"/>
      <c r="JCQ375" s="1465"/>
      <c r="JCR375" s="1465"/>
      <c r="JCS375" s="1465"/>
      <c r="JCT375" s="1465"/>
      <c r="JCU375" s="1465"/>
      <c r="JCV375" s="1465"/>
      <c r="JCW375" s="1465"/>
      <c r="JCX375" s="1465"/>
      <c r="JCY375" s="1465"/>
      <c r="JCZ375" s="1465"/>
      <c r="JDA375" s="1465"/>
      <c r="JDB375" s="1465"/>
      <c r="JDC375" s="1465"/>
      <c r="JDD375" s="1465"/>
      <c r="JDE375" s="1465"/>
      <c r="JDF375" s="1465"/>
      <c r="JDG375" s="1465"/>
      <c r="JDH375" s="1465"/>
      <c r="JDI375" s="1465"/>
      <c r="JDJ375" s="1465"/>
      <c r="JDK375" s="1465"/>
      <c r="JDL375" s="1465"/>
      <c r="JDM375" s="1465"/>
      <c r="JDN375" s="1465"/>
      <c r="JDO375" s="1465"/>
      <c r="JDP375" s="1465"/>
      <c r="JDQ375" s="1465"/>
      <c r="JDR375" s="1465"/>
      <c r="JDS375" s="1465"/>
      <c r="JDT375" s="1465"/>
      <c r="JDU375" s="1465"/>
      <c r="JDV375" s="1465"/>
      <c r="JDW375" s="1465"/>
      <c r="JDX375" s="1465"/>
      <c r="JDY375" s="1465"/>
      <c r="JDZ375" s="1465"/>
      <c r="JEA375" s="1465"/>
      <c r="JEB375" s="1465"/>
      <c r="JEC375" s="1465"/>
      <c r="JED375" s="1465"/>
      <c r="JEE375" s="1465"/>
      <c r="JEF375" s="1465"/>
      <c r="JEG375" s="1465"/>
      <c r="JEH375" s="1465"/>
      <c r="JEI375" s="1465"/>
      <c r="JEJ375" s="1465"/>
      <c r="JEK375" s="1465"/>
      <c r="JEL375" s="1465"/>
      <c r="JEM375" s="1465"/>
      <c r="JEN375" s="1465"/>
      <c r="JEO375" s="1465"/>
      <c r="JEP375" s="1465"/>
      <c r="JEQ375" s="1465"/>
      <c r="JER375" s="1465"/>
      <c r="JES375" s="1465"/>
      <c r="JET375" s="1465"/>
      <c r="JEU375" s="1465"/>
      <c r="JEV375" s="1465"/>
      <c r="JEW375" s="1465"/>
      <c r="JEX375" s="1465"/>
      <c r="JEY375" s="1465"/>
      <c r="JEZ375" s="1465"/>
      <c r="JFA375" s="1465"/>
      <c r="JFB375" s="1465"/>
      <c r="JFC375" s="1465"/>
      <c r="JFD375" s="1465"/>
      <c r="JFE375" s="1465"/>
      <c r="JFF375" s="1465"/>
      <c r="JFG375" s="1465"/>
      <c r="JFH375" s="1465"/>
      <c r="JFI375" s="1465"/>
      <c r="JFJ375" s="1465"/>
      <c r="JFK375" s="1465"/>
      <c r="JFL375" s="1465"/>
      <c r="JFM375" s="1465"/>
      <c r="JFN375" s="1465"/>
      <c r="JFO375" s="1465"/>
      <c r="JFP375" s="1465"/>
      <c r="JFQ375" s="1465"/>
      <c r="JFR375" s="1465"/>
      <c r="JFS375" s="1465"/>
      <c r="JFT375" s="1465"/>
      <c r="JFU375" s="1465"/>
      <c r="JFV375" s="1465"/>
      <c r="JFW375" s="1465"/>
      <c r="JFX375" s="1465"/>
      <c r="JFY375" s="1465"/>
      <c r="JFZ375" s="1465"/>
      <c r="JGA375" s="1465"/>
      <c r="JGB375" s="1465"/>
      <c r="JGC375" s="1465"/>
      <c r="JGD375" s="1465"/>
      <c r="JGE375" s="1465"/>
      <c r="JGF375" s="1465"/>
      <c r="JGG375" s="1465"/>
      <c r="JGH375" s="1465"/>
      <c r="JGI375" s="1465"/>
      <c r="JGJ375" s="1465"/>
      <c r="JGK375" s="1465"/>
      <c r="JGL375" s="1465"/>
      <c r="JGM375" s="1465"/>
      <c r="JGN375" s="1465"/>
      <c r="JGO375" s="1465"/>
      <c r="JGP375" s="1465"/>
      <c r="JGQ375" s="1465"/>
      <c r="JGR375" s="1465"/>
      <c r="JGS375" s="1465"/>
      <c r="JGT375" s="1465"/>
      <c r="JGU375" s="1465"/>
      <c r="JGV375" s="1465"/>
      <c r="JGW375" s="1465"/>
      <c r="JGX375" s="1465"/>
      <c r="JGY375" s="1465"/>
      <c r="JGZ375" s="1465"/>
      <c r="JHA375" s="1465"/>
      <c r="JHB375" s="1465"/>
      <c r="JHC375" s="1465"/>
      <c r="JHD375" s="1465"/>
      <c r="JHE375" s="1465"/>
      <c r="JHF375" s="1465"/>
      <c r="JHG375" s="1465"/>
      <c r="JHH375" s="1465"/>
      <c r="JHI375" s="1465"/>
      <c r="JHJ375" s="1465"/>
      <c r="JHK375" s="1465"/>
      <c r="JHL375" s="1465"/>
      <c r="JHM375" s="1465"/>
      <c r="JHN375" s="1465"/>
      <c r="JHO375" s="1465"/>
      <c r="JHP375" s="1465"/>
      <c r="JHQ375" s="1465"/>
      <c r="JHR375" s="1465"/>
      <c r="JHS375" s="1465"/>
      <c r="JHT375" s="1465"/>
      <c r="JHU375" s="1465"/>
      <c r="JHV375" s="1465"/>
      <c r="JHW375" s="1465"/>
      <c r="JHX375" s="1465"/>
      <c r="JHY375" s="1465"/>
      <c r="JHZ375" s="1465"/>
      <c r="JIA375" s="1465"/>
      <c r="JIB375" s="1465"/>
      <c r="JIC375" s="1465"/>
      <c r="JID375" s="1465"/>
      <c r="JIE375" s="1465"/>
      <c r="JIF375" s="1465"/>
      <c r="JIG375" s="1465"/>
      <c r="JIH375" s="1465"/>
      <c r="JII375" s="1465"/>
      <c r="JIJ375" s="1465"/>
      <c r="JIK375" s="1465"/>
      <c r="JIL375" s="1465"/>
      <c r="JIM375" s="1465"/>
      <c r="JIN375" s="1465"/>
      <c r="JIO375" s="1465"/>
      <c r="JIP375" s="1465"/>
      <c r="JIQ375" s="1465"/>
      <c r="JIR375" s="1465"/>
      <c r="JIS375" s="1465"/>
      <c r="JIT375" s="1465"/>
      <c r="JIU375" s="1465"/>
      <c r="JIV375" s="1465"/>
      <c r="JIW375" s="1465"/>
      <c r="JIX375" s="1465"/>
      <c r="JIY375" s="1465"/>
      <c r="JIZ375" s="1465"/>
      <c r="JJA375" s="1465"/>
      <c r="JJB375" s="1465"/>
      <c r="JJC375" s="1465"/>
      <c r="JJD375" s="1465"/>
      <c r="JJE375" s="1465"/>
      <c r="JJF375" s="1465"/>
      <c r="JJG375" s="1465"/>
      <c r="JJH375" s="1465"/>
      <c r="JJI375" s="1465"/>
      <c r="JJJ375" s="1465"/>
      <c r="JJK375" s="1465"/>
      <c r="JJL375" s="1465"/>
      <c r="JJM375" s="1465"/>
      <c r="JJN375" s="1465"/>
      <c r="JJO375" s="1465"/>
      <c r="JJP375" s="1465"/>
      <c r="JJQ375" s="1465"/>
      <c r="JJR375" s="1465"/>
      <c r="JJS375" s="1465"/>
      <c r="JJT375" s="1465"/>
      <c r="JJU375" s="1465"/>
      <c r="JJV375" s="1465"/>
      <c r="JJW375" s="1465"/>
      <c r="JJX375" s="1465"/>
      <c r="JJY375" s="1465"/>
      <c r="JJZ375" s="1465"/>
      <c r="JKA375" s="1465"/>
      <c r="JKB375" s="1465"/>
      <c r="JKC375" s="1465"/>
      <c r="JKD375" s="1465"/>
      <c r="JKE375" s="1465"/>
      <c r="JKF375" s="1465"/>
      <c r="JKG375" s="1465"/>
      <c r="JKH375" s="1465"/>
      <c r="JKI375" s="1465"/>
      <c r="JKJ375" s="1465"/>
      <c r="JKK375" s="1465"/>
      <c r="JKL375" s="1465"/>
      <c r="JKM375" s="1465"/>
      <c r="JKN375" s="1465"/>
      <c r="JKO375" s="1465"/>
      <c r="JKP375" s="1465"/>
      <c r="JKQ375" s="1465"/>
      <c r="JKR375" s="1465"/>
      <c r="JKS375" s="1465"/>
      <c r="JKT375" s="1465"/>
      <c r="JKU375" s="1465"/>
      <c r="JKV375" s="1465"/>
      <c r="JKW375" s="1465"/>
      <c r="JKX375" s="1465"/>
      <c r="JKY375" s="1465"/>
      <c r="JKZ375" s="1465"/>
      <c r="JLA375" s="1465"/>
      <c r="JLB375" s="1465"/>
      <c r="JLC375" s="1465"/>
      <c r="JLD375" s="1465"/>
      <c r="JLE375" s="1465"/>
      <c r="JLF375" s="1465"/>
      <c r="JLG375" s="1465"/>
      <c r="JLH375" s="1465"/>
      <c r="JLI375" s="1465"/>
      <c r="JLJ375" s="1465"/>
      <c r="JLK375" s="1465"/>
      <c r="JLL375" s="1465"/>
      <c r="JLM375" s="1465"/>
      <c r="JLN375" s="1465"/>
      <c r="JLO375" s="1465"/>
      <c r="JLP375" s="1465"/>
      <c r="JLQ375" s="1465"/>
      <c r="JLR375" s="1465"/>
      <c r="JLS375" s="1465"/>
      <c r="JLT375" s="1465"/>
      <c r="JLU375" s="1465"/>
      <c r="JLV375" s="1465"/>
      <c r="JLW375" s="1465"/>
      <c r="JLX375" s="1465"/>
      <c r="JLY375" s="1465"/>
      <c r="JLZ375" s="1465"/>
      <c r="JMA375" s="1465"/>
      <c r="JMB375" s="1465"/>
      <c r="JMC375" s="1465"/>
      <c r="JMD375" s="1465"/>
      <c r="JME375" s="1465"/>
      <c r="JMF375" s="1465"/>
      <c r="JMG375" s="1465"/>
      <c r="JMH375" s="1465"/>
      <c r="JMI375" s="1465"/>
      <c r="JMJ375" s="1465"/>
      <c r="JMK375" s="1465"/>
      <c r="JML375" s="1465"/>
      <c r="JMM375" s="1465"/>
      <c r="JMN375" s="1465"/>
      <c r="JMO375" s="1465"/>
      <c r="JMP375" s="1465"/>
      <c r="JMQ375" s="1465"/>
      <c r="JMR375" s="1465"/>
      <c r="JMS375" s="1465"/>
      <c r="JMT375" s="1465"/>
      <c r="JMU375" s="1465"/>
      <c r="JMV375" s="1465"/>
      <c r="JMW375" s="1465"/>
      <c r="JMX375" s="1465"/>
      <c r="JMY375" s="1465"/>
      <c r="JMZ375" s="1465"/>
      <c r="JNA375" s="1465"/>
      <c r="JNB375" s="1465"/>
      <c r="JNC375" s="1465"/>
      <c r="JND375" s="1465"/>
      <c r="JNE375" s="1465"/>
      <c r="JNF375" s="1465"/>
      <c r="JNG375" s="1465"/>
      <c r="JNH375" s="1465"/>
      <c r="JNI375" s="1465"/>
      <c r="JNJ375" s="1465"/>
      <c r="JNK375" s="1465"/>
      <c r="JNL375" s="1465"/>
      <c r="JNM375" s="1465"/>
      <c r="JNN375" s="1465"/>
      <c r="JNO375" s="1465"/>
      <c r="JNP375" s="1465"/>
      <c r="JNQ375" s="1465"/>
      <c r="JNR375" s="1465"/>
      <c r="JNS375" s="1465"/>
      <c r="JNT375" s="1465"/>
      <c r="JNU375" s="1465"/>
      <c r="JNV375" s="1465"/>
      <c r="JNW375" s="1465"/>
      <c r="JNX375" s="1465"/>
      <c r="JNY375" s="1465"/>
      <c r="JNZ375" s="1465"/>
      <c r="JOA375" s="1465"/>
      <c r="JOB375" s="1465"/>
      <c r="JOC375" s="1465"/>
      <c r="JOD375" s="1465"/>
      <c r="JOE375" s="1465"/>
      <c r="JOF375" s="1465"/>
      <c r="JOG375" s="1465"/>
      <c r="JOH375" s="1465"/>
      <c r="JOI375" s="1465"/>
      <c r="JOJ375" s="1465"/>
      <c r="JOK375" s="1465"/>
      <c r="JOL375" s="1465"/>
      <c r="JOM375" s="1465"/>
      <c r="JON375" s="1465"/>
      <c r="JOO375" s="1465"/>
      <c r="JOP375" s="1465"/>
      <c r="JOQ375" s="1465"/>
      <c r="JOR375" s="1465"/>
      <c r="JOS375" s="1465"/>
      <c r="JOT375" s="1465"/>
      <c r="JOU375" s="1465"/>
      <c r="JOV375" s="1465"/>
      <c r="JOW375" s="1465"/>
      <c r="JOX375" s="1465"/>
      <c r="JOY375" s="1465"/>
      <c r="JOZ375" s="1465"/>
      <c r="JPA375" s="1465"/>
      <c r="JPB375" s="1465"/>
      <c r="JPC375" s="1465"/>
      <c r="JPD375" s="1465"/>
      <c r="JPE375" s="1465"/>
      <c r="JPF375" s="1465"/>
      <c r="JPG375" s="1465"/>
      <c r="JPH375" s="1465"/>
      <c r="JPI375" s="1465"/>
      <c r="JPJ375" s="1465"/>
      <c r="JPK375" s="1465"/>
      <c r="JPL375" s="1465"/>
      <c r="JPM375" s="1465"/>
      <c r="JPN375" s="1465"/>
      <c r="JPO375" s="1465"/>
      <c r="JPP375" s="1465"/>
      <c r="JPQ375" s="1465"/>
      <c r="JPR375" s="1465"/>
      <c r="JPS375" s="1465"/>
      <c r="JPT375" s="1465"/>
      <c r="JPU375" s="1465"/>
      <c r="JPV375" s="1465"/>
      <c r="JPW375" s="1465"/>
      <c r="JPX375" s="1465"/>
      <c r="JPY375" s="1465"/>
      <c r="JPZ375" s="1465"/>
      <c r="JQA375" s="1465"/>
      <c r="JQB375" s="1465"/>
      <c r="JQC375" s="1465"/>
      <c r="JQD375" s="1465"/>
      <c r="JQE375" s="1465"/>
      <c r="JQF375" s="1465"/>
      <c r="JQG375" s="1465"/>
      <c r="JQH375" s="1465"/>
      <c r="JQI375" s="1465"/>
      <c r="JQJ375" s="1465"/>
      <c r="JQK375" s="1465"/>
      <c r="JQL375" s="1465"/>
      <c r="JQM375" s="1465"/>
      <c r="JQN375" s="1465"/>
      <c r="JQO375" s="1465"/>
      <c r="JQP375" s="1465"/>
      <c r="JQQ375" s="1465"/>
      <c r="JQR375" s="1465"/>
      <c r="JQS375" s="1465"/>
      <c r="JQT375" s="1465"/>
      <c r="JQU375" s="1465"/>
      <c r="JQV375" s="1465"/>
      <c r="JQW375" s="1465"/>
      <c r="JQX375" s="1465"/>
      <c r="JQY375" s="1465"/>
      <c r="JQZ375" s="1465"/>
      <c r="JRA375" s="1465"/>
      <c r="JRB375" s="1465"/>
      <c r="JRC375" s="1465"/>
      <c r="JRD375" s="1465"/>
      <c r="JRE375" s="1465"/>
      <c r="JRF375" s="1465"/>
      <c r="JRG375" s="1465"/>
      <c r="JRH375" s="1465"/>
      <c r="JRI375" s="1465"/>
      <c r="JRJ375" s="1465"/>
      <c r="JRK375" s="1465"/>
      <c r="JRL375" s="1465"/>
      <c r="JRM375" s="1465"/>
      <c r="JRN375" s="1465"/>
      <c r="JRO375" s="1465"/>
      <c r="JRP375" s="1465"/>
      <c r="JRQ375" s="1465"/>
      <c r="JRR375" s="1465"/>
      <c r="JRS375" s="1465"/>
      <c r="JRT375" s="1465"/>
      <c r="JRU375" s="1465"/>
      <c r="JRV375" s="1465"/>
      <c r="JRW375" s="1465"/>
      <c r="JRX375" s="1465"/>
      <c r="JRY375" s="1465"/>
      <c r="JRZ375" s="1465"/>
      <c r="JSA375" s="1465"/>
      <c r="JSB375" s="1465"/>
      <c r="JSC375" s="1465"/>
      <c r="JSD375" s="1465"/>
      <c r="JSE375" s="1465"/>
      <c r="JSF375" s="1465"/>
      <c r="JSG375" s="1465"/>
      <c r="JSH375" s="1465"/>
      <c r="JSI375" s="1465"/>
      <c r="JSJ375" s="1465"/>
      <c r="JSK375" s="1465"/>
      <c r="JSL375" s="1465"/>
      <c r="JSM375" s="1465"/>
      <c r="JSN375" s="1465"/>
      <c r="JSO375" s="1465"/>
      <c r="JSP375" s="1465"/>
      <c r="JSQ375" s="1465"/>
      <c r="JSR375" s="1465"/>
      <c r="JSS375" s="1465"/>
      <c r="JST375" s="1465"/>
      <c r="JSU375" s="1465"/>
      <c r="JSV375" s="1465"/>
      <c r="JSW375" s="1465"/>
      <c r="JSX375" s="1465"/>
      <c r="JSY375" s="1465"/>
      <c r="JSZ375" s="1465"/>
      <c r="JTA375" s="1465"/>
      <c r="JTB375" s="1465"/>
      <c r="JTC375" s="1465"/>
      <c r="JTD375" s="1465"/>
      <c r="JTE375" s="1465"/>
      <c r="JTF375" s="1465"/>
      <c r="JTG375" s="1465"/>
      <c r="JTH375" s="1465"/>
      <c r="JTI375" s="1465"/>
      <c r="JTJ375" s="1465"/>
      <c r="JTK375" s="1465"/>
      <c r="JTL375" s="1465"/>
      <c r="JTM375" s="1465"/>
      <c r="JTN375" s="1465"/>
      <c r="JTO375" s="1465"/>
      <c r="JTP375" s="1465"/>
      <c r="JTQ375" s="1465"/>
      <c r="JTR375" s="1465"/>
      <c r="JTS375" s="1465"/>
      <c r="JTT375" s="1465"/>
      <c r="JTU375" s="1465"/>
      <c r="JTV375" s="1465"/>
      <c r="JTW375" s="1465"/>
      <c r="JTX375" s="1465"/>
      <c r="JTY375" s="1465"/>
      <c r="JTZ375" s="1465"/>
      <c r="JUA375" s="1465"/>
      <c r="JUB375" s="1465"/>
      <c r="JUC375" s="1465"/>
      <c r="JUD375" s="1465"/>
      <c r="JUE375" s="1465"/>
      <c r="JUF375" s="1465"/>
      <c r="JUG375" s="1465"/>
      <c r="JUH375" s="1465"/>
      <c r="JUI375" s="1465"/>
      <c r="JUJ375" s="1465"/>
      <c r="JUK375" s="1465"/>
      <c r="JUL375" s="1465"/>
      <c r="JUM375" s="1465"/>
      <c r="JUN375" s="1465"/>
      <c r="JUO375" s="1465"/>
      <c r="JUP375" s="1465"/>
      <c r="JUQ375" s="1465"/>
      <c r="JUR375" s="1465"/>
      <c r="JUS375" s="1465"/>
      <c r="JUT375" s="1465"/>
      <c r="JUU375" s="1465"/>
      <c r="JUV375" s="1465"/>
      <c r="JUW375" s="1465"/>
      <c r="JUX375" s="1465"/>
      <c r="JUY375" s="1465"/>
      <c r="JUZ375" s="1465"/>
      <c r="JVA375" s="1465"/>
      <c r="JVB375" s="1465"/>
      <c r="JVC375" s="1465"/>
      <c r="JVD375" s="1465"/>
      <c r="JVE375" s="1465"/>
      <c r="JVF375" s="1465"/>
      <c r="JVG375" s="1465"/>
      <c r="JVH375" s="1465"/>
      <c r="JVI375" s="1465"/>
      <c r="JVJ375" s="1465"/>
      <c r="JVK375" s="1465"/>
      <c r="JVL375" s="1465"/>
      <c r="JVM375" s="1465"/>
      <c r="JVN375" s="1465"/>
      <c r="JVO375" s="1465"/>
      <c r="JVP375" s="1465"/>
      <c r="JVQ375" s="1465"/>
      <c r="JVR375" s="1465"/>
      <c r="JVS375" s="1465"/>
      <c r="JVT375" s="1465"/>
      <c r="JVU375" s="1465"/>
      <c r="JVV375" s="1465"/>
      <c r="JVW375" s="1465"/>
      <c r="JVX375" s="1465"/>
      <c r="JVY375" s="1465"/>
      <c r="JVZ375" s="1465"/>
      <c r="JWA375" s="1465"/>
      <c r="JWB375" s="1465"/>
      <c r="JWC375" s="1465"/>
      <c r="JWD375" s="1465"/>
      <c r="JWE375" s="1465"/>
      <c r="JWF375" s="1465"/>
      <c r="JWG375" s="1465"/>
      <c r="JWH375" s="1465"/>
      <c r="JWI375" s="1465"/>
      <c r="JWJ375" s="1465"/>
      <c r="JWK375" s="1465"/>
      <c r="JWL375" s="1465"/>
      <c r="JWM375" s="1465"/>
      <c r="JWN375" s="1465"/>
      <c r="JWO375" s="1465"/>
      <c r="JWP375" s="1465"/>
      <c r="JWQ375" s="1465"/>
      <c r="JWR375" s="1465"/>
      <c r="JWS375" s="1465"/>
      <c r="JWT375" s="1465"/>
      <c r="JWU375" s="1465"/>
      <c r="JWV375" s="1465"/>
      <c r="JWW375" s="1465"/>
      <c r="JWX375" s="1465"/>
      <c r="JWY375" s="1465"/>
      <c r="JWZ375" s="1465"/>
      <c r="JXA375" s="1465"/>
      <c r="JXB375" s="1465"/>
      <c r="JXC375" s="1465"/>
      <c r="JXD375" s="1465"/>
      <c r="JXE375" s="1465"/>
      <c r="JXF375" s="1465"/>
      <c r="JXG375" s="1465"/>
      <c r="JXH375" s="1465"/>
      <c r="JXI375" s="1465"/>
      <c r="JXJ375" s="1465"/>
      <c r="JXK375" s="1465"/>
      <c r="JXL375" s="1465"/>
      <c r="JXM375" s="1465"/>
      <c r="JXN375" s="1465"/>
      <c r="JXO375" s="1465"/>
      <c r="JXP375" s="1465"/>
      <c r="JXQ375" s="1465"/>
      <c r="JXR375" s="1465"/>
      <c r="JXS375" s="1465"/>
      <c r="JXT375" s="1465"/>
      <c r="JXU375" s="1465"/>
      <c r="JXV375" s="1465"/>
      <c r="JXW375" s="1465"/>
      <c r="JXX375" s="1465"/>
      <c r="JXY375" s="1465"/>
      <c r="JXZ375" s="1465"/>
      <c r="JYA375" s="1465"/>
      <c r="JYB375" s="1465"/>
      <c r="JYC375" s="1465"/>
      <c r="JYD375" s="1465"/>
      <c r="JYE375" s="1465"/>
      <c r="JYF375" s="1465"/>
      <c r="JYG375" s="1465"/>
      <c r="JYH375" s="1465"/>
      <c r="JYI375" s="1465"/>
      <c r="JYJ375" s="1465"/>
      <c r="JYK375" s="1465"/>
      <c r="JYL375" s="1465"/>
      <c r="JYM375" s="1465"/>
      <c r="JYN375" s="1465"/>
      <c r="JYO375" s="1465"/>
      <c r="JYP375" s="1465"/>
      <c r="JYQ375" s="1465"/>
      <c r="JYR375" s="1465"/>
      <c r="JYS375" s="1465"/>
      <c r="JYT375" s="1465"/>
      <c r="JYU375" s="1465"/>
      <c r="JYV375" s="1465"/>
      <c r="JYW375" s="1465"/>
      <c r="JYX375" s="1465"/>
      <c r="JYY375" s="1465"/>
      <c r="JYZ375" s="1465"/>
      <c r="JZA375" s="1465"/>
      <c r="JZB375" s="1465"/>
      <c r="JZC375" s="1465"/>
      <c r="JZD375" s="1465"/>
      <c r="JZE375" s="1465"/>
      <c r="JZF375" s="1465"/>
      <c r="JZG375" s="1465"/>
      <c r="JZH375" s="1465"/>
      <c r="JZI375" s="1465"/>
      <c r="JZJ375" s="1465"/>
      <c r="JZK375" s="1465"/>
      <c r="JZL375" s="1465"/>
      <c r="JZM375" s="1465"/>
      <c r="JZN375" s="1465"/>
      <c r="JZO375" s="1465"/>
      <c r="JZP375" s="1465"/>
      <c r="JZQ375" s="1465"/>
      <c r="JZR375" s="1465"/>
      <c r="JZS375" s="1465"/>
      <c r="JZT375" s="1465"/>
      <c r="JZU375" s="1465"/>
      <c r="JZV375" s="1465"/>
      <c r="JZW375" s="1465"/>
      <c r="JZX375" s="1465"/>
      <c r="JZY375" s="1465"/>
      <c r="JZZ375" s="1465"/>
      <c r="KAA375" s="1465"/>
      <c r="KAB375" s="1465"/>
      <c r="KAC375" s="1465"/>
      <c r="KAD375" s="1465"/>
      <c r="KAE375" s="1465"/>
      <c r="KAF375" s="1465"/>
      <c r="KAG375" s="1465"/>
      <c r="KAH375" s="1465"/>
      <c r="KAI375" s="1465"/>
      <c r="KAJ375" s="1465"/>
      <c r="KAK375" s="1465"/>
      <c r="KAL375" s="1465"/>
      <c r="KAM375" s="1465"/>
      <c r="KAN375" s="1465"/>
      <c r="KAO375" s="1465"/>
      <c r="KAP375" s="1465"/>
      <c r="KAQ375" s="1465"/>
      <c r="KAR375" s="1465"/>
      <c r="KAS375" s="1465"/>
      <c r="KAT375" s="1465"/>
      <c r="KAU375" s="1465"/>
      <c r="KAV375" s="1465"/>
      <c r="KAW375" s="1465"/>
      <c r="KAX375" s="1465"/>
      <c r="KAY375" s="1465"/>
      <c r="KAZ375" s="1465"/>
      <c r="KBA375" s="1465"/>
      <c r="KBB375" s="1465"/>
      <c r="KBC375" s="1465"/>
      <c r="KBD375" s="1465"/>
      <c r="KBE375" s="1465"/>
      <c r="KBF375" s="1465"/>
      <c r="KBG375" s="1465"/>
      <c r="KBH375" s="1465"/>
      <c r="KBI375" s="1465"/>
      <c r="KBJ375" s="1465"/>
      <c r="KBK375" s="1465"/>
      <c r="KBL375" s="1465"/>
      <c r="KBM375" s="1465"/>
      <c r="KBN375" s="1465"/>
      <c r="KBO375" s="1465"/>
      <c r="KBP375" s="1465"/>
      <c r="KBQ375" s="1465"/>
      <c r="KBR375" s="1465"/>
      <c r="KBS375" s="1465"/>
      <c r="KBT375" s="1465"/>
      <c r="KBU375" s="1465"/>
      <c r="KBV375" s="1465"/>
      <c r="KBW375" s="1465"/>
      <c r="KBX375" s="1465"/>
      <c r="KBY375" s="1465"/>
      <c r="KBZ375" s="1465"/>
      <c r="KCA375" s="1465"/>
      <c r="KCB375" s="1465"/>
      <c r="KCC375" s="1465"/>
      <c r="KCD375" s="1465"/>
      <c r="KCE375" s="1465"/>
      <c r="KCF375" s="1465"/>
      <c r="KCG375" s="1465"/>
      <c r="KCH375" s="1465"/>
      <c r="KCI375" s="1465"/>
      <c r="KCJ375" s="1465"/>
      <c r="KCK375" s="1465"/>
      <c r="KCL375" s="1465"/>
      <c r="KCM375" s="1465"/>
      <c r="KCN375" s="1465"/>
      <c r="KCO375" s="1465"/>
      <c r="KCP375" s="1465"/>
      <c r="KCQ375" s="1465"/>
      <c r="KCR375" s="1465"/>
      <c r="KCS375" s="1465"/>
      <c r="KCT375" s="1465"/>
      <c r="KCU375" s="1465"/>
      <c r="KCV375" s="1465"/>
      <c r="KCW375" s="1465"/>
      <c r="KCX375" s="1465"/>
      <c r="KCY375" s="1465"/>
      <c r="KCZ375" s="1465"/>
      <c r="KDA375" s="1465"/>
      <c r="KDB375" s="1465"/>
      <c r="KDC375" s="1465"/>
      <c r="KDD375" s="1465"/>
      <c r="KDE375" s="1465"/>
      <c r="KDF375" s="1465"/>
      <c r="KDG375" s="1465"/>
      <c r="KDH375" s="1465"/>
      <c r="KDI375" s="1465"/>
      <c r="KDJ375" s="1465"/>
      <c r="KDK375" s="1465"/>
      <c r="KDL375" s="1465"/>
      <c r="KDM375" s="1465"/>
      <c r="KDN375" s="1465"/>
      <c r="KDO375" s="1465"/>
      <c r="KDP375" s="1465"/>
      <c r="KDQ375" s="1465"/>
      <c r="KDR375" s="1465"/>
      <c r="KDS375" s="1465"/>
      <c r="KDT375" s="1465"/>
      <c r="KDU375" s="1465"/>
      <c r="KDV375" s="1465"/>
      <c r="KDW375" s="1465"/>
      <c r="KDX375" s="1465"/>
      <c r="KDY375" s="1465"/>
      <c r="KDZ375" s="1465"/>
      <c r="KEA375" s="1465"/>
      <c r="KEB375" s="1465"/>
      <c r="KEC375" s="1465"/>
      <c r="KED375" s="1465"/>
      <c r="KEE375" s="1465"/>
      <c r="KEF375" s="1465"/>
      <c r="KEG375" s="1465"/>
      <c r="KEH375" s="1465"/>
      <c r="KEI375" s="1465"/>
      <c r="KEJ375" s="1465"/>
      <c r="KEK375" s="1465"/>
      <c r="KEL375" s="1465"/>
      <c r="KEM375" s="1465"/>
      <c r="KEN375" s="1465"/>
      <c r="KEO375" s="1465"/>
      <c r="KEP375" s="1465"/>
      <c r="KEQ375" s="1465"/>
      <c r="KER375" s="1465"/>
      <c r="KES375" s="1465"/>
      <c r="KET375" s="1465"/>
      <c r="KEU375" s="1465"/>
      <c r="KEV375" s="1465"/>
      <c r="KEW375" s="1465"/>
      <c r="KEX375" s="1465"/>
      <c r="KEY375" s="1465"/>
      <c r="KEZ375" s="1465"/>
      <c r="KFA375" s="1465"/>
      <c r="KFB375" s="1465"/>
      <c r="KFC375" s="1465"/>
      <c r="KFD375" s="1465"/>
      <c r="KFE375" s="1465"/>
      <c r="KFF375" s="1465"/>
      <c r="KFG375" s="1465"/>
      <c r="KFH375" s="1465"/>
      <c r="KFI375" s="1465"/>
      <c r="KFJ375" s="1465"/>
      <c r="KFK375" s="1465"/>
      <c r="KFL375" s="1465"/>
      <c r="KFM375" s="1465"/>
      <c r="KFN375" s="1465"/>
      <c r="KFO375" s="1465"/>
      <c r="KFP375" s="1465"/>
      <c r="KFQ375" s="1465"/>
      <c r="KFR375" s="1465"/>
      <c r="KFS375" s="1465"/>
      <c r="KFT375" s="1465"/>
      <c r="KFU375" s="1465"/>
      <c r="KFV375" s="1465"/>
      <c r="KFW375" s="1465"/>
      <c r="KFX375" s="1465"/>
      <c r="KFY375" s="1465"/>
      <c r="KFZ375" s="1465"/>
      <c r="KGA375" s="1465"/>
      <c r="KGB375" s="1465"/>
      <c r="KGC375" s="1465"/>
      <c r="KGD375" s="1465"/>
      <c r="KGE375" s="1465"/>
      <c r="KGF375" s="1465"/>
      <c r="KGG375" s="1465"/>
      <c r="KGH375" s="1465"/>
      <c r="KGI375" s="1465"/>
      <c r="KGJ375" s="1465"/>
      <c r="KGK375" s="1465"/>
      <c r="KGL375" s="1465"/>
      <c r="KGM375" s="1465"/>
      <c r="KGN375" s="1465"/>
      <c r="KGO375" s="1465"/>
      <c r="KGP375" s="1465"/>
      <c r="KGQ375" s="1465"/>
      <c r="KGR375" s="1465"/>
      <c r="KGS375" s="1465"/>
      <c r="KGT375" s="1465"/>
      <c r="KGU375" s="1465"/>
      <c r="KGV375" s="1465"/>
      <c r="KGW375" s="1465"/>
      <c r="KGX375" s="1465"/>
      <c r="KGY375" s="1465"/>
      <c r="KGZ375" s="1465"/>
      <c r="KHA375" s="1465"/>
      <c r="KHB375" s="1465"/>
      <c r="KHC375" s="1465"/>
      <c r="KHD375" s="1465"/>
      <c r="KHE375" s="1465"/>
      <c r="KHF375" s="1465"/>
      <c r="KHG375" s="1465"/>
      <c r="KHH375" s="1465"/>
      <c r="KHI375" s="1465"/>
      <c r="KHJ375" s="1465"/>
      <c r="KHK375" s="1465"/>
      <c r="KHL375" s="1465"/>
      <c r="KHM375" s="1465"/>
      <c r="KHN375" s="1465"/>
      <c r="KHO375" s="1465"/>
      <c r="KHP375" s="1465"/>
      <c r="KHQ375" s="1465"/>
      <c r="KHR375" s="1465"/>
      <c r="KHS375" s="1465"/>
      <c r="KHT375" s="1465"/>
      <c r="KHU375" s="1465"/>
      <c r="KHV375" s="1465"/>
      <c r="KHW375" s="1465"/>
      <c r="KHX375" s="1465"/>
      <c r="KHY375" s="1465"/>
      <c r="KHZ375" s="1465"/>
      <c r="KIA375" s="1465"/>
      <c r="KIB375" s="1465"/>
      <c r="KIC375" s="1465"/>
      <c r="KID375" s="1465"/>
      <c r="KIE375" s="1465"/>
      <c r="KIF375" s="1465"/>
      <c r="KIG375" s="1465"/>
      <c r="KIH375" s="1465"/>
      <c r="KII375" s="1465"/>
      <c r="KIJ375" s="1465"/>
      <c r="KIK375" s="1465"/>
      <c r="KIL375" s="1465"/>
      <c r="KIM375" s="1465"/>
      <c r="KIN375" s="1465"/>
      <c r="KIO375" s="1465"/>
      <c r="KIP375" s="1465"/>
      <c r="KIQ375" s="1465"/>
      <c r="KIR375" s="1465"/>
      <c r="KIS375" s="1465"/>
      <c r="KIT375" s="1465"/>
      <c r="KIU375" s="1465"/>
      <c r="KIV375" s="1465"/>
      <c r="KIW375" s="1465"/>
      <c r="KIX375" s="1465"/>
      <c r="KIY375" s="1465"/>
      <c r="KIZ375" s="1465"/>
      <c r="KJA375" s="1465"/>
      <c r="KJB375" s="1465"/>
      <c r="KJC375" s="1465"/>
      <c r="KJD375" s="1465"/>
      <c r="KJE375" s="1465"/>
      <c r="KJF375" s="1465"/>
      <c r="KJG375" s="1465"/>
      <c r="KJH375" s="1465"/>
      <c r="KJI375" s="1465"/>
      <c r="KJJ375" s="1465"/>
      <c r="KJK375" s="1465"/>
      <c r="KJL375" s="1465"/>
      <c r="KJM375" s="1465"/>
      <c r="KJN375" s="1465"/>
      <c r="KJO375" s="1465"/>
      <c r="KJP375" s="1465"/>
      <c r="KJQ375" s="1465"/>
      <c r="KJR375" s="1465"/>
      <c r="KJS375" s="1465"/>
      <c r="KJT375" s="1465"/>
      <c r="KJU375" s="1465"/>
      <c r="KJV375" s="1465"/>
      <c r="KJW375" s="1465"/>
      <c r="KJX375" s="1465"/>
      <c r="KJY375" s="1465"/>
      <c r="KJZ375" s="1465"/>
      <c r="KKA375" s="1465"/>
      <c r="KKB375" s="1465"/>
      <c r="KKC375" s="1465"/>
      <c r="KKD375" s="1465"/>
      <c r="KKE375" s="1465"/>
      <c r="KKF375" s="1465"/>
      <c r="KKG375" s="1465"/>
      <c r="KKH375" s="1465"/>
      <c r="KKI375" s="1465"/>
      <c r="KKJ375" s="1465"/>
      <c r="KKK375" s="1465"/>
      <c r="KKL375" s="1465"/>
      <c r="KKM375" s="1465"/>
      <c r="KKN375" s="1465"/>
      <c r="KKO375" s="1465"/>
      <c r="KKP375" s="1465"/>
      <c r="KKQ375" s="1465"/>
      <c r="KKR375" s="1465"/>
      <c r="KKS375" s="1465"/>
      <c r="KKT375" s="1465"/>
      <c r="KKU375" s="1465"/>
      <c r="KKV375" s="1465"/>
      <c r="KKW375" s="1465"/>
      <c r="KKX375" s="1465"/>
      <c r="KKY375" s="1465"/>
      <c r="KKZ375" s="1465"/>
      <c r="KLA375" s="1465"/>
      <c r="KLB375" s="1465"/>
      <c r="KLC375" s="1465"/>
      <c r="KLD375" s="1465"/>
      <c r="KLE375" s="1465"/>
      <c r="KLF375" s="1465"/>
      <c r="KLG375" s="1465"/>
      <c r="KLH375" s="1465"/>
      <c r="KLI375" s="1465"/>
      <c r="KLJ375" s="1465"/>
      <c r="KLK375" s="1465"/>
      <c r="KLL375" s="1465"/>
      <c r="KLM375" s="1465"/>
      <c r="KLN375" s="1465"/>
      <c r="KLO375" s="1465"/>
      <c r="KLP375" s="1465"/>
      <c r="KLQ375" s="1465"/>
      <c r="KLR375" s="1465"/>
      <c r="KLS375" s="1465"/>
      <c r="KLT375" s="1465"/>
      <c r="KLU375" s="1465"/>
      <c r="KLV375" s="1465"/>
      <c r="KLW375" s="1465"/>
      <c r="KLX375" s="1465"/>
      <c r="KLY375" s="1465"/>
      <c r="KLZ375" s="1465"/>
      <c r="KMA375" s="1465"/>
      <c r="KMB375" s="1465"/>
      <c r="KMC375" s="1465"/>
      <c r="KMD375" s="1465"/>
      <c r="KME375" s="1465"/>
      <c r="KMF375" s="1465"/>
      <c r="KMG375" s="1465"/>
      <c r="KMH375" s="1465"/>
      <c r="KMI375" s="1465"/>
      <c r="KMJ375" s="1465"/>
      <c r="KMK375" s="1465"/>
      <c r="KML375" s="1465"/>
      <c r="KMM375" s="1465"/>
      <c r="KMN375" s="1465"/>
      <c r="KMO375" s="1465"/>
      <c r="KMP375" s="1465"/>
      <c r="KMQ375" s="1465"/>
      <c r="KMR375" s="1465"/>
      <c r="KMS375" s="1465"/>
      <c r="KMT375" s="1465"/>
      <c r="KMU375" s="1465"/>
      <c r="KMV375" s="1465"/>
      <c r="KMW375" s="1465"/>
      <c r="KMX375" s="1465"/>
      <c r="KMY375" s="1465"/>
      <c r="KMZ375" s="1465"/>
      <c r="KNA375" s="1465"/>
      <c r="KNB375" s="1465"/>
      <c r="KNC375" s="1465"/>
      <c r="KND375" s="1465"/>
      <c r="KNE375" s="1465"/>
      <c r="KNF375" s="1465"/>
      <c r="KNG375" s="1465"/>
      <c r="KNH375" s="1465"/>
      <c r="KNI375" s="1465"/>
      <c r="KNJ375" s="1465"/>
      <c r="KNK375" s="1465"/>
      <c r="KNL375" s="1465"/>
      <c r="KNM375" s="1465"/>
      <c r="KNN375" s="1465"/>
      <c r="KNO375" s="1465"/>
      <c r="KNP375" s="1465"/>
      <c r="KNQ375" s="1465"/>
      <c r="KNR375" s="1465"/>
      <c r="KNS375" s="1465"/>
      <c r="KNT375" s="1465"/>
      <c r="KNU375" s="1465"/>
      <c r="KNV375" s="1465"/>
      <c r="KNW375" s="1465"/>
      <c r="KNX375" s="1465"/>
      <c r="KNY375" s="1465"/>
      <c r="KNZ375" s="1465"/>
      <c r="KOA375" s="1465"/>
      <c r="KOB375" s="1465"/>
      <c r="KOC375" s="1465"/>
      <c r="KOD375" s="1465"/>
      <c r="KOE375" s="1465"/>
      <c r="KOF375" s="1465"/>
      <c r="KOG375" s="1465"/>
      <c r="KOH375" s="1465"/>
      <c r="KOI375" s="1465"/>
      <c r="KOJ375" s="1465"/>
      <c r="KOK375" s="1465"/>
      <c r="KOL375" s="1465"/>
      <c r="KOM375" s="1465"/>
      <c r="KON375" s="1465"/>
      <c r="KOO375" s="1465"/>
      <c r="KOP375" s="1465"/>
      <c r="KOQ375" s="1465"/>
      <c r="KOR375" s="1465"/>
      <c r="KOS375" s="1465"/>
      <c r="KOT375" s="1465"/>
      <c r="KOU375" s="1465"/>
      <c r="KOV375" s="1465"/>
      <c r="KOW375" s="1465"/>
      <c r="KOX375" s="1465"/>
      <c r="KOY375" s="1465"/>
      <c r="KOZ375" s="1465"/>
      <c r="KPA375" s="1465"/>
      <c r="KPB375" s="1465"/>
      <c r="KPC375" s="1465"/>
      <c r="KPD375" s="1465"/>
      <c r="KPE375" s="1465"/>
      <c r="KPF375" s="1465"/>
      <c r="KPG375" s="1465"/>
      <c r="KPH375" s="1465"/>
      <c r="KPI375" s="1465"/>
      <c r="KPJ375" s="1465"/>
      <c r="KPK375" s="1465"/>
      <c r="KPL375" s="1465"/>
      <c r="KPM375" s="1465"/>
      <c r="KPN375" s="1465"/>
      <c r="KPO375" s="1465"/>
      <c r="KPP375" s="1465"/>
      <c r="KPQ375" s="1465"/>
      <c r="KPR375" s="1465"/>
      <c r="KPS375" s="1465"/>
      <c r="KPT375" s="1465"/>
      <c r="KPU375" s="1465"/>
      <c r="KPV375" s="1465"/>
      <c r="KPW375" s="1465"/>
      <c r="KPX375" s="1465"/>
      <c r="KPY375" s="1465"/>
      <c r="KPZ375" s="1465"/>
      <c r="KQA375" s="1465"/>
      <c r="KQB375" s="1465"/>
      <c r="KQC375" s="1465"/>
      <c r="KQD375" s="1465"/>
      <c r="KQE375" s="1465"/>
      <c r="KQF375" s="1465"/>
      <c r="KQG375" s="1465"/>
      <c r="KQH375" s="1465"/>
      <c r="KQI375" s="1465"/>
      <c r="KQJ375" s="1465"/>
      <c r="KQK375" s="1465"/>
      <c r="KQL375" s="1465"/>
      <c r="KQM375" s="1465"/>
      <c r="KQN375" s="1465"/>
      <c r="KQO375" s="1465"/>
      <c r="KQP375" s="1465"/>
      <c r="KQQ375" s="1465"/>
      <c r="KQR375" s="1465"/>
      <c r="KQS375" s="1465"/>
      <c r="KQT375" s="1465"/>
      <c r="KQU375" s="1465"/>
      <c r="KQV375" s="1465"/>
      <c r="KQW375" s="1465"/>
      <c r="KQX375" s="1465"/>
      <c r="KQY375" s="1465"/>
      <c r="KQZ375" s="1465"/>
      <c r="KRA375" s="1465"/>
      <c r="KRB375" s="1465"/>
      <c r="KRC375" s="1465"/>
      <c r="KRD375" s="1465"/>
      <c r="KRE375" s="1465"/>
      <c r="KRF375" s="1465"/>
      <c r="KRG375" s="1465"/>
      <c r="KRH375" s="1465"/>
      <c r="KRI375" s="1465"/>
      <c r="KRJ375" s="1465"/>
      <c r="KRK375" s="1465"/>
      <c r="KRL375" s="1465"/>
      <c r="KRM375" s="1465"/>
      <c r="KRN375" s="1465"/>
      <c r="KRO375" s="1465"/>
      <c r="KRP375" s="1465"/>
      <c r="KRQ375" s="1465"/>
      <c r="KRR375" s="1465"/>
      <c r="KRS375" s="1465"/>
      <c r="KRT375" s="1465"/>
      <c r="KRU375" s="1465"/>
      <c r="KRV375" s="1465"/>
      <c r="KRW375" s="1465"/>
      <c r="KRX375" s="1465"/>
      <c r="KRY375" s="1465"/>
      <c r="KRZ375" s="1465"/>
      <c r="KSA375" s="1465"/>
      <c r="KSB375" s="1465"/>
      <c r="KSC375" s="1465"/>
      <c r="KSD375" s="1465"/>
      <c r="KSE375" s="1465"/>
      <c r="KSF375" s="1465"/>
      <c r="KSG375" s="1465"/>
      <c r="KSH375" s="1465"/>
      <c r="KSI375" s="1465"/>
      <c r="KSJ375" s="1465"/>
      <c r="KSK375" s="1465"/>
      <c r="KSL375" s="1465"/>
      <c r="KSM375" s="1465"/>
      <c r="KSN375" s="1465"/>
      <c r="KSO375" s="1465"/>
      <c r="KSP375" s="1465"/>
      <c r="KSQ375" s="1465"/>
      <c r="KSR375" s="1465"/>
      <c r="KSS375" s="1465"/>
      <c r="KST375" s="1465"/>
      <c r="KSU375" s="1465"/>
      <c r="KSV375" s="1465"/>
      <c r="KSW375" s="1465"/>
      <c r="KSX375" s="1465"/>
      <c r="KSY375" s="1465"/>
      <c r="KSZ375" s="1465"/>
      <c r="KTA375" s="1465"/>
      <c r="KTB375" s="1465"/>
      <c r="KTC375" s="1465"/>
      <c r="KTD375" s="1465"/>
      <c r="KTE375" s="1465"/>
      <c r="KTF375" s="1465"/>
      <c r="KTG375" s="1465"/>
      <c r="KTH375" s="1465"/>
      <c r="KTI375" s="1465"/>
      <c r="KTJ375" s="1465"/>
      <c r="KTK375" s="1465"/>
      <c r="KTL375" s="1465"/>
      <c r="KTM375" s="1465"/>
      <c r="KTN375" s="1465"/>
      <c r="KTO375" s="1465"/>
      <c r="KTP375" s="1465"/>
      <c r="KTQ375" s="1465"/>
      <c r="KTR375" s="1465"/>
      <c r="KTS375" s="1465"/>
      <c r="KTT375" s="1465"/>
      <c r="KTU375" s="1465"/>
      <c r="KTV375" s="1465"/>
      <c r="KTW375" s="1465"/>
      <c r="KTX375" s="1465"/>
      <c r="KTY375" s="1465"/>
      <c r="KTZ375" s="1465"/>
      <c r="KUA375" s="1465"/>
      <c r="KUB375" s="1465"/>
      <c r="KUC375" s="1465"/>
      <c r="KUD375" s="1465"/>
      <c r="KUE375" s="1465"/>
      <c r="KUF375" s="1465"/>
      <c r="KUG375" s="1465"/>
      <c r="KUH375" s="1465"/>
      <c r="KUI375" s="1465"/>
      <c r="KUJ375" s="1465"/>
      <c r="KUK375" s="1465"/>
      <c r="KUL375" s="1465"/>
      <c r="KUM375" s="1465"/>
      <c r="KUN375" s="1465"/>
      <c r="KUO375" s="1465"/>
      <c r="KUP375" s="1465"/>
      <c r="KUQ375" s="1465"/>
      <c r="KUR375" s="1465"/>
      <c r="KUS375" s="1465"/>
      <c r="KUT375" s="1465"/>
      <c r="KUU375" s="1465"/>
      <c r="KUV375" s="1465"/>
      <c r="KUW375" s="1465"/>
      <c r="KUX375" s="1465"/>
      <c r="KUY375" s="1465"/>
      <c r="KUZ375" s="1465"/>
      <c r="KVA375" s="1465"/>
      <c r="KVB375" s="1465"/>
      <c r="KVC375" s="1465"/>
      <c r="KVD375" s="1465"/>
      <c r="KVE375" s="1465"/>
      <c r="KVF375" s="1465"/>
      <c r="KVG375" s="1465"/>
      <c r="KVH375" s="1465"/>
      <c r="KVI375" s="1465"/>
      <c r="KVJ375" s="1465"/>
      <c r="KVK375" s="1465"/>
      <c r="KVL375" s="1465"/>
      <c r="KVM375" s="1465"/>
      <c r="KVN375" s="1465"/>
      <c r="KVO375" s="1465"/>
      <c r="KVP375" s="1465"/>
      <c r="KVQ375" s="1465"/>
      <c r="KVR375" s="1465"/>
      <c r="KVS375" s="1465"/>
      <c r="KVT375" s="1465"/>
      <c r="KVU375" s="1465"/>
      <c r="KVV375" s="1465"/>
      <c r="KVW375" s="1465"/>
      <c r="KVX375" s="1465"/>
      <c r="KVY375" s="1465"/>
      <c r="KVZ375" s="1465"/>
      <c r="KWA375" s="1465"/>
      <c r="KWB375" s="1465"/>
      <c r="KWC375" s="1465"/>
      <c r="KWD375" s="1465"/>
      <c r="KWE375" s="1465"/>
      <c r="KWF375" s="1465"/>
      <c r="KWG375" s="1465"/>
      <c r="KWH375" s="1465"/>
      <c r="KWI375" s="1465"/>
      <c r="KWJ375" s="1465"/>
      <c r="KWK375" s="1465"/>
      <c r="KWL375" s="1465"/>
      <c r="KWM375" s="1465"/>
      <c r="KWN375" s="1465"/>
      <c r="KWO375" s="1465"/>
      <c r="KWP375" s="1465"/>
      <c r="KWQ375" s="1465"/>
      <c r="KWR375" s="1465"/>
      <c r="KWS375" s="1465"/>
      <c r="KWT375" s="1465"/>
      <c r="KWU375" s="1465"/>
      <c r="KWV375" s="1465"/>
      <c r="KWW375" s="1465"/>
      <c r="KWX375" s="1465"/>
      <c r="KWY375" s="1465"/>
      <c r="KWZ375" s="1465"/>
      <c r="KXA375" s="1465"/>
      <c r="KXB375" s="1465"/>
      <c r="KXC375" s="1465"/>
      <c r="KXD375" s="1465"/>
      <c r="KXE375" s="1465"/>
      <c r="KXF375" s="1465"/>
      <c r="KXG375" s="1465"/>
      <c r="KXH375" s="1465"/>
      <c r="KXI375" s="1465"/>
      <c r="KXJ375" s="1465"/>
      <c r="KXK375" s="1465"/>
      <c r="KXL375" s="1465"/>
      <c r="KXM375" s="1465"/>
      <c r="KXN375" s="1465"/>
      <c r="KXO375" s="1465"/>
      <c r="KXP375" s="1465"/>
      <c r="KXQ375" s="1465"/>
      <c r="KXR375" s="1465"/>
      <c r="KXS375" s="1465"/>
      <c r="KXT375" s="1465"/>
      <c r="KXU375" s="1465"/>
      <c r="KXV375" s="1465"/>
      <c r="KXW375" s="1465"/>
      <c r="KXX375" s="1465"/>
      <c r="KXY375" s="1465"/>
      <c r="KXZ375" s="1465"/>
      <c r="KYA375" s="1465"/>
      <c r="KYB375" s="1465"/>
      <c r="KYC375" s="1465"/>
      <c r="KYD375" s="1465"/>
      <c r="KYE375" s="1465"/>
      <c r="KYF375" s="1465"/>
      <c r="KYG375" s="1465"/>
      <c r="KYH375" s="1465"/>
      <c r="KYI375" s="1465"/>
      <c r="KYJ375" s="1465"/>
      <c r="KYK375" s="1465"/>
      <c r="KYL375" s="1465"/>
      <c r="KYM375" s="1465"/>
      <c r="KYN375" s="1465"/>
      <c r="KYO375" s="1465"/>
      <c r="KYP375" s="1465"/>
      <c r="KYQ375" s="1465"/>
      <c r="KYR375" s="1465"/>
      <c r="KYS375" s="1465"/>
      <c r="KYT375" s="1465"/>
      <c r="KYU375" s="1465"/>
      <c r="KYV375" s="1465"/>
      <c r="KYW375" s="1465"/>
      <c r="KYX375" s="1465"/>
      <c r="KYY375" s="1465"/>
      <c r="KYZ375" s="1465"/>
      <c r="KZA375" s="1465"/>
      <c r="KZB375" s="1465"/>
      <c r="KZC375" s="1465"/>
      <c r="KZD375" s="1465"/>
      <c r="KZE375" s="1465"/>
      <c r="KZF375" s="1465"/>
      <c r="KZG375" s="1465"/>
      <c r="KZH375" s="1465"/>
      <c r="KZI375" s="1465"/>
      <c r="KZJ375" s="1465"/>
      <c r="KZK375" s="1465"/>
      <c r="KZL375" s="1465"/>
      <c r="KZM375" s="1465"/>
      <c r="KZN375" s="1465"/>
      <c r="KZO375" s="1465"/>
      <c r="KZP375" s="1465"/>
      <c r="KZQ375" s="1465"/>
      <c r="KZR375" s="1465"/>
      <c r="KZS375" s="1465"/>
      <c r="KZT375" s="1465"/>
      <c r="KZU375" s="1465"/>
      <c r="KZV375" s="1465"/>
      <c r="KZW375" s="1465"/>
      <c r="KZX375" s="1465"/>
      <c r="KZY375" s="1465"/>
      <c r="KZZ375" s="1465"/>
      <c r="LAA375" s="1465"/>
      <c r="LAB375" s="1465"/>
      <c r="LAC375" s="1465"/>
      <c r="LAD375" s="1465"/>
      <c r="LAE375" s="1465"/>
      <c r="LAF375" s="1465"/>
      <c r="LAG375" s="1465"/>
      <c r="LAH375" s="1465"/>
      <c r="LAI375" s="1465"/>
      <c r="LAJ375" s="1465"/>
      <c r="LAK375" s="1465"/>
      <c r="LAL375" s="1465"/>
      <c r="LAM375" s="1465"/>
      <c r="LAN375" s="1465"/>
      <c r="LAO375" s="1465"/>
      <c r="LAP375" s="1465"/>
      <c r="LAQ375" s="1465"/>
      <c r="LAR375" s="1465"/>
      <c r="LAS375" s="1465"/>
      <c r="LAT375" s="1465"/>
      <c r="LAU375" s="1465"/>
      <c r="LAV375" s="1465"/>
      <c r="LAW375" s="1465"/>
      <c r="LAX375" s="1465"/>
      <c r="LAY375" s="1465"/>
      <c r="LAZ375" s="1465"/>
      <c r="LBA375" s="1465"/>
      <c r="LBB375" s="1465"/>
      <c r="LBC375" s="1465"/>
      <c r="LBD375" s="1465"/>
      <c r="LBE375" s="1465"/>
      <c r="LBF375" s="1465"/>
      <c r="LBG375" s="1465"/>
      <c r="LBH375" s="1465"/>
      <c r="LBI375" s="1465"/>
      <c r="LBJ375" s="1465"/>
      <c r="LBK375" s="1465"/>
      <c r="LBL375" s="1465"/>
      <c r="LBM375" s="1465"/>
      <c r="LBN375" s="1465"/>
      <c r="LBO375" s="1465"/>
      <c r="LBP375" s="1465"/>
      <c r="LBQ375" s="1465"/>
      <c r="LBR375" s="1465"/>
      <c r="LBS375" s="1465"/>
      <c r="LBT375" s="1465"/>
      <c r="LBU375" s="1465"/>
      <c r="LBV375" s="1465"/>
      <c r="LBW375" s="1465"/>
      <c r="LBX375" s="1465"/>
      <c r="LBY375" s="1465"/>
      <c r="LBZ375" s="1465"/>
      <c r="LCA375" s="1465"/>
      <c r="LCB375" s="1465"/>
      <c r="LCC375" s="1465"/>
      <c r="LCD375" s="1465"/>
      <c r="LCE375" s="1465"/>
      <c r="LCF375" s="1465"/>
      <c r="LCG375" s="1465"/>
      <c r="LCH375" s="1465"/>
      <c r="LCI375" s="1465"/>
      <c r="LCJ375" s="1465"/>
      <c r="LCK375" s="1465"/>
      <c r="LCL375" s="1465"/>
      <c r="LCM375" s="1465"/>
      <c r="LCN375" s="1465"/>
      <c r="LCO375" s="1465"/>
      <c r="LCP375" s="1465"/>
      <c r="LCQ375" s="1465"/>
      <c r="LCR375" s="1465"/>
      <c r="LCS375" s="1465"/>
      <c r="LCT375" s="1465"/>
      <c r="LCU375" s="1465"/>
      <c r="LCV375" s="1465"/>
      <c r="LCW375" s="1465"/>
      <c r="LCX375" s="1465"/>
      <c r="LCY375" s="1465"/>
      <c r="LCZ375" s="1465"/>
      <c r="LDA375" s="1465"/>
      <c r="LDB375" s="1465"/>
      <c r="LDC375" s="1465"/>
      <c r="LDD375" s="1465"/>
      <c r="LDE375" s="1465"/>
      <c r="LDF375" s="1465"/>
      <c r="LDG375" s="1465"/>
      <c r="LDH375" s="1465"/>
      <c r="LDI375" s="1465"/>
      <c r="LDJ375" s="1465"/>
      <c r="LDK375" s="1465"/>
      <c r="LDL375" s="1465"/>
      <c r="LDM375" s="1465"/>
      <c r="LDN375" s="1465"/>
      <c r="LDO375" s="1465"/>
      <c r="LDP375" s="1465"/>
      <c r="LDQ375" s="1465"/>
      <c r="LDR375" s="1465"/>
      <c r="LDS375" s="1465"/>
      <c r="LDT375" s="1465"/>
      <c r="LDU375" s="1465"/>
      <c r="LDV375" s="1465"/>
      <c r="LDW375" s="1465"/>
      <c r="LDX375" s="1465"/>
      <c r="LDY375" s="1465"/>
      <c r="LDZ375" s="1465"/>
      <c r="LEA375" s="1465"/>
      <c r="LEB375" s="1465"/>
      <c r="LEC375" s="1465"/>
      <c r="LED375" s="1465"/>
      <c r="LEE375" s="1465"/>
      <c r="LEF375" s="1465"/>
      <c r="LEG375" s="1465"/>
      <c r="LEH375" s="1465"/>
      <c r="LEI375" s="1465"/>
      <c r="LEJ375" s="1465"/>
      <c r="LEK375" s="1465"/>
      <c r="LEL375" s="1465"/>
      <c r="LEM375" s="1465"/>
      <c r="LEN375" s="1465"/>
      <c r="LEO375" s="1465"/>
      <c r="LEP375" s="1465"/>
      <c r="LEQ375" s="1465"/>
      <c r="LER375" s="1465"/>
      <c r="LES375" s="1465"/>
      <c r="LET375" s="1465"/>
      <c r="LEU375" s="1465"/>
      <c r="LEV375" s="1465"/>
      <c r="LEW375" s="1465"/>
      <c r="LEX375" s="1465"/>
      <c r="LEY375" s="1465"/>
      <c r="LEZ375" s="1465"/>
      <c r="LFA375" s="1465"/>
      <c r="LFB375" s="1465"/>
      <c r="LFC375" s="1465"/>
      <c r="LFD375" s="1465"/>
      <c r="LFE375" s="1465"/>
      <c r="LFF375" s="1465"/>
      <c r="LFG375" s="1465"/>
      <c r="LFH375" s="1465"/>
      <c r="LFI375" s="1465"/>
      <c r="LFJ375" s="1465"/>
      <c r="LFK375" s="1465"/>
      <c r="LFL375" s="1465"/>
      <c r="LFM375" s="1465"/>
      <c r="LFN375" s="1465"/>
      <c r="LFO375" s="1465"/>
      <c r="LFP375" s="1465"/>
      <c r="LFQ375" s="1465"/>
      <c r="LFR375" s="1465"/>
      <c r="LFS375" s="1465"/>
      <c r="LFT375" s="1465"/>
      <c r="LFU375" s="1465"/>
      <c r="LFV375" s="1465"/>
      <c r="LFW375" s="1465"/>
      <c r="LFX375" s="1465"/>
      <c r="LFY375" s="1465"/>
      <c r="LFZ375" s="1465"/>
      <c r="LGA375" s="1465"/>
      <c r="LGB375" s="1465"/>
      <c r="LGC375" s="1465"/>
      <c r="LGD375" s="1465"/>
      <c r="LGE375" s="1465"/>
      <c r="LGF375" s="1465"/>
      <c r="LGG375" s="1465"/>
      <c r="LGH375" s="1465"/>
      <c r="LGI375" s="1465"/>
      <c r="LGJ375" s="1465"/>
      <c r="LGK375" s="1465"/>
      <c r="LGL375" s="1465"/>
      <c r="LGM375" s="1465"/>
      <c r="LGN375" s="1465"/>
      <c r="LGO375" s="1465"/>
      <c r="LGP375" s="1465"/>
      <c r="LGQ375" s="1465"/>
      <c r="LGR375" s="1465"/>
      <c r="LGS375" s="1465"/>
      <c r="LGT375" s="1465"/>
      <c r="LGU375" s="1465"/>
      <c r="LGV375" s="1465"/>
      <c r="LGW375" s="1465"/>
      <c r="LGX375" s="1465"/>
      <c r="LGY375" s="1465"/>
      <c r="LGZ375" s="1465"/>
      <c r="LHA375" s="1465"/>
      <c r="LHB375" s="1465"/>
      <c r="LHC375" s="1465"/>
      <c r="LHD375" s="1465"/>
      <c r="LHE375" s="1465"/>
      <c r="LHF375" s="1465"/>
      <c r="LHG375" s="1465"/>
      <c r="LHH375" s="1465"/>
      <c r="LHI375" s="1465"/>
      <c r="LHJ375" s="1465"/>
      <c r="LHK375" s="1465"/>
      <c r="LHL375" s="1465"/>
      <c r="LHM375" s="1465"/>
      <c r="LHN375" s="1465"/>
      <c r="LHO375" s="1465"/>
      <c r="LHP375" s="1465"/>
      <c r="LHQ375" s="1465"/>
      <c r="LHR375" s="1465"/>
      <c r="LHS375" s="1465"/>
      <c r="LHT375" s="1465"/>
      <c r="LHU375" s="1465"/>
      <c r="LHV375" s="1465"/>
      <c r="LHW375" s="1465"/>
      <c r="LHX375" s="1465"/>
      <c r="LHY375" s="1465"/>
      <c r="LHZ375" s="1465"/>
      <c r="LIA375" s="1465"/>
      <c r="LIB375" s="1465"/>
      <c r="LIC375" s="1465"/>
      <c r="LID375" s="1465"/>
      <c r="LIE375" s="1465"/>
      <c r="LIF375" s="1465"/>
      <c r="LIG375" s="1465"/>
      <c r="LIH375" s="1465"/>
      <c r="LII375" s="1465"/>
      <c r="LIJ375" s="1465"/>
      <c r="LIK375" s="1465"/>
      <c r="LIL375" s="1465"/>
      <c r="LIM375" s="1465"/>
      <c r="LIN375" s="1465"/>
      <c r="LIO375" s="1465"/>
      <c r="LIP375" s="1465"/>
      <c r="LIQ375" s="1465"/>
      <c r="LIR375" s="1465"/>
      <c r="LIS375" s="1465"/>
      <c r="LIT375" s="1465"/>
      <c r="LIU375" s="1465"/>
      <c r="LIV375" s="1465"/>
      <c r="LIW375" s="1465"/>
      <c r="LIX375" s="1465"/>
      <c r="LIY375" s="1465"/>
      <c r="LIZ375" s="1465"/>
      <c r="LJA375" s="1465"/>
      <c r="LJB375" s="1465"/>
      <c r="LJC375" s="1465"/>
      <c r="LJD375" s="1465"/>
      <c r="LJE375" s="1465"/>
      <c r="LJF375" s="1465"/>
      <c r="LJG375" s="1465"/>
      <c r="LJH375" s="1465"/>
      <c r="LJI375" s="1465"/>
      <c r="LJJ375" s="1465"/>
      <c r="LJK375" s="1465"/>
      <c r="LJL375" s="1465"/>
      <c r="LJM375" s="1465"/>
      <c r="LJN375" s="1465"/>
      <c r="LJO375" s="1465"/>
      <c r="LJP375" s="1465"/>
      <c r="LJQ375" s="1465"/>
      <c r="LJR375" s="1465"/>
      <c r="LJS375" s="1465"/>
      <c r="LJT375" s="1465"/>
      <c r="LJU375" s="1465"/>
      <c r="LJV375" s="1465"/>
      <c r="LJW375" s="1465"/>
      <c r="LJX375" s="1465"/>
      <c r="LJY375" s="1465"/>
      <c r="LJZ375" s="1465"/>
      <c r="LKA375" s="1465"/>
      <c r="LKB375" s="1465"/>
      <c r="LKC375" s="1465"/>
      <c r="LKD375" s="1465"/>
      <c r="LKE375" s="1465"/>
      <c r="LKF375" s="1465"/>
      <c r="LKG375" s="1465"/>
      <c r="LKH375" s="1465"/>
      <c r="LKI375" s="1465"/>
      <c r="LKJ375" s="1465"/>
      <c r="LKK375" s="1465"/>
      <c r="LKL375" s="1465"/>
      <c r="LKM375" s="1465"/>
      <c r="LKN375" s="1465"/>
      <c r="LKO375" s="1465"/>
      <c r="LKP375" s="1465"/>
      <c r="LKQ375" s="1465"/>
      <c r="LKR375" s="1465"/>
      <c r="LKS375" s="1465"/>
      <c r="LKT375" s="1465"/>
      <c r="LKU375" s="1465"/>
      <c r="LKV375" s="1465"/>
      <c r="LKW375" s="1465"/>
      <c r="LKX375" s="1465"/>
      <c r="LKY375" s="1465"/>
      <c r="LKZ375" s="1465"/>
      <c r="LLA375" s="1465"/>
      <c r="LLB375" s="1465"/>
      <c r="LLC375" s="1465"/>
      <c r="LLD375" s="1465"/>
      <c r="LLE375" s="1465"/>
      <c r="LLF375" s="1465"/>
      <c r="LLG375" s="1465"/>
      <c r="LLH375" s="1465"/>
      <c r="LLI375" s="1465"/>
      <c r="LLJ375" s="1465"/>
      <c r="LLK375" s="1465"/>
      <c r="LLL375" s="1465"/>
      <c r="LLM375" s="1465"/>
      <c r="LLN375" s="1465"/>
      <c r="LLO375" s="1465"/>
      <c r="LLP375" s="1465"/>
      <c r="LLQ375" s="1465"/>
      <c r="LLR375" s="1465"/>
      <c r="LLS375" s="1465"/>
      <c r="LLT375" s="1465"/>
      <c r="LLU375" s="1465"/>
      <c r="LLV375" s="1465"/>
      <c r="LLW375" s="1465"/>
      <c r="LLX375" s="1465"/>
      <c r="LLY375" s="1465"/>
      <c r="LLZ375" s="1465"/>
      <c r="LMA375" s="1465"/>
      <c r="LMB375" s="1465"/>
      <c r="LMC375" s="1465"/>
      <c r="LMD375" s="1465"/>
      <c r="LME375" s="1465"/>
      <c r="LMF375" s="1465"/>
      <c r="LMG375" s="1465"/>
      <c r="LMH375" s="1465"/>
      <c r="LMI375" s="1465"/>
      <c r="LMJ375" s="1465"/>
      <c r="LMK375" s="1465"/>
      <c r="LML375" s="1465"/>
      <c r="LMM375" s="1465"/>
      <c r="LMN375" s="1465"/>
      <c r="LMO375" s="1465"/>
      <c r="LMP375" s="1465"/>
      <c r="LMQ375" s="1465"/>
      <c r="LMR375" s="1465"/>
      <c r="LMS375" s="1465"/>
      <c r="LMT375" s="1465"/>
      <c r="LMU375" s="1465"/>
      <c r="LMV375" s="1465"/>
      <c r="LMW375" s="1465"/>
      <c r="LMX375" s="1465"/>
      <c r="LMY375" s="1465"/>
      <c r="LMZ375" s="1465"/>
      <c r="LNA375" s="1465"/>
      <c r="LNB375" s="1465"/>
      <c r="LNC375" s="1465"/>
      <c r="LND375" s="1465"/>
      <c r="LNE375" s="1465"/>
      <c r="LNF375" s="1465"/>
      <c r="LNG375" s="1465"/>
      <c r="LNH375" s="1465"/>
      <c r="LNI375" s="1465"/>
      <c r="LNJ375" s="1465"/>
      <c r="LNK375" s="1465"/>
      <c r="LNL375" s="1465"/>
      <c r="LNM375" s="1465"/>
      <c r="LNN375" s="1465"/>
      <c r="LNO375" s="1465"/>
      <c r="LNP375" s="1465"/>
      <c r="LNQ375" s="1465"/>
      <c r="LNR375" s="1465"/>
      <c r="LNS375" s="1465"/>
      <c r="LNT375" s="1465"/>
      <c r="LNU375" s="1465"/>
      <c r="LNV375" s="1465"/>
      <c r="LNW375" s="1465"/>
      <c r="LNX375" s="1465"/>
      <c r="LNY375" s="1465"/>
      <c r="LNZ375" s="1465"/>
      <c r="LOA375" s="1465"/>
      <c r="LOB375" s="1465"/>
      <c r="LOC375" s="1465"/>
      <c r="LOD375" s="1465"/>
      <c r="LOE375" s="1465"/>
      <c r="LOF375" s="1465"/>
      <c r="LOG375" s="1465"/>
      <c r="LOH375" s="1465"/>
      <c r="LOI375" s="1465"/>
      <c r="LOJ375" s="1465"/>
      <c r="LOK375" s="1465"/>
      <c r="LOL375" s="1465"/>
      <c r="LOM375" s="1465"/>
      <c r="LON375" s="1465"/>
      <c r="LOO375" s="1465"/>
      <c r="LOP375" s="1465"/>
      <c r="LOQ375" s="1465"/>
      <c r="LOR375" s="1465"/>
      <c r="LOS375" s="1465"/>
      <c r="LOT375" s="1465"/>
      <c r="LOU375" s="1465"/>
      <c r="LOV375" s="1465"/>
      <c r="LOW375" s="1465"/>
      <c r="LOX375" s="1465"/>
      <c r="LOY375" s="1465"/>
      <c r="LOZ375" s="1465"/>
      <c r="LPA375" s="1465"/>
      <c r="LPB375" s="1465"/>
      <c r="LPC375" s="1465"/>
      <c r="LPD375" s="1465"/>
      <c r="LPE375" s="1465"/>
      <c r="LPF375" s="1465"/>
      <c r="LPG375" s="1465"/>
      <c r="LPH375" s="1465"/>
      <c r="LPI375" s="1465"/>
      <c r="LPJ375" s="1465"/>
      <c r="LPK375" s="1465"/>
      <c r="LPL375" s="1465"/>
      <c r="LPM375" s="1465"/>
      <c r="LPN375" s="1465"/>
      <c r="LPO375" s="1465"/>
      <c r="LPP375" s="1465"/>
      <c r="LPQ375" s="1465"/>
      <c r="LPR375" s="1465"/>
      <c r="LPS375" s="1465"/>
      <c r="LPT375" s="1465"/>
      <c r="LPU375" s="1465"/>
      <c r="LPV375" s="1465"/>
      <c r="LPW375" s="1465"/>
      <c r="LPX375" s="1465"/>
      <c r="LPY375" s="1465"/>
      <c r="LPZ375" s="1465"/>
      <c r="LQA375" s="1465"/>
      <c r="LQB375" s="1465"/>
      <c r="LQC375" s="1465"/>
      <c r="LQD375" s="1465"/>
      <c r="LQE375" s="1465"/>
      <c r="LQF375" s="1465"/>
      <c r="LQG375" s="1465"/>
      <c r="LQH375" s="1465"/>
      <c r="LQI375" s="1465"/>
      <c r="LQJ375" s="1465"/>
      <c r="LQK375" s="1465"/>
      <c r="LQL375" s="1465"/>
      <c r="LQM375" s="1465"/>
      <c r="LQN375" s="1465"/>
      <c r="LQO375" s="1465"/>
      <c r="LQP375" s="1465"/>
      <c r="LQQ375" s="1465"/>
      <c r="LQR375" s="1465"/>
      <c r="LQS375" s="1465"/>
      <c r="LQT375" s="1465"/>
      <c r="LQU375" s="1465"/>
      <c r="LQV375" s="1465"/>
      <c r="LQW375" s="1465"/>
      <c r="LQX375" s="1465"/>
      <c r="LQY375" s="1465"/>
      <c r="LQZ375" s="1465"/>
      <c r="LRA375" s="1465"/>
      <c r="LRB375" s="1465"/>
      <c r="LRC375" s="1465"/>
      <c r="LRD375" s="1465"/>
      <c r="LRE375" s="1465"/>
      <c r="LRF375" s="1465"/>
      <c r="LRG375" s="1465"/>
      <c r="LRH375" s="1465"/>
      <c r="LRI375" s="1465"/>
      <c r="LRJ375" s="1465"/>
      <c r="LRK375" s="1465"/>
      <c r="LRL375" s="1465"/>
      <c r="LRM375" s="1465"/>
      <c r="LRN375" s="1465"/>
      <c r="LRO375" s="1465"/>
      <c r="LRP375" s="1465"/>
      <c r="LRQ375" s="1465"/>
      <c r="LRR375" s="1465"/>
      <c r="LRS375" s="1465"/>
      <c r="LRT375" s="1465"/>
      <c r="LRU375" s="1465"/>
      <c r="LRV375" s="1465"/>
      <c r="LRW375" s="1465"/>
      <c r="LRX375" s="1465"/>
      <c r="LRY375" s="1465"/>
      <c r="LRZ375" s="1465"/>
      <c r="LSA375" s="1465"/>
      <c r="LSB375" s="1465"/>
      <c r="LSC375" s="1465"/>
      <c r="LSD375" s="1465"/>
      <c r="LSE375" s="1465"/>
      <c r="LSF375" s="1465"/>
      <c r="LSG375" s="1465"/>
      <c r="LSH375" s="1465"/>
      <c r="LSI375" s="1465"/>
      <c r="LSJ375" s="1465"/>
      <c r="LSK375" s="1465"/>
      <c r="LSL375" s="1465"/>
      <c r="LSM375" s="1465"/>
      <c r="LSN375" s="1465"/>
      <c r="LSO375" s="1465"/>
      <c r="LSP375" s="1465"/>
      <c r="LSQ375" s="1465"/>
      <c r="LSR375" s="1465"/>
      <c r="LSS375" s="1465"/>
      <c r="LST375" s="1465"/>
      <c r="LSU375" s="1465"/>
      <c r="LSV375" s="1465"/>
      <c r="LSW375" s="1465"/>
      <c r="LSX375" s="1465"/>
      <c r="LSY375" s="1465"/>
      <c r="LSZ375" s="1465"/>
      <c r="LTA375" s="1465"/>
      <c r="LTB375" s="1465"/>
      <c r="LTC375" s="1465"/>
      <c r="LTD375" s="1465"/>
      <c r="LTE375" s="1465"/>
      <c r="LTF375" s="1465"/>
      <c r="LTG375" s="1465"/>
      <c r="LTH375" s="1465"/>
      <c r="LTI375" s="1465"/>
      <c r="LTJ375" s="1465"/>
      <c r="LTK375" s="1465"/>
      <c r="LTL375" s="1465"/>
      <c r="LTM375" s="1465"/>
      <c r="LTN375" s="1465"/>
      <c r="LTO375" s="1465"/>
      <c r="LTP375" s="1465"/>
      <c r="LTQ375" s="1465"/>
      <c r="LTR375" s="1465"/>
      <c r="LTS375" s="1465"/>
      <c r="LTT375" s="1465"/>
      <c r="LTU375" s="1465"/>
      <c r="LTV375" s="1465"/>
      <c r="LTW375" s="1465"/>
      <c r="LTX375" s="1465"/>
      <c r="LTY375" s="1465"/>
      <c r="LTZ375" s="1465"/>
      <c r="LUA375" s="1465"/>
      <c r="LUB375" s="1465"/>
      <c r="LUC375" s="1465"/>
      <c r="LUD375" s="1465"/>
      <c r="LUE375" s="1465"/>
      <c r="LUF375" s="1465"/>
      <c r="LUG375" s="1465"/>
      <c r="LUH375" s="1465"/>
      <c r="LUI375" s="1465"/>
      <c r="LUJ375" s="1465"/>
      <c r="LUK375" s="1465"/>
      <c r="LUL375" s="1465"/>
      <c r="LUM375" s="1465"/>
      <c r="LUN375" s="1465"/>
      <c r="LUO375" s="1465"/>
      <c r="LUP375" s="1465"/>
      <c r="LUQ375" s="1465"/>
      <c r="LUR375" s="1465"/>
      <c r="LUS375" s="1465"/>
      <c r="LUT375" s="1465"/>
      <c r="LUU375" s="1465"/>
      <c r="LUV375" s="1465"/>
      <c r="LUW375" s="1465"/>
      <c r="LUX375" s="1465"/>
      <c r="LUY375" s="1465"/>
      <c r="LUZ375" s="1465"/>
      <c r="LVA375" s="1465"/>
      <c r="LVB375" s="1465"/>
      <c r="LVC375" s="1465"/>
      <c r="LVD375" s="1465"/>
      <c r="LVE375" s="1465"/>
      <c r="LVF375" s="1465"/>
      <c r="LVG375" s="1465"/>
      <c r="LVH375" s="1465"/>
      <c r="LVI375" s="1465"/>
      <c r="LVJ375" s="1465"/>
      <c r="LVK375" s="1465"/>
      <c r="LVL375" s="1465"/>
      <c r="LVM375" s="1465"/>
      <c r="LVN375" s="1465"/>
      <c r="LVO375" s="1465"/>
      <c r="LVP375" s="1465"/>
      <c r="LVQ375" s="1465"/>
      <c r="LVR375" s="1465"/>
      <c r="LVS375" s="1465"/>
      <c r="LVT375" s="1465"/>
      <c r="LVU375" s="1465"/>
      <c r="LVV375" s="1465"/>
      <c r="LVW375" s="1465"/>
      <c r="LVX375" s="1465"/>
      <c r="LVY375" s="1465"/>
      <c r="LVZ375" s="1465"/>
      <c r="LWA375" s="1465"/>
      <c r="LWB375" s="1465"/>
      <c r="LWC375" s="1465"/>
      <c r="LWD375" s="1465"/>
      <c r="LWE375" s="1465"/>
      <c r="LWF375" s="1465"/>
      <c r="LWG375" s="1465"/>
      <c r="LWH375" s="1465"/>
      <c r="LWI375" s="1465"/>
      <c r="LWJ375" s="1465"/>
      <c r="LWK375" s="1465"/>
      <c r="LWL375" s="1465"/>
      <c r="LWM375" s="1465"/>
      <c r="LWN375" s="1465"/>
      <c r="LWO375" s="1465"/>
      <c r="LWP375" s="1465"/>
      <c r="LWQ375" s="1465"/>
      <c r="LWR375" s="1465"/>
      <c r="LWS375" s="1465"/>
      <c r="LWT375" s="1465"/>
      <c r="LWU375" s="1465"/>
      <c r="LWV375" s="1465"/>
      <c r="LWW375" s="1465"/>
      <c r="LWX375" s="1465"/>
      <c r="LWY375" s="1465"/>
      <c r="LWZ375" s="1465"/>
      <c r="LXA375" s="1465"/>
      <c r="LXB375" s="1465"/>
      <c r="LXC375" s="1465"/>
      <c r="LXD375" s="1465"/>
      <c r="LXE375" s="1465"/>
      <c r="LXF375" s="1465"/>
      <c r="LXG375" s="1465"/>
      <c r="LXH375" s="1465"/>
      <c r="LXI375" s="1465"/>
      <c r="LXJ375" s="1465"/>
      <c r="LXK375" s="1465"/>
      <c r="LXL375" s="1465"/>
      <c r="LXM375" s="1465"/>
      <c r="LXN375" s="1465"/>
      <c r="LXO375" s="1465"/>
      <c r="LXP375" s="1465"/>
      <c r="LXQ375" s="1465"/>
      <c r="LXR375" s="1465"/>
      <c r="LXS375" s="1465"/>
      <c r="LXT375" s="1465"/>
      <c r="LXU375" s="1465"/>
      <c r="LXV375" s="1465"/>
      <c r="LXW375" s="1465"/>
      <c r="LXX375" s="1465"/>
      <c r="LXY375" s="1465"/>
      <c r="LXZ375" s="1465"/>
      <c r="LYA375" s="1465"/>
      <c r="LYB375" s="1465"/>
      <c r="LYC375" s="1465"/>
      <c r="LYD375" s="1465"/>
      <c r="LYE375" s="1465"/>
      <c r="LYF375" s="1465"/>
      <c r="LYG375" s="1465"/>
      <c r="LYH375" s="1465"/>
      <c r="LYI375" s="1465"/>
      <c r="LYJ375" s="1465"/>
      <c r="LYK375" s="1465"/>
      <c r="LYL375" s="1465"/>
      <c r="LYM375" s="1465"/>
      <c r="LYN375" s="1465"/>
      <c r="LYO375" s="1465"/>
      <c r="LYP375" s="1465"/>
      <c r="LYQ375" s="1465"/>
      <c r="LYR375" s="1465"/>
      <c r="LYS375" s="1465"/>
      <c r="LYT375" s="1465"/>
      <c r="LYU375" s="1465"/>
      <c r="LYV375" s="1465"/>
      <c r="LYW375" s="1465"/>
      <c r="LYX375" s="1465"/>
      <c r="LYY375" s="1465"/>
      <c r="LYZ375" s="1465"/>
      <c r="LZA375" s="1465"/>
      <c r="LZB375" s="1465"/>
      <c r="LZC375" s="1465"/>
      <c r="LZD375" s="1465"/>
      <c r="LZE375" s="1465"/>
      <c r="LZF375" s="1465"/>
      <c r="LZG375" s="1465"/>
      <c r="LZH375" s="1465"/>
      <c r="LZI375" s="1465"/>
      <c r="LZJ375" s="1465"/>
      <c r="LZK375" s="1465"/>
      <c r="LZL375" s="1465"/>
      <c r="LZM375" s="1465"/>
      <c r="LZN375" s="1465"/>
      <c r="LZO375" s="1465"/>
      <c r="LZP375" s="1465"/>
      <c r="LZQ375" s="1465"/>
      <c r="LZR375" s="1465"/>
      <c r="LZS375" s="1465"/>
      <c r="LZT375" s="1465"/>
      <c r="LZU375" s="1465"/>
      <c r="LZV375" s="1465"/>
      <c r="LZW375" s="1465"/>
      <c r="LZX375" s="1465"/>
      <c r="LZY375" s="1465"/>
      <c r="LZZ375" s="1465"/>
      <c r="MAA375" s="1465"/>
      <c r="MAB375" s="1465"/>
      <c r="MAC375" s="1465"/>
      <c r="MAD375" s="1465"/>
      <c r="MAE375" s="1465"/>
      <c r="MAF375" s="1465"/>
      <c r="MAG375" s="1465"/>
      <c r="MAH375" s="1465"/>
      <c r="MAI375" s="1465"/>
      <c r="MAJ375" s="1465"/>
      <c r="MAK375" s="1465"/>
      <c r="MAL375" s="1465"/>
      <c r="MAM375" s="1465"/>
      <c r="MAN375" s="1465"/>
      <c r="MAO375" s="1465"/>
      <c r="MAP375" s="1465"/>
      <c r="MAQ375" s="1465"/>
      <c r="MAR375" s="1465"/>
      <c r="MAS375" s="1465"/>
      <c r="MAT375" s="1465"/>
      <c r="MAU375" s="1465"/>
      <c r="MAV375" s="1465"/>
      <c r="MAW375" s="1465"/>
      <c r="MAX375" s="1465"/>
      <c r="MAY375" s="1465"/>
      <c r="MAZ375" s="1465"/>
      <c r="MBA375" s="1465"/>
      <c r="MBB375" s="1465"/>
      <c r="MBC375" s="1465"/>
      <c r="MBD375" s="1465"/>
      <c r="MBE375" s="1465"/>
      <c r="MBF375" s="1465"/>
      <c r="MBG375" s="1465"/>
      <c r="MBH375" s="1465"/>
      <c r="MBI375" s="1465"/>
      <c r="MBJ375" s="1465"/>
      <c r="MBK375" s="1465"/>
      <c r="MBL375" s="1465"/>
      <c r="MBM375" s="1465"/>
      <c r="MBN375" s="1465"/>
      <c r="MBO375" s="1465"/>
      <c r="MBP375" s="1465"/>
      <c r="MBQ375" s="1465"/>
      <c r="MBR375" s="1465"/>
      <c r="MBS375" s="1465"/>
      <c r="MBT375" s="1465"/>
      <c r="MBU375" s="1465"/>
      <c r="MBV375" s="1465"/>
      <c r="MBW375" s="1465"/>
      <c r="MBX375" s="1465"/>
      <c r="MBY375" s="1465"/>
      <c r="MBZ375" s="1465"/>
      <c r="MCA375" s="1465"/>
      <c r="MCB375" s="1465"/>
      <c r="MCC375" s="1465"/>
      <c r="MCD375" s="1465"/>
      <c r="MCE375" s="1465"/>
      <c r="MCF375" s="1465"/>
      <c r="MCG375" s="1465"/>
      <c r="MCH375" s="1465"/>
      <c r="MCI375" s="1465"/>
      <c r="MCJ375" s="1465"/>
      <c r="MCK375" s="1465"/>
      <c r="MCL375" s="1465"/>
      <c r="MCM375" s="1465"/>
      <c r="MCN375" s="1465"/>
      <c r="MCO375" s="1465"/>
      <c r="MCP375" s="1465"/>
      <c r="MCQ375" s="1465"/>
      <c r="MCR375" s="1465"/>
      <c r="MCS375" s="1465"/>
      <c r="MCT375" s="1465"/>
      <c r="MCU375" s="1465"/>
      <c r="MCV375" s="1465"/>
      <c r="MCW375" s="1465"/>
      <c r="MCX375" s="1465"/>
      <c r="MCY375" s="1465"/>
      <c r="MCZ375" s="1465"/>
      <c r="MDA375" s="1465"/>
      <c r="MDB375" s="1465"/>
      <c r="MDC375" s="1465"/>
      <c r="MDD375" s="1465"/>
      <c r="MDE375" s="1465"/>
      <c r="MDF375" s="1465"/>
      <c r="MDG375" s="1465"/>
      <c r="MDH375" s="1465"/>
      <c r="MDI375" s="1465"/>
      <c r="MDJ375" s="1465"/>
      <c r="MDK375" s="1465"/>
      <c r="MDL375" s="1465"/>
      <c r="MDM375" s="1465"/>
      <c r="MDN375" s="1465"/>
      <c r="MDO375" s="1465"/>
      <c r="MDP375" s="1465"/>
      <c r="MDQ375" s="1465"/>
      <c r="MDR375" s="1465"/>
      <c r="MDS375" s="1465"/>
      <c r="MDT375" s="1465"/>
      <c r="MDU375" s="1465"/>
      <c r="MDV375" s="1465"/>
      <c r="MDW375" s="1465"/>
      <c r="MDX375" s="1465"/>
      <c r="MDY375" s="1465"/>
      <c r="MDZ375" s="1465"/>
      <c r="MEA375" s="1465"/>
      <c r="MEB375" s="1465"/>
      <c r="MEC375" s="1465"/>
      <c r="MED375" s="1465"/>
      <c r="MEE375" s="1465"/>
      <c r="MEF375" s="1465"/>
      <c r="MEG375" s="1465"/>
      <c r="MEH375" s="1465"/>
      <c r="MEI375" s="1465"/>
      <c r="MEJ375" s="1465"/>
      <c r="MEK375" s="1465"/>
      <c r="MEL375" s="1465"/>
      <c r="MEM375" s="1465"/>
      <c r="MEN375" s="1465"/>
      <c r="MEO375" s="1465"/>
      <c r="MEP375" s="1465"/>
      <c r="MEQ375" s="1465"/>
      <c r="MER375" s="1465"/>
      <c r="MES375" s="1465"/>
      <c r="MET375" s="1465"/>
      <c r="MEU375" s="1465"/>
      <c r="MEV375" s="1465"/>
      <c r="MEW375" s="1465"/>
      <c r="MEX375" s="1465"/>
      <c r="MEY375" s="1465"/>
      <c r="MEZ375" s="1465"/>
      <c r="MFA375" s="1465"/>
      <c r="MFB375" s="1465"/>
      <c r="MFC375" s="1465"/>
      <c r="MFD375" s="1465"/>
      <c r="MFE375" s="1465"/>
      <c r="MFF375" s="1465"/>
      <c r="MFG375" s="1465"/>
      <c r="MFH375" s="1465"/>
      <c r="MFI375" s="1465"/>
      <c r="MFJ375" s="1465"/>
      <c r="MFK375" s="1465"/>
      <c r="MFL375" s="1465"/>
      <c r="MFM375" s="1465"/>
      <c r="MFN375" s="1465"/>
      <c r="MFO375" s="1465"/>
      <c r="MFP375" s="1465"/>
      <c r="MFQ375" s="1465"/>
      <c r="MFR375" s="1465"/>
      <c r="MFS375" s="1465"/>
      <c r="MFT375" s="1465"/>
      <c r="MFU375" s="1465"/>
      <c r="MFV375" s="1465"/>
      <c r="MFW375" s="1465"/>
      <c r="MFX375" s="1465"/>
      <c r="MFY375" s="1465"/>
      <c r="MFZ375" s="1465"/>
      <c r="MGA375" s="1465"/>
      <c r="MGB375" s="1465"/>
      <c r="MGC375" s="1465"/>
      <c r="MGD375" s="1465"/>
      <c r="MGE375" s="1465"/>
      <c r="MGF375" s="1465"/>
      <c r="MGG375" s="1465"/>
      <c r="MGH375" s="1465"/>
      <c r="MGI375" s="1465"/>
      <c r="MGJ375" s="1465"/>
      <c r="MGK375" s="1465"/>
      <c r="MGL375" s="1465"/>
      <c r="MGM375" s="1465"/>
      <c r="MGN375" s="1465"/>
      <c r="MGO375" s="1465"/>
      <c r="MGP375" s="1465"/>
      <c r="MGQ375" s="1465"/>
      <c r="MGR375" s="1465"/>
      <c r="MGS375" s="1465"/>
      <c r="MGT375" s="1465"/>
      <c r="MGU375" s="1465"/>
      <c r="MGV375" s="1465"/>
      <c r="MGW375" s="1465"/>
      <c r="MGX375" s="1465"/>
      <c r="MGY375" s="1465"/>
      <c r="MGZ375" s="1465"/>
      <c r="MHA375" s="1465"/>
      <c r="MHB375" s="1465"/>
      <c r="MHC375" s="1465"/>
      <c r="MHD375" s="1465"/>
      <c r="MHE375" s="1465"/>
      <c r="MHF375" s="1465"/>
      <c r="MHG375" s="1465"/>
      <c r="MHH375" s="1465"/>
      <c r="MHI375" s="1465"/>
      <c r="MHJ375" s="1465"/>
      <c r="MHK375" s="1465"/>
      <c r="MHL375" s="1465"/>
      <c r="MHM375" s="1465"/>
      <c r="MHN375" s="1465"/>
      <c r="MHO375" s="1465"/>
      <c r="MHP375" s="1465"/>
      <c r="MHQ375" s="1465"/>
      <c r="MHR375" s="1465"/>
      <c r="MHS375" s="1465"/>
      <c r="MHT375" s="1465"/>
      <c r="MHU375" s="1465"/>
      <c r="MHV375" s="1465"/>
      <c r="MHW375" s="1465"/>
      <c r="MHX375" s="1465"/>
      <c r="MHY375" s="1465"/>
      <c r="MHZ375" s="1465"/>
      <c r="MIA375" s="1465"/>
      <c r="MIB375" s="1465"/>
      <c r="MIC375" s="1465"/>
      <c r="MID375" s="1465"/>
      <c r="MIE375" s="1465"/>
      <c r="MIF375" s="1465"/>
      <c r="MIG375" s="1465"/>
      <c r="MIH375" s="1465"/>
      <c r="MII375" s="1465"/>
      <c r="MIJ375" s="1465"/>
      <c r="MIK375" s="1465"/>
      <c r="MIL375" s="1465"/>
      <c r="MIM375" s="1465"/>
      <c r="MIN375" s="1465"/>
      <c r="MIO375" s="1465"/>
      <c r="MIP375" s="1465"/>
      <c r="MIQ375" s="1465"/>
      <c r="MIR375" s="1465"/>
      <c r="MIS375" s="1465"/>
      <c r="MIT375" s="1465"/>
      <c r="MIU375" s="1465"/>
      <c r="MIV375" s="1465"/>
      <c r="MIW375" s="1465"/>
      <c r="MIX375" s="1465"/>
      <c r="MIY375" s="1465"/>
      <c r="MIZ375" s="1465"/>
      <c r="MJA375" s="1465"/>
      <c r="MJB375" s="1465"/>
      <c r="MJC375" s="1465"/>
      <c r="MJD375" s="1465"/>
      <c r="MJE375" s="1465"/>
      <c r="MJF375" s="1465"/>
      <c r="MJG375" s="1465"/>
      <c r="MJH375" s="1465"/>
      <c r="MJI375" s="1465"/>
      <c r="MJJ375" s="1465"/>
      <c r="MJK375" s="1465"/>
      <c r="MJL375" s="1465"/>
      <c r="MJM375" s="1465"/>
      <c r="MJN375" s="1465"/>
      <c r="MJO375" s="1465"/>
      <c r="MJP375" s="1465"/>
      <c r="MJQ375" s="1465"/>
      <c r="MJR375" s="1465"/>
      <c r="MJS375" s="1465"/>
      <c r="MJT375" s="1465"/>
      <c r="MJU375" s="1465"/>
      <c r="MJV375" s="1465"/>
      <c r="MJW375" s="1465"/>
      <c r="MJX375" s="1465"/>
      <c r="MJY375" s="1465"/>
      <c r="MJZ375" s="1465"/>
      <c r="MKA375" s="1465"/>
      <c r="MKB375" s="1465"/>
      <c r="MKC375" s="1465"/>
      <c r="MKD375" s="1465"/>
      <c r="MKE375" s="1465"/>
      <c r="MKF375" s="1465"/>
      <c r="MKG375" s="1465"/>
      <c r="MKH375" s="1465"/>
      <c r="MKI375" s="1465"/>
      <c r="MKJ375" s="1465"/>
      <c r="MKK375" s="1465"/>
      <c r="MKL375" s="1465"/>
      <c r="MKM375" s="1465"/>
      <c r="MKN375" s="1465"/>
      <c r="MKO375" s="1465"/>
      <c r="MKP375" s="1465"/>
      <c r="MKQ375" s="1465"/>
      <c r="MKR375" s="1465"/>
      <c r="MKS375" s="1465"/>
      <c r="MKT375" s="1465"/>
      <c r="MKU375" s="1465"/>
      <c r="MKV375" s="1465"/>
      <c r="MKW375" s="1465"/>
      <c r="MKX375" s="1465"/>
      <c r="MKY375" s="1465"/>
      <c r="MKZ375" s="1465"/>
      <c r="MLA375" s="1465"/>
      <c r="MLB375" s="1465"/>
      <c r="MLC375" s="1465"/>
      <c r="MLD375" s="1465"/>
      <c r="MLE375" s="1465"/>
      <c r="MLF375" s="1465"/>
      <c r="MLG375" s="1465"/>
      <c r="MLH375" s="1465"/>
      <c r="MLI375" s="1465"/>
      <c r="MLJ375" s="1465"/>
      <c r="MLK375" s="1465"/>
      <c r="MLL375" s="1465"/>
      <c r="MLM375" s="1465"/>
      <c r="MLN375" s="1465"/>
      <c r="MLO375" s="1465"/>
      <c r="MLP375" s="1465"/>
      <c r="MLQ375" s="1465"/>
      <c r="MLR375" s="1465"/>
      <c r="MLS375" s="1465"/>
      <c r="MLT375" s="1465"/>
      <c r="MLU375" s="1465"/>
      <c r="MLV375" s="1465"/>
      <c r="MLW375" s="1465"/>
      <c r="MLX375" s="1465"/>
      <c r="MLY375" s="1465"/>
      <c r="MLZ375" s="1465"/>
      <c r="MMA375" s="1465"/>
      <c r="MMB375" s="1465"/>
      <c r="MMC375" s="1465"/>
      <c r="MMD375" s="1465"/>
      <c r="MME375" s="1465"/>
      <c r="MMF375" s="1465"/>
      <c r="MMG375" s="1465"/>
      <c r="MMH375" s="1465"/>
      <c r="MMI375" s="1465"/>
      <c r="MMJ375" s="1465"/>
      <c r="MMK375" s="1465"/>
      <c r="MML375" s="1465"/>
      <c r="MMM375" s="1465"/>
      <c r="MMN375" s="1465"/>
      <c r="MMO375" s="1465"/>
      <c r="MMP375" s="1465"/>
      <c r="MMQ375" s="1465"/>
      <c r="MMR375" s="1465"/>
      <c r="MMS375" s="1465"/>
      <c r="MMT375" s="1465"/>
      <c r="MMU375" s="1465"/>
      <c r="MMV375" s="1465"/>
      <c r="MMW375" s="1465"/>
      <c r="MMX375" s="1465"/>
      <c r="MMY375" s="1465"/>
      <c r="MMZ375" s="1465"/>
      <c r="MNA375" s="1465"/>
      <c r="MNB375" s="1465"/>
      <c r="MNC375" s="1465"/>
      <c r="MND375" s="1465"/>
      <c r="MNE375" s="1465"/>
      <c r="MNF375" s="1465"/>
      <c r="MNG375" s="1465"/>
      <c r="MNH375" s="1465"/>
      <c r="MNI375" s="1465"/>
      <c r="MNJ375" s="1465"/>
      <c r="MNK375" s="1465"/>
      <c r="MNL375" s="1465"/>
      <c r="MNM375" s="1465"/>
      <c r="MNN375" s="1465"/>
      <c r="MNO375" s="1465"/>
      <c r="MNP375" s="1465"/>
      <c r="MNQ375" s="1465"/>
      <c r="MNR375" s="1465"/>
      <c r="MNS375" s="1465"/>
      <c r="MNT375" s="1465"/>
      <c r="MNU375" s="1465"/>
      <c r="MNV375" s="1465"/>
      <c r="MNW375" s="1465"/>
      <c r="MNX375" s="1465"/>
      <c r="MNY375" s="1465"/>
      <c r="MNZ375" s="1465"/>
      <c r="MOA375" s="1465"/>
      <c r="MOB375" s="1465"/>
      <c r="MOC375" s="1465"/>
      <c r="MOD375" s="1465"/>
      <c r="MOE375" s="1465"/>
      <c r="MOF375" s="1465"/>
      <c r="MOG375" s="1465"/>
      <c r="MOH375" s="1465"/>
      <c r="MOI375" s="1465"/>
      <c r="MOJ375" s="1465"/>
      <c r="MOK375" s="1465"/>
      <c r="MOL375" s="1465"/>
      <c r="MOM375" s="1465"/>
      <c r="MON375" s="1465"/>
      <c r="MOO375" s="1465"/>
      <c r="MOP375" s="1465"/>
      <c r="MOQ375" s="1465"/>
      <c r="MOR375" s="1465"/>
      <c r="MOS375" s="1465"/>
      <c r="MOT375" s="1465"/>
      <c r="MOU375" s="1465"/>
      <c r="MOV375" s="1465"/>
      <c r="MOW375" s="1465"/>
      <c r="MOX375" s="1465"/>
      <c r="MOY375" s="1465"/>
      <c r="MOZ375" s="1465"/>
      <c r="MPA375" s="1465"/>
      <c r="MPB375" s="1465"/>
      <c r="MPC375" s="1465"/>
      <c r="MPD375" s="1465"/>
      <c r="MPE375" s="1465"/>
      <c r="MPF375" s="1465"/>
      <c r="MPG375" s="1465"/>
      <c r="MPH375" s="1465"/>
      <c r="MPI375" s="1465"/>
      <c r="MPJ375" s="1465"/>
      <c r="MPK375" s="1465"/>
      <c r="MPL375" s="1465"/>
      <c r="MPM375" s="1465"/>
      <c r="MPN375" s="1465"/>
      <c r="MPO375" s="1465"/>
      <c r="MPP375" s="1465"/>
      <c r="MPQ375" s="1465"/>
      <c r="MPR375" s="1465"/>
      <c r="MPS375" s="1465"/>
      <c r="MPT375" s="1465"/>
      <c r="MPU375" s="1465"/>
      <c r="MPV375" s="1465"/>
      <c r="MPW375" s="1465"/>
      <c r="MPX375" s="1465"/>
      <c r="MPY375" s="1465"/>
      <c r="MPZ375" s="1465"/>
      <c r="MQA375" s="1465"/>
      <c r="MQB375" s="1465"/>
      <c r="MQC375" s="1465"/>
      <c r="MQD375" s="1465"/>
      <c r="MQE375" s="1465"/>
      <c r="MQF375" s="1465"/>
      <c r="MQG375" s="1465"/>
      <c r="MQH375" s="1465"/>
      <c r="MQI375" s="1465"/>
      <c r="MQJ375" s="1465"/>
      <c r="MQK375" s="1465"/>
      <c r="MQL375" s="1465"/>
      <c r="MQM375" s="1465"/>
      <c r="MQN375" s="1465"/>
      <c r="MQO375" s="1465"/>
      <c r="MQP375" s="1465"/>
      <c r="MQQ375" s="1465"/>
      <c r="MQR375" s="1465"/>
      <c r="MQS375" s="1465"/>
      <c r="MQT375" s="1465"/>
      <c r="MQU375" s="1465"/>
      <c r="MQV375" s="1465"/>
      <c r="MQW375" s="1465"/>
      <c r="MQX375" s="1465"/>
      <c r="MQY375" s="1465"/>
      <c r="MQZ375" s="1465"/>
      <c r="MRA375" s="1465"/>
      <c r="MRB375" s="1465"/>
      <c r="MRC375" s="1465"/>
      <c r="MRD375" s="1465"/>
      <c r="MRE375" s="1465"/>
      <c r="MRF375" s="1465"/>
      <c r="MRG375" s="1465"/>
      <c r="MRH375" s="1465"/>
      <c r="MRI375" s="1465"/>
      <c r="MRJ375" s="1465"/>
      <c r="MRK375" s="1465"/>
      <c r="MRL375" s="1465"/>
      <c r="MRM375" s="1465"/>
      <c r="MRN375" s="1465"/>
      <c r="MRO375" s="1465"/>
      <c r="MRP375" s="1465"/>
      <c r="MRQ375" s="1465"/>
      <c r="MRR375" s="1465"/>
      <c r="MRS375" s="1465"/>
      <c r="MRT375" s="1465"/>
      <c r="MRU375" s="1465"/>
      <c r="MRV375" s="1465"/>
      <c r="MRW375" s="1465"/>
      <c r="MRX375" s="1465"/>
      <c r="MRY375" s="1465"/>
      <c r="MRZ375" s="1465"/>
      <c r="MSA375" s="1465"/>
      <c r="MSB375" s="1465"/>
      <c r="MSC375" s="1465"/>
      <c r="MSD375" s="1465"/>
      <c r="MSE375" s="1465"/>
      <c r="MSF375" s="1465"/>
      <c r="MSG375" s="1465"/>
      <c r="MSH375" s="1465"/>
      <c r="MSI375" s="1465"/>
      <c r="MSJ375" s="1465"/>
      <c r="MSK375" s="1465"/>
      <c r="MSL375" s="1465"/>
      <c r="MSM375" s="1465"/>
      <c r="MSN375" s="1465"/>
      <c r="MSO375" s="1465"/>
      <c r="MSP375" s="1465"/>
      <c r="MSQ375" s="1465"/>
      <c r="MSR375" s="1465"/>
      <c r="MSS375" s="1465"/>
      <c r="MST375" s="1465"/>
      <c r="MSU375" s="1465"/>
      <c r="MSV375" s="1465"/>
      <c r="MSW375" s="1465"/>
      <c r="MSX375" s="1465"/>
      <c r="MSY375" s="1465"/>
      <c r="MSZ375" s="1465"/>
      <c r="MTA375" s="1465"/>
      <c r="MTB375" s="1465"/>
      <c r="MTC375" s="1465"/>
      <c r="MTD375" s="1465"/>
      <c r="MTE375" s="1465"/>
      <c r="MTF375" s="1465"/>
      <c r="MTG375" s="1465"/>
      <c r="MTH375" s="1465"/>
      <c r="MTI375" s="1465"/>
      <c r="MTJ375" s="1465"/>
      <c r="MTK375" s="1465"/>
      <c r="MTL375" s="1465"/>
      <c r="MTM375" s="1465"/>
      <c r="MTN375" s="1465"/>
      <c r="MTO375" s="1465"/>
      <c r="MTP375" s="1465"/>
      <c r="MTQ375" s="1465"/>
      <c r="MTR375" s="1465"/>
      <c r="MTS375" s="1465"/>
      <c r="MTT375" s="1465"/>
      <c r="MTU375" s="1465"/>
      <c r="MTV375" s="1465"/>
      <c r="MTW375" s="1465"/>
      <c r="MTX375" s="1465"/>
      <c r="MTY375" s="1465"/>
      <c r="MTZ375" s="1465"/>
      <c r="MUA375" s="1465"/>
      <c r="MUB375" s="1465"/>
      <c r="MUC375" s="1465"/>
      <c r="MUD375" s="1465"/>
      <c r="MUE375" s="1465"/>
      <c r="MUF375" s="1465"/>
      <c r="MUG375" s="1465"/>
      <c r="MUH375" s="1465"/>
      <c r="MUI375" s="1465"/>
      <c r="MUJ375" s="1465"/>
      <c r="MUK375" s="1465"/>
      <c r="MUL375" s="1465"/>
      <c r="MUM375" s="1465"/>
      <c r="MUN375" s="1465"/>
      <c r="MUO375" s="1465"/>
      <c r="MUP375" s="1465"/>
      <c r="MUQ375" s="1465"/>
      <c r="MUR375" s="1465"/>
      <c r="MUS375" s="1465"/>
      <c r="MUT375" s="1465"/>
      <c r="MUU375" s="1465"/>
      <c r="MUV375" s="1465"/>
      <c r="MUW375" s="1465"/>
      <c r="MUX375" s="1465"/>
      <c r="MUY375" s="1465"/>
      <c r="MUZ375" s="1465"/>
      <c r="MVA375" s="1465"/>
      <c r="MVB375" s="1465"/>
      <c r="MVC375" s="1465"/>
      <c r="MVD375" s="1465"/>
      <c r="MVE375" s="1465"/>
      <c r="MVF375" s="1465"/>
      <c r="MVG375" s="1465"/>
      <c r="MVH375" s="1465"/>
      <c r="MVI375" s="1465"/>
      <c r="MVJ375" s="1465"/>
      <c r="MVK375" s="1465"/>
      <c r="MVL375" s="1465"/>
      <c r="MVM375" s="1465"/>
      <c r="MVN375" s="1465"/>
      <c r="MVO375" s="1465"/>
      <c r="MVP375" s="1465"/>
      <c r="MVQ375" s="1465"/>
      <c r="MVR375" s="1465"/>
      <c r="MVS375" s="1465"/>
      <c r="MVT375" s="1465"/>
      <c r="MVU375" s="1465"/>
      <c r="MVV375" s="1465"/>
      <c r="MVW375" s="1465"/>
      <c r="MVX375" s="1465"/>
      <c r="MVY375" s="1465"/>
      <c r="MVZ375" s="1465"/>
      <c r="MWA375" s="1465"/>
      <c r="MWB375" s="1465"/>
      <c r="MWC375" s="1465"/>
      <c r="MWD375" s="1465"/>
      <c r="MWE375" s="1465"/>
      <c r="MWF375" s="1465"/>
      <c r="MWG375" s="1465"/>
      <c r="MWH375" s="1465"/>
      <c r="MWI375" s="1465"/>
      <c r="MWJ375" s="1465"/>
      <c r="MWK375" s="1465"/>
      <c r="MWL375" s="1465"/>
      <c r="MWM375" s="1465"/>
      <c r="MWN375" s="1465"/>
      <c r="MWO375" s="1465"/>
      <c r="MWP375" s="1465"/>
      <c r="MWQ375" s="1465"/>
      <c r="MWR375" s="1465"/>
      <c r="MWS375" s="1465"/>
      <c r="MWT375" s="1465"/>
      <c r="MWU375" s="1465"/>
      <c r="MWV375" s="1465"/>
      <c r="MWW375" s="1465"/>
      <c r="MWX375" s="1465"/>
      <c r="MWY375" s="1465"/>
      <c r="MWZ375" s="1465"/>
      <c r="MXA375" s="1465"/>
      <c r="MXB375" s="1465"/>
      <c r="MXC375" s="1465"/>
      <c r="MXD375" s="1465"/>
      <c r="MXE375" s="1465"/>
      <c r="MXF375" s="1465"/>
      <c r="MXG375" s="1465"/>
      <c r="MXH375" s="1465"/>
      <c r="MXI375" s="1465"/>
      <c r="MXJ375" s="1465"/>
      <c r="MXK375" s="1465"/>
      <c r="MXL375" s="1465"/>
      <c r="MXM375" s="1465"/>
      <c r="MXN375" s="1465"/>
      <c r="MXO375" s="1465"/>
      <c r="MXP375" s="1465"/>
      <c r="MXQ375" s="1465"/>
      <c r="MXR375" s="1465"/>
      <c r="MXS375" s="1465"/>
      <c r="MXT375" s="1465"/>
      <c r="MXU375" s="1465"/>
      <c r="MXV375" s="1465"/>
      <c r="MXW375" s="1465"/>
      <c r="MXX375" s="1465"/>
      <c r="MXY375" s="1465"/>
      <c r="MXZ375" s="1465"/>
      <c r="MYA375" s="1465"/>
      <c r="MYB375" s="1465"/>
      <c r="MYC375" s="1465"/>
      <c r="MYD375" s="1465"/>
      <c r="MYE375" s="1465"/>
      <c r="MYF375" s="1465"/>
      <c r="MYG375" s="1465"/>
      <c r="MYH375" s="1465"/>
      <c r="MYI375" s="1465"/>
      <c r="MYJ375" s="1465"/>
      <c r="MYK375" s="1465"/>
      <c r="MYL375" s="1465"/>
      <c r="MYM375" s="1465"/>
      <c r="MYN375" s="1465"/>
      <c r="MYO375" s="1465"/>
      <c r="MYP375" s="1465"/>
      <c r="MYQ375" s="1465"/>
      <c r="MYR375" s="1465"/>
      <c r="MYS375" s="1465"/>
      <c r="MYT375" s="1465"/>
      <c r="MYU375" s="1465"/>
      <c r="MYV375" s="1465"/>
      <c r="MYW375" s="1465"/>
      <c r="MYX375" s="1465"/>
      <c r="MYY375" s="1465"/>
      <c r="MYZ375" s="1465"/>
      <c r="MZA375" s="1465"/>
      <c r="MZB375" s="1465"/>
      <c r="MZC375" s="1465"/>
      <c r="MZD375" s="1465"/>
      <c r="MZE375" s="1465"/>
      <c r="MZF375" s="1465"/>
      <c r="MZG375" s="1465"/>
      <c r="MZH375" s="1465"/>
      <c r="MZI375" s="1465"/>
      <c r="MZJ375" s="1465"/>
      <c r="MZK375" s="1465"/>
      <c r="MZL375" s="1465"/>
      <c r="MZM375" s="1465"/>
      <c r="MZN375" s="1465"/>
      <c r="MZO375" s="1465"/>
      <c r="MZP375" s="1465"/>
      <c r="MZQ375" s="1465"/>
      <c r="MZR375" s="1465"/>
      <c r="MZS375" s="1465"/>
      <c r="MZT375" s="1465"/>
      <c r="MZU375" s="1465"/>
      <c r="MZV375" s="1465"/>
      <c r="MZW375" s="1465"/>
      <c r="MZX375" s="1465"/>
      <c r="MZY375" s="1465"/>
      <c r="MZZ375" s="1465"/>
      <c r="NAA375" s="1465"/>
      <c r="NAB375" s="1465"/>
      <c r="NAC375" s="1465"/>
      <c r="NAD375" s="1465"/>
      <c r="NAE375" s="1465"/>
      <c r="NAF375" s="1465"/>
      <c r="NAG375" s="1465"/>
      <c r="NAH375" s="1465"/>
      <c r="NAI375" s="1465"/>
      <c r="NAJ375" s="1465"/>
      <c r="NAK375" s="1465"/>
      <c r="NAL375" s="1465"/>
      <c r="NAM375" s="1465"/>
      <c r="NAN375" s="1465"/>
      <c r="NAO375" s="1465"/>
      <c r="NAP375" s="1465"/>
      <c r="NAQ375" s="1465"/>
      <c r="NAR375" s="1465"/>
      <c r="NAS375" s="1465"/>
      <c r="NAT375" s="1465"/>
      <c r="NAU375" s="1465"/>
      <c r="NAV375" s="1465"/>
      <c r="NAW375" s="1465"/>
      <c r="NAX375" s="1465"/>
      <c r="NAY375" s="1465"/>
      <c r="NAZ375" s="1465"/>
      <c r="NBA375" s="1465"/>
      <c r="NBB375" s="1465"/>
      <c r="NBC375" s="1465"/>
      <c r="NBD375" s="1465"/>
      <c r="NBE375" s="1465"/>
      <c r="NBF375" s="1465"/>
      <c r="NBG375" s="1465"/>
      <c r="NBH375" s="1465"/>
      <c r="NBI375" s="1465"/>
      <c r="NBJ375" s="1465"/>
      <c r="NBK375" s="1465"/>
      <c r="NBL375" s="1465"/>
      <c r="NBM375" s="1465"/>
      <c r="NBN375" s="1465"/>
      <c r="NBO375" s="1465"/>
      <c r="NBP375" s="1465"/>
      <c r="NBQ375" s="1465"/>
      <c r="NBR375" s="1465"/>
      <c r="NBS375" s="1465"/>
      <c r="NBT375" s="1465"/>
      <c r="NBU375" s="1465"/>
      <c r="NBV375" s="1465"/>
      <c r="NBW375" s="1465"/>
      <c r="NBX375" s="1465"/>
      <c r="NBY375" s="1465"/>
      <c r="NBZ375" s="1465"/>
      <c r="NCA375" s="1465"/>
      <c r="NCB375" s="1465"/>
      <c r="NCC375" s="1465"/>
      <c r="NCD375" s="1465"/>
      <c r="NCE375" s="1465"/>
      <c r="NCF375" s="1465"/>
      <c r="NCG375" s="1465"/>
      <c r="NCH375" s="1465"/>
      <c r="NCI375" s="1465"/>
      <c r="NCJ375" s="1465"/>
      <c r="NCK375" s="1465"/>
      <c r="NCL375" s="1465"/>
      <c r="NCM375" s="1465"/>
      <c r="NCN375" s="1465"/>
      <c r="NCO375" s="1465"/>
      <c r="NCP375" s="1465"/>
      <c r="NCQ375" s="1465"/>
      <c r="NCR375" s="1465"/>
      <c r="NCS375" s="1465"/>
      <c r="NCT375" s="1465"/>
      <c r="NCU375" s="1465"/>
      <c r="NCV375" s="1465"/>
      <c r="NCW375" s="1465"/>
      <c r="NCX375" s="1465"/>
      <c r="NCY375" s="1465"/>
      <c r="NCZ375" s="1465"/>
      <c r="NDA375" s="1465"/>
      <c r="NDB375" s="1465"/>
      <c r="NDC375" s="1465"/>
      <c r="NDD375" s="1465"/>
      <c r="NDE375" s="1465"/>
      <c r="NDF375" s="1465"/>
      <c r="NDG375" s="1465"/>
      <c r="NDH375" s="1465"/>
      <c r="NDI375" s="1465"/>
      <c r="NDJ375" s="1465"/>
      <c r="NDK375" s="1465"/>
      <c r="NDL375" s="1465"/>
      <c r="NDM375" s="1465"/>
      <c r="NDN375" s="1465"/>
      <c r="NDO375" s="1465"/>
      <c r="NDP375" s="1465"/>
      <c r="NDQ375" s="1465"/>
      <c r="NDR375" s="1465"/>
      <c r="NDS375" s="1465"/>
      <c r="NDT375" s="1465"/>
      <c r="NDU375" s="1465"/>
      <c r="NDV375" s="1465"/>
      <c r="NDW375" s="1465"/>
      <c r="NDX375" s="1465"/>
      <c r="NDY375" s="1465"/>
      <c r="NDZ375" s="1465"/>
      <c r="NEA375" s="1465"/>
      <c r="NEB375" s="1465"/>
      <c r="NEC375" s="1465"/>
      <c r="NED375" s="1465"/>
      <c r="NEE375" s="1465"/>
      <c r="NEF375" s="1465"/>
      <c r="NEG375" s="1465"/>
      <c r="NEH375" s="1465"/>
      <c r="NEI375" s="1465"/>
      <c r="NEJ375" s="1465"/>
      <c r="NEK375" s="1465"/>
      <c r="NEL375" s="1465"/>
      <c r="NEM375" s="1465"/>
      <c r="NEN375" s="1465"/>
      <c r="NEO375" s="1465"/>
      <c r="NEP375" s="1465"/>
      <c r="NEQ375" s="1465"/>
      <c r="NER375" s="1465"/>
      <c r="NES375" s="1465"/>
      <c r="NET375" s="1465"/>
      <c r="NEU375" s="1465"/>
      <c r="NEV375" s="1465"/>
      <c r="NEW375" s="1465"/>
      <c r="NEX375" s="1465"/>
      <c r="NEY375" s="1465"/>
      <c r="NEZ375" s="1465"/>
      <c r="NFA375" s="1465"/>
      <c r="NFB375" s="1465"/>
      <c r="NFC375" s="1465"/>
      <c r="NFD375" s="1465"/>
      <c r="NFE375" s="1465"/>
      <c r="NFF375" s="1465"/>
      <c r="NFG375" s="1465"/>
      <c r="NFH375" s="1465"/>
      <c r="NFI375" s="1465"/>
      <c r="NFJ375" s="1465"/>
      <c r="NFK375" s="1465"/>
      <c r="NFL375" s="1465"/>
      <c r="NFM375" s="1465"/>
      <c r="NFN375" s="1465"/>
      <c r="NFO375" s="1465"/>
      <c r="NFP375" s="1465"/>
      <c r="NFQ375" s="1465"/>
      <c r="NFR375" s="1465"/>
      <c r="NFS375" s="1465"/>
      <c r="NFT375" s="1465"/>
      <c r="NFU375" s="1465"/>
      <c r="NFV375" s="1465"/>
      <c r="NFW375" s="1465"/>
      <c r="NFX375" s="1465"/>
      <c r="NFY375" s="1465"/>
      <c r="NFZ375" s="1465"/>
      <c r="NGA375" s="1465"/>
      <c r="NGB375" s="1465"/>
      <c r="NGC375" s="1465"/>
      <c r="NGD375" s="1465"/>
      <c r="NGE375" s="1465"/>
      <c r="NGF375" s="1465"/>
      <c r="NGG375" s="1465"/>
      <c r="NGH375" s="1465"/>
      <c r="NGI375" s="1465"/>
      <c r="NGJ375" s="1465"/>
      <c r="NGK375" s="1465"/>
      <c r="NGL375" s="1465"/>
      <c r="NGM375" s="1465"/>
      <c r="NGN375" s="1465"/>
      <c r="NGO375" s="1465"/>
      <c r="NGP375" s="1465"/>
      <c r="NGQ375" s="1465"/>
      <c r="NGR375" s="1465"/>
      <c r="NGS375" s="1465"/>
      <c r="NGT375" s="1465"/>
      <c r="NGU375" s="1465"/>
      <c r="NGV375" s="1465"/>
      <c r="NGW375" s="1465"/>
      <c r="NGX375" s="1465"/>
      <c r="NGY375" s="1465"/>
      <c r="NGZ375" s="1465"/>
      <c r="NHA375" s="1465"/>
      <c r="NHB375" s="1465"/>
      <c r="NHC375" s="1465"/>
      <c r="NHD375" s="1465"/>
      <c r="NHE375" s="1465"/>
      <c r="NHF375" s="1465"/>
      <c r="NHG375" s="1465"/>
      <c r="NHH375" s="1465"/>
      <c r="NHI375" s="1465"/>
      <c r="NHJ375" s="1465"/>
      <c r="NHK375" s="1465"/>
      <c r="NHL375" s="1465"/>
      <c r="NHM375" s="1465"/>
      <c r="NHN375" s="1465"/>
      <c r="NHO375" s="1465"/>
      <c r="NHP375" s="1465"/>
      <c r="NHQ375" s="1465"/>
      <c r="NHR375" s="1465"/>
      <c r="NHS375" s="1465"/>
      <c r="NHT375" s="1465"/>
      <c r="NHU375" s="1465"/>
      <c r="NHV375" s="1465"/>
      <c r="NHW375" s="1465"/>
      <c r="NHX375" s="1465"/>
      <c r="NHY375" s="1465"/>
      <c r="NHZ375" s="1465"/>
      <c r="NIA375" s="1465"/>
      <c r="NIB375" s="1465"/>
      <c r="NIC375" s="1465"/>
      <c r="NID375" s="1465"/>
      <c r="NIE375" s="1465"/>
      <c r="NIF375" s="1465"/>
      <c r="NIG375" s="1465"/>
      <c r="NIH375" s="1465"/>
      <c r="NII375" s="1465"/>
      <c r="NIJ375" s="1465"/>
      <c r="NIK375" s="1465"/>
      <c r="NIL375" s="1465"/>
      <c r="NIM375" s="1465"/>
      <c r="NIN375" s="1465"/>
      <c r="NIO375" s="1465"/>
      <c r="NIP375" s="1465"/>
      <c r="NIQ375" s="1465"/>
      <c r="NIR375" s="1465"/>
      <c r="NIS375" s="1465"/>
      <c r="NIT375" s="1465"/>
      <c r="NIU375" s="1465"/>
      <c r="NIV375" s="1465"/>
      <c r="NIW375" s="1465"/>
      <c r="NIX375" s="1465"/>
      <c r="NIY375" s="1465"/>
      <c r="NIZ375" s="1465"/>
      <c r="NJA375" s="1465"/>
      <c r="NJB375" s="1465"/>
      <c r="NJC375" s="1465"/>
      <c r="NJD375" s="1465"/>
      <c r="NJE375" s="1465"/>
      <c r="NJF375" s="1465"/>
      <c r="NJG375" s="1465"/>
      <c r="NJH375" s="1465"/>
      <c r="NJI375" s="1465"/>
      <c r="NJJ375" s="1465"/>
      <c r="NJK375" s="1465"/>
      <c r="NJL375" s="1465"/>
      <c r="NJM375" s="1465"/>
      <c r="NJN375" s="1465"/>
      <c r="NJO375" s="1465"/>
      <c r="NJP375" s="1465"/>
      <c r="NJQ375" s="1465"/>
      <c r="NJR375" s="1465"/>
      <c r="NJS375" s="1465"/>
      <c r="NJT375" s="1465"/>
      <c r="NJU375" s="1465"/>
      <c r="NJV375" s="1465"/>
      <c r="NJW375" s="1465"/>
      <c r="NJX375" s="1465"/>
      <c r="NJY375" s="1465"/>
      <c r="NJZ375" s="1465"/>
      <c r="NKA375" s="1465"/>
      <c r="NKB375" s="1465"/>
      <c r="NKC375" s="1465"/>
      <c r="NKD375" s="1465"/>
      <c r="NKE375" s="1465"/>
      <c r="NKF375" s="1465"/>
      <c r="NKG375" s="1465"/>
      <c r="NKH375" s="1465"/>
      <c r="NKI375" s="1465"/>
      <c r="NKJ375" s="1465"/>
      <c r="NKK375" s="1465"/>
      <c r="NKL375" s="1465"/>
      <c r="NKM375" s="1465"/>
      <c r="NKN375" s="1465"/>
      <c r="NKO375" s="1465"/>
      <c r="NKP375" s="1465"/>
      <c r="NKQ375" s="1465"/>
      <c r="NKR375" s="1465"/>
      <c r="NKS375" s="1465"/>
      <c r="NKT375" s="1465"/>
      <c r="NKU375" s="1465"/>
      <c r="NKV375" s="1465"/>
      <c r="NKW375" s="1465"/>
      <c r="NKX375" s="1465"/>
      <c r="NKY375" s="1465"/>
      <c r="NKZ375" s="1465"/>
      <c r="NLA375" s="1465"/>
      <c r="NLB375" s="1465"/>
      <c r="NLC375" s="1465"/>
      <c r="NLD375" s="1465"/>
      <c r="NLE375" s="1465"/>
      <c r="NLF375" s="1465"/>
      <c r="NLG375" s="1465"/>
      <c r="NLH375" s="1465"/>
      <c r="NLI375" s="1465"/>
      <c r="NLJ375" s="1465"/>
      <c r="NLK375" s="1465"/>
      <c r="NLL375" s="1465"/>
      <c r="NLM375" s="1465"/>
      <c r="NLN375" s="1465"/>
      <c r="NLO375" s="1465"/>
      <c r="NLP375" s="1465"/>
      <c r="NLQ375" s="1465"/>
      <c r="NLR375" s="1465"/>
      <c r="NLS375" s="1465"/>
      <c r="NLT375" s="1465"/>
      <c r="NLU375" s="1465"/>
      <c r="NLV375" s="1465"/>
      <c r="NLW375" s="1465"/>
      <c r="NLX375" s="1465"/>
      <c r="NLY375" s="1465"/>
      <c r="NLZ375" s="1465"/>
      <c r="NMA375" s="1465"/>
      <c r="NMB375" s="1465"/>
      <c r="NMC375" s="1465"/>
      <c r="NMD375" s="1465"/>
      <c r="NME375" s="1465"/>
      <c r="NMF375" s="1465"/>
      <c r="NMG375" s="1465"/>
      <c r="NMH375" s="1465"/>
      <c r="NMI375" s="1465"/>
      <c r="NMJ375" s="1465"/>
      <c r="NMK375" s="1465"/>
      <c r="NML375" s="1465"/>
      <c r="NMM375" s="1465"/>
      <c r="NMN375" s="1465"/>
      <c r="NMO375" s="1465"/>
      <c r="NMP375" s="1465"/>
      <c r="NMQ375" s="1465"/>
      <c r="NMR375" s="1465"/>
      <c r="NMS375" s="1465"/>
      <c r="NMT375" s="1465"/>
      <c r="NMU375" s="1465"/>
      <c r="NMV375" s="1465"/>
      <c r="NMW375" s="1465"/>
      <c r="NMX375" s="1465"/>
      <c r="NMY375" s="1465"/>
      <c r="NMZ375" s="1465"/>
      <c r="NNA375" s="1465"/>
      <c r="NNB375" s="1465"/>
      <c r="NNC375" s="1465"/>
      <c r="NND375" s="1465"/>
      <c r="NNE375" s="1465"/>
      <c r="NNF375" s="1465"/>
      <c r="NNG375" s="1465"/>
      <c r="NNH375" s="1465"/>
      <c r="NNI375" s="1465"/>
      <c r="NNJ375" s="1465"/>
      <c r="NNK375" s="1465"/>
      <c r="NNL375" s="1465"/>
      <c r="NNM375" s="1465"/>
      <c r="NNN375" s="1465"/>
      <c r="NNO375" s="1465"/>
      <c r="NNP375" s="1465"/>
      <c r="NNQ375" s="1465"/>
      <c r="NNR375" s="1465"/>
      <c r="NNS375" s="1465"/>
      <c r="NNT375" s="1465"/>
      <c r="NNU375" s="1465"/>
      <c r="NNV375" s="1465"/>
      <c r="NNW375" s="1465"/>
      <c r="NNX375" s="1465"/>
      <c r="NNY375" s="1465"/>
      <c r="NNZ375" s="1465"/>
      <c r="NOA375" s="1465"/>
      <c r="NOB375" s="1465"/>
      <c r="NOC375" s="1465"/>
      <c r="NOD375" s="1465"/>
      <c r="NOE375" s="1465"/>
      <c r="NOF375" s="1465"/>
      <c r="NOG375" s="1465"/>
      <c r="NOH375" s="1465"/>
      <c r="NOI375" s="1465"/>
      <c r="NOJ375" s="1465"/>
      <c r="NOK375" s="1465"/>
      <c r="NOL375" s="1465"/>
      <c r="NOM375" s="1465"/>
      <c r="NON375" s="1465"/>
      <c r="NOO375" s="1465"/>
      <c r="NOP375" s="1465"/>
      <c r="NOQ375" s="1465"/>
      <c r="NOR375" s="1465"/>
      <c r="NOS375" s="1465"/>
      <c r="NOT375" s="1465"/>
      <c r="NOU375" s="1465"/>
      <c r="NOV375" s="1465"/>
      <c r="NOW375" s="1465"/>
      <c r="NOX375" s="1465"/>
      <c r="NOY375" s="1465"/>
      <c r="NOZ375" s="1465"/>
      <c r="NPA375" s="1465"/>
      <c r="NPB375" s="1465"/>
      <c r="NPC375" s="1465"/>
      <c r="NPD375" s="1465"/>
      <c r="NPE375" s="1465"/>
      <c r="NPF375" s="1465"/>
      <c r="NPG375" s="1465"/>
      <c r="NPH375" s="1465"/>
      <c r="NPI375" s="1465"/>
      <c r="NPJ375" s="1465"/>
      <c r="NPK375" s="1465"/>
      <c r="NPL375" s="1465"/>
      <c r="NPM375" s="1465"/>
      <c r="NPN375" s="1465"/>
      <c r="NPO375" s="1465"/>
      <c r="NPP375" s="1465"/>
      <c r="NPQ375" s="1465"/>
      <c r="NPR375" s="1465"/>
      <c r="NPS375" s="1465"/>
      <c r="NPT375" s="1465"/>
      <c r="NPU375" s="1465"/>
      <c r="NPV375" s="1465"/>
      <c r="NPW375" s="1465"/>
      <c r="NPX375" s="1465"/>
      <c r="NPY375" s="1465"/>
      <c r="NPZ375" s="1465"/>
      <c r="NQA375" s="1465"/>
      <c r="NQB375" s="1465"/>
      <c r="NQC375" s="1465"/>
      <c r="NQD375" s="1465"/>
      <c r="NQE375" s="1465"/>
      <c r="NQF375" s="1465"/>
      <c r="NQG375" s="1465"/>
      <c r="NQH375" s="1465"/>
      <c r="NQI375" s="1465"/>
      <c r="NQJ375" s="1465"/>
      <c r="NQK375" s="1465"/>
      <c r="NQL375" s="1465"/>
      <c r="NQM375" s="1465"/>
      <c r="NQN375" s="1465"/>
      <c r="NQO375" s="1465"/>
      <c r="NQP375" s="1465"/>
      <c r="NQQ375" s="1465"/>
      <c r="NQR375" s="1465"/>
      <c r="NQS375" s="1465"/>
      <c r="NQT375" s="1465"/>
      <c r="NQU375" s="1465"/>
      <c r="NQV375" s="1465"/>
      <c r="NQW375" s="1465"/>
      <c r="NQX375" s="1465"/>
      <c r="NQY375" s="1465"/>
      <c r="NQZ375" s="1465"/>
      <c r="NRA375" s="1465"/>
      <c r="NRB375" s="1465"/>
      <c r="NRC375" s="1465"/>
      <c r="NRD375" s="1465"/>
      <c r="NRE375" s="1465"/>
      <c r="NRF375" s="1465"/>
      <c r="NRG375" s="1465"/>
      <c r="NRH375" s="1465"/>
      <c r="NRI375" s="1465"/>
      <c r="NRJ375" s="1465"/>
      <c r="NRK375" s="1465"/>
      <c r="NRL375" s="1465"/>
      <c r="NRM375" s="1465"/>
      <c r="NRN375" s="1465"/>
      <c r="NRO375" s="1465"/>
      <c r="NRP375" s="1465"/>
      <c r="NRQ375" s="1465"/>
      <c r="NRR375" s="1465"/>
      <c r="NRS375" s="1465"/>
      <c r="NRT375" s="1465"/>
      <c r="NRU375" s="1465"/>
      <c r="NRV375" s="1465"/>
      <c r="NRW375" s="1465"/>
      <c r="NRX375" s="1465"/>
      <c r="NRY375" s="1465"/>
      <c r="NRZ375" s="1465"/>
      <c r="NSA375" s="1465"/>
      <c r="NSB375" s="1465"/>
      <c r="NSC375" s="1465"/>
      <c r="NSD375" s="1465"/>
      <c r="NSE375" s="1465"/>
      <c r="NSF375" s="1465"/>
      <c r="NSG375" s="1465"/>
      <c r="NSH375" s="1465"/>
      <c r="NSI375" s="1465"/>
      <c r="NSJ375" s="1465"/>
      <c r="NSK375" s="1465"/>
      <c r="NSL375" s="1465"/>
      <c r="NSM375" s="1465"/>
      <c r="NSN375" s="1465"/>
      <c r="NSO375" s="1465"/>
      <c r="NSP375" s="1465"/>
      <c r="NSQ375" s="1465"/>
      <c r="NSR375" s="1465"/>
      <c r="NSS375" s="1465"/>
      <c r="NST375" s="1465"/>
      <c r="NSU375" s="1465"/>
      <c r="NSV375" s="1465"/>
      <c r="NSW375" s="1465"/>
      <c r="NSX375" s="1465"/>
      <c r="NSY375" s="1465"/>
      <c r="NSZ375" s="1465"/>
      <c r="NTA375" s="1465"/>
      <c r="NTB375" s="1465"/>
      <c r="NTC375" s="1465"/>
      <c r="NTD375" s="1465"/>
      <c r="NTE375" s="1465"/>
      <c r="NTF375" s="1465"/>
      <c r="NTG375" s="1465"/>
      <c r="NTH375" s="1465"/>
      <c r="NTI375" s="1465"/>
      <c r="NTJ375" s="1465"/>
      <c r="NTK375" s="1465"/>
      <c r="NTL375" s="1465"/>
      <c r="NTM375" s="1465"/>
      <c r="NTN375" s="1465"/>
      <c r="NTO375" s="1465"/>
      <c r="NTP375" s="1465"/>
      <c r="NTQ375" s="1465"/>
      <c r="NTR375" s="1465"/>
      <c r="NTS375" s="1465"/>
      <c r="NTT375" s="1465"/>
      <c r="NTU375" s="1465"/>
      <c r="NTV375" s="1465"/>
      <c r="NTW375" s="1465"/>
      <c r="NTX375" s="1465"/>
      <c r="NTY375" s="1465"/>
      <c r="NTZ375" s="1465"/>
      <c r="NUA375" s="1465"/>
      <c r="NUB375" s="1465"/>
      <c r="NUC375" s="1465"/>
      <c r="NUD375" s="1465"/>
      <c r="NUE375" s="1465"/>
      <c r="NUF375" s="1465"/>
      <c r="NUG375" s="1465"/>
      <c r="NUH375" s="1465"/>
      <c r="NUI375" s="1465"/>
      <c r="NUJ375" s="1465"/>
      <c r="NUK375" s="1465"/>
      <c r="NUL375" s="1465"/>
      <c r="NUM375" s="1465"/>
      <c r="NUN375" s="1465"/>
      <c r="NUO375" s="1465"/>
      <c r="NUP375" s="1465"/>
      <c r="NUQ375" s="1465"/>
      <c r="NUR375" s="1465"/>
      <c r="NUS375" s="1465"/>
      <c r="NUT375" s="1465"/>
      <c r="NUU375" s="1465"/>
      <c r="NUV375" s="1465"/>
      <c r="NUW375" s="1465"/>
      <c r="NUX375" s="1465"/>
      <c r="NUY375" s="1465"/>
      <c r="NUZ375" s="1465"/>
      <c r="NVA375" s="1465"/>
      <c r="NVB375" s="1465"/>
      <c r="NVC375" s="1465"/>
      <c r="NVD375" s="1465"/>
      <c r="NVE375" s="1465"/>
      <c r="NVF375" s="1465"/>
      <c r="NVG375" s="1465"/>
      <c r="NVH375" s="1465"/>
      <c r="NVI375" s="1465"/>
      <c r="NVJ375" s="1465"/>
      <c r="NVK375" s="1465"/>
      <c r="NVL375" s="1465"/>
      <c r="NVM375" s="1465"/>
      <c r="NVN375" s="1465"/>
      <c r="NVO375" s="1465"/>
      <c r="NVP375" s="1465"/>
      <c r="NVQ375" s="1465"/>
      <c r="NVR375" s="1465"/>
      <c r="NVS375" s="1465"/>
      <c r="NVT375" s="1465"/>
      <c r="NVU375" s="1465"/>
      <c r="NVV375" s="1465"/>
      <c r="NVW375" s="1465"/>
      <c r="NVX375" s="1465"/>
      <c r="NVY375" s="1465"/>
      <c r="NVZ375" s="1465"/>
      <c r="NWA375" s="1465"/>
      <c r="NWB375" s="1465"/>
      <c r="NWC375" s="1465"/>
      <c r="NWD375" s="1465"/>
      <c r="NWE375" s="1465"/>
      <c r="NWF375" s="1465"/>
      <c r="NWG375" s="1465"/>
      <c r="NWH375" s="1465"/>
      <c r="NWI375" s="1465"/>
      <c r="NWJ375" s="1465"/>
      <c r="NWK375" s="1465"/>
      <c r="NWL375" s="1465"/>
      <c r="NWM375" s="1465"/>
      <c r="NWN375" s="1465"/>
      <c r="NWO375" s="1465"/>
      <c r="NWP375" s="1465"/>
      <c r="NWQ375" s="1465"/>
      <c r="NWR375" s="1465"/>
      <c r="NWS375" s="1465"/>
      <c r="NWT375" s="1465"/>
      <c r="NWU375" s="1465"/>
      <c r="NWV375" s="1465"/>
      <c r="NWW375" s="1465"/>
      <c r="NWX375" s="1465"/>
      <c r="NWY375" s="1465"/>
      <c r="NWZ375" s="1465"/>
      <c r="NXA375" s="1465"/>
      <c r="NXB375" s="1465"/>
      <c r="NXC375" s="1465"/>
      <c r="NXD375" s="1465"/>
      <c r="NXE375" s="1465"/>
      <c r="NXF375" s="1465"/>
      <c r="NXG375" s="1465"/>
      <c r="NXH375" s="1465"/>
      <c r="NXI375" s="1465"/>
      <c r="NXJ375" s="1465"/>
      <c r="NXK375" s="1465"/>
      <c r="NXL375" s="1465"/>
      <c r="NXM375" s="1465"/>
      <c r="NXN375" s="1465"/>
      <c r="NXO375" s="1465"/>
      <c r="NXP375" s="1465"/>
      <c r="NXQ375" s="1465"/>
      <c r="NXR375" s="1465"/>
      <c r="NXS375" s="1465"/>
      <c r="NXT375" s="1465"/>
      <c r="NXU375" s="1465"/>
      <c r="NXV375" s="1465"/>
      <c r="NXW375" s="1465"/>
      <c r="NXX375" s="1465"/>
      <c r="NXY375" s="1465"/>
      <c r="NXZ375" s="1465"/>
      <c r="NYA375" s="1465"/>
      <c r="NYB375" s="1465"/>
      <c r="NYC375" s="1465"/>
      <c r="NYD375" s="1465"/>
      <c r="NYE375" s="1465"/>
      <c r="NYF375" s="1465"/>
      <c r="NYG375" s="1465"/>
      <c r="NYH375" s="1465"/>
      <c r="NYI375" s="1465"/>
      <c r="NYJ375" s="1465"/>
      <c r="NYK375" s="1465"/>
      <c r="NYL375" s="1465"/>
      <c r="NYM375" s="1465"/>
      <c r="NYN375" s="1465"/>
      <c r="NYO375" s="1465"/>
      <c r="NYP375" s="1465"/>
      <c r="NYQ375" s="1465"/>
      <c r="NYR375" s="1465"/>
      <c r="NYS375" s="1465"/>
      <c r="NYT375" s="1465"/>
      <c r="NYU375" s="1465"/>
      <c r="NYV375" s="1465"/>
      <c r="NYW375" s="1465"/>
      <c r="NYX375" s="1465"/>
      <c r="NYY375" s="1465"/>
      <c r="NYZ375" s="1465"/>
      <c r="NZA375" s="1465"/>
      <c r="NZB375" s="1465"/>
      <c r="NZC375" s="1465"/>
      <c r="NZD375" s="1465"/>
      <c r="NZE375" s="1465"/>
      <c r="NZF375" s="1465"/>
      <c r="NZG375" s="1465"/>
      <c r="NZH375" s="1465"/>
      <c r="NZI375" s="1465"/>
      <c r="NZJ375" s="1465"/>
      <c r="NZK375" s="1465"/>
      <c r="NZL375" s="1465"/>
      <c r="NZM375" s="1465"/>
      <c r="NZN375" s="1465"/>
      <c r="NZO375" s="1465"/>
      <c r="NZP375" s="1465"/>
      <c r="NZQ375" s="1465"/>
      <c r="NZR375" s="1465"/>
      <c r="NZS375" s="1465"/>
      <c r="NZT375" s="1465"/>
      <c r="NZU375" s="1465"/>
      <c r="NZV375" s="1465"/>
      <c r="NZW375" s="1465"/>
      <c r="NZX375" s="1465"/>
      <c r="NZY375" s="1465"/>
      <c r="NZZ375" s="1465"/>
      <c r="OAA375" s="1465"/>
      <c r="OAB375" s="1465"/>
      <c r="OAC375" s="1465"/>
      <c r="OAD375" s="1465"/>
      <c r="OAE375" s="1465"/>
      <c r="OAF375" s="1465"/>
      <c r="OAG375" s="1465"/>
      <c r="OAH375" s="1465"/>
      <c r="OAI375" s="1465"/>
      <c r="OAJ375" s="1465"/>
      <c r="OAK375" s="1465"/>
      <c r="OAL375" s="1465"/>
      <c r="OAM375" s="1465"/>
      <c r="OAN375" s="1465"/>
      <c r="OAO375" s="1465"/>
      <c r="OAP375" s="1465"/>
      <c r="OAQ375" s="1465"/>
      <c r="OAR375" s="1465"/>
      <c r="OAS375" s="1465"/>
      <c r="OAT375" s="1465"/>
      <c r="OAU375" s="1465"/>
      <c r="OAV375" s="1465"/>
      <c r="OAW375" s="1465"/>
      <c r="OAX375" s="1465"/>
      <c r="OAY375" s="1465"/>
      <c r="OAZ375" s="1465"/>
      <c r="OBA375" s="1465"/>
      <c r="OBB375" s="1465"/>
      <c r="OBC375" s="1465"/>
      <c r="OBD375" s="1465"/>
      <c r="OBE375" s="1465"/>
      <c r="OBF375" s="1465"/>
      <c r="OBG375" s="1465"/>
      <c r="OBH375" s="1465"/>
      <c r="OBI375" s="1465"/>
      <c r="OBJ375" s="1465"/>
      <c r="OBK375" s="1465"/>
      <c r="OBL375" s="1465"/>
      <c r="OBM375" s="1465"/>
      <c r="OBN375" s="1465"/>
      <c r="OBO375" s="1465"/>
      <c r="OBP375" s="1465"/>
      <c r="OBQ375" s="1465"/>
      <c r="OBR375" s="1465"/>
      <c r="OBS375" s="1465"/>
      <c r="OBT375" s="1465"/>
      <c r="OBU375" s="1465"/>
      <c r="OBV375" s="1465"/>
      <c r="OBW375" s="1465"/>
      <c r="OBX375" s="1465"/>
      <c r="OBY375" s="1465"/>
      <c r="OBZ375" s="1465"/>
      <c r="OCA375" s="1465"/>
      <c r="OCB375" s="1465"/>
      <c r="OCC375" s="1465"/>
      <c r="OCD375" s="1465"/>
      <c r="OCE375" s="1465"/>
      <c r="OCF375" s="1465"/>
      <c r="OCG375" s="1465"/>
      <c r="OCH375" s="1465"/>
      <c r="OCI375" s="1465"/>
      <c r="OCJ375" s="1465"/>
      <c r="OCK375" s="1465"/>
      <c r="OCL375" s="1465"/>
      <c r="OCM375" s="1465"/>
      <c r="OCN375" s="1465"/>
      <c r="OCO375" s="1465"/>
      <c r="OCP375" s="1465"/>
      <c r="OCQ375" s="1465"/>
      <c r="OCR375" s="1465"/>
      <c r="OCS375" s="1465"/>
      <c r="OCT375" s="1465"/>
      <c r="OCU375" s="1465"/>
      <c r="OCV375" s="1465"/>
      <c r="OCW375" s="1465"/>
      <c r="OCX375" s="1465"/>
      <c r="OCY375" s="1465"/>
      <c r="OCZ375" s="1465"/>
      <c r="ODA375" s="1465"/>
      <c r="ODB375" s="1465"/>
      <c r="ODC375" s="1465"/>
      <c r="ODD375" s="1465"/>
      <c r="ODE375" s="1465"/>
      <c r="ODF375" s="1465"/>
      <c r="ODG375" s="1465"/>
      <c r="ODH375" s="1465"/>
      <c r="ODI375" s="1465"/>
      <c r="ODJ375" s="1465"/>
      <c r="ODK375" s="1465"/>
      <c r="ODL375" s="1465"/>
      <c r="ODM375" s="1465"/>
      <c r="ODN375" s="1465"/>
      <c r="ODO375" s="1465"/>
      <c r="ODP375" s="1465"/>
      <c r="ODQ375" s="1465"/>
      <c r="ODR375" s="1465"/>
      <c r="ODS375" s="1465"/>
      <c r="ODT375" s="1465"/>
      <c r="ODU375" s="1465"/>
      <c r="ODV375" s="1465"/>
      <c r="ODW375" s="1465"/>
      <c r="ODX375" s="1465"/>
      <c r="ODY375" s="1465"/>
      <c r="ODZ375" s="1465"/>
      <c r="OEA375" s="1465"/>
      <c r="OEB375" s="1465"/>
      <c r="OEC375" s="1465"/>
      <c r="OED375" s="1465"/>
      <c r="OEE375" s="1465"/>
      <c r="OEF375" s="1465"/>
      <c r="OEG375" s="1465"/>
      <c r="OEH375" s="1465"/>
      <c r="OEI375" s="1465"/>
      <c r="OEJ375" s="1465"/>
      <c r="OEK375" s="1465"/>
      <c r="OEL375" s="1465"/>
      <c r="OEM375" s="1465"/>
      <c r="OEN375" s="1465"/>
      <c r="OEO375" s="1465"/>
      <c r="OEP375" s="1465"/>
      <c r="OEQ375" s="1465"/>
      <c r="OER375" s="1465"/>
      <c r="OES375" s="1465"/>
      <c r="OET375" s="1465"/>
      <c r="OEU375" s="1465"/>
      <c r="OEV375" s="1465"/>
      <c r="OEW375" s="1465"/>
      <c r="OEX375" s="1465"/>
      <c r="OEY375" s="1465"/>
      <c r="OEZ375" s="1465"/>
      <c r="OFA375" s="1465"/>
      <c r="OFB375" s="1465"/>
      <c r="OFC375" s="1465"/>
      <c r="OFD375" s="1465"/>
      <c r="OFE375" s="1465"/>
      <c r="OFF375" s="1465"/>
      <c r="OFG375" s="1465"/>
      <c r="OFH375" s="1465"/>
      <c r="OFI375" s="1465"/>
      <c r="OFJ375" s="1465"/>
      <c r="OFK375" s="1465"/>
      <c r="OFL375" s="1465"/>
      <c r="OFM375" s="1465"/>
      <c r="OFN375" s="1465"/>
      <c r="OFO375" s="1465"/>
      <c r="OFP375" s="1465"/>
      <c r="OFQ375" s="1465"/>
      <c r="OFR375" s="1465"/>
      <c r="OFS375" s="1465"/>
      <c r="OFT375" s="1465"/>
      <c r="OFU375" s="1465"/>
      <c r="OFV375" s="1465"/>
      <c r="OFW375" s="1465"/>
      <c r="OFX375" s="1465"/>
      <c r="OFY375" s="1465"/>
      <c r="OFZ375" s="1465"/>
      <c r="OGA375" s="1465"/>
      <c r="OGB375" s="1465"/>
      <c r="OGC375" s="1465"/>
      <c r="OGD375" s="1465"/>
      <c r="OGE375" s="1465"/>
      <c r="OGF375" s="1465"/>
      <c r="OGG375" s="1465"/>
      <c r="OGH375" s="1465"/>
      <c r="OGI375" s="1465"/>
      <c r="OGJ375" s="1465"/>
      <c r="OGK375" s="1465"/>
      <c r="OGL375" s="1465"/>
      <c r="OGM375" s="1465"/>
      <c r="OGN375" s="1465"/>
      <c r="OGO375" s="1465"/>
      <c r="OGP375" s="1465"/>
      <c r="OGQ375" s="1465"/>
      <c r="OGR375" s="1465"/>
      <c r="OGS375" s="1465"/>
      <c r="OGT375" s="1465"/>
      <c r="OGU375" s="1465"/>
      <c r="OGV375" s="1465"/>
      <c r="OGW375" s="1465"/>
      <c r="OGX375" s="1465"/>
      <c r="OGY375" s="1465"/>
      <c r="OGZ375" s="1465"/>
      <c r="OHA375" s="1465"/>
      <c r="OHB375" s="1465"/>
      <c r="OHC375" s="1465"/>
      <c r="OHD375" s="1465"/>
      <c r="OHE375" s="1465"/>
      <c r="OHF375" s="1465"/>
      <c r="OHG375" s="1465"/>
      <c r="OHH375" s="1465"/>
      <c r="OHI375" s="1465"/>
      <c r="OHJ375" s="1465"/>
      <c r="OHK375" s="1465"/>
      <c r="OHL375" s="1465"/>
      <c r="OHM375" s="1465"/>
      <c r="OHN375" s="1465"/>
      <c r="OHO375" s="1465"/>
      <c r="OHP375" s="1465"/>
      <c r="OHQ375" s="1465"/>
      <c r="OHR375" s="1465"/>
      <c r="OHS375" s="1465"/>
      <c r="OHT375" s="1465"/>
      <c r="OHU375" s="1465"/>
      <c r="OHV375" s="1465"/>
      <c r="OHW375" s="1465"/>
      <c r="OHX375" s="1465"/>
      <c r="OHY375" s="1465"/>
      <c r="OHZ375" s="1465"/>
      <c r="OIA375" s="1465"/>
      <c r="OIB375" s="1465"/>
      <c r="OIC375" s="1465"/>
      <c r="OID375" s="1465"/>
      <c r="OIE375" s="1465"/>
      <c r="OIF375" s="1465"/>
      <c r="OIG375" s="1465"/>
      <c r="OIH375" s="1465"/>
      <c r="OII375" s="1465"/>
      <c r="OIJ375" s="1465"/>
      <c r="OIK375" s="1465"/>
      <c r="OIL375" s="1465"/>
      <c r="OIM375" s="1465"/>
      <c r="OIN375" s="1465"/>
      <c r="OIO375" s="1465"/>
      <c r="OIP375" s="1465"/>
      <c r="OIQ375" s="1465"/>
      <c r="OIR375" s="1465"/>
      <c r="OIS375" s="1465"/>
      <c r="OIT375" s="1465"/>
      <c r="OIU375" s="1465"/>
      <c r="OIV375" s="1465"/>
      <c r="OIW375" s="1465"/>
      <c r="OIX375" s="1465"/>
      <c r="OIY375" s="1465"/>
      <c r="OIZ375" s="1465"/>
      <c r="OJA375" s="1465"/>
      <c r="OJB375" s="1465"/>
      <c r="OJC375" s="1465"/>
      <c r="OJD375" s="1465"/>
      <c r="OJE375" s="1465"/>
      <c r="OJF375" s="1465"/>
      <c r="OJG375" s="1465"/>
      <c r="OJH375" s="1465"/>
      <c r="OJI375" s="1465"/>
      <c r="OJJ375" s="1465"/>
      <c r="OJK375" s="1465"/>
      <c r="OJL375" s="1465"/>
      <c r="OJM375" s="1465"/>
      <c r="OJN375" s="1465"/>
      <c r="OJO375" s="1465"/>
      <c r="OJP375" s="1465"/>
      <c r="OJQ375" s="1465"/>
      <c r="OJR375" s="1465"/>
      <c r="OJS375" s="1465"/>
      <c r="OJT375" s="1465"/>
      <c r="OJU375" s="1465"/>
      <c r="OJV375" s="1465"/>
      <c r="OJW375" s="1465"/>
      <c r="OJX375" s="1465"/>
      <c r="OJY375" s="1465"/>
      <c r="OJZ375" s="1465"/>
      <c r="OKA375" s="1465"/>
      <c r="OKB375" s="1465"/>
      <c r="OKC375" s="1465"/>
      <c r="OKD375" s="1465"/>
      <c r="OKE375" s="1465"/>
      <c r="OKF375" s="1465"/>
      <c r="OKG375" s="1465"/>
      <c r="OKH375" s="1465"/>
      <c r="OKI375" s="1465"/>
      <c r="OKJ375" s="1465"/>
      <c r="OKK375" s="1465"/>
      <c r="OKL375" s="1465"/>
      <c r="OKM375" s="1465"/>
      <c r="OKN375" s="1465"/>
      <c r="OKO375" s="1465"/>
      <c r="OKP375" s="1465"/>
      <c r="OKQ375" s="1465"/>
      <c r="OKR375" s="1465"/>
      <c r="OKS375" s="1465"/>
      <c r="OKT375" s="1465"/>
      <c r="OKU375" s="1465"/>
      <c r="OKV375" s="1465"/>
      <c r="OKW375" s="1465"/>
      <c r="OKX375" s="1465"/>
      <c r="OKY375" s="1465"/>
      <c r="OKZ375" s="1465"/>
      <c r="OLA375" s="1465"/>
      <c r="OLB375" s="1465"/>
      <c r="OLC375" s="1465"/>
      <c r="OLD375" s="1465"/>
      <c r="OLE375" s="1465"/>
      <c r="OLF375" s="1465"/>
      <c r="OLG375" s="1465"/>
      <c r="OLH375" s="1465"/>
      <c r="OLI375" s="1465"/>
      <c r="OLJ375" s="1465"/>
      <c r="OLK375" s="1465"/>
      <c r="OLL375" s="1465"/>
      <c r="OLM375" s="1465"/>
      <c r="OLN375" s="1465"/>
      <c r="OLO375" s="1465"/>
      <c r="OLP375" s="1465"/>
      <c r="OLQ375" s="1465"/>
      <c r="OLR375" s="1465"/>
      <c r="OLS375" s="1465"/>
      <c r="OLT375" s="1465"/>
      <c r="OLU375" s="1465"/>
      <c r="OLV375" s="1465"/>
      <c r="OLW375" s="1465"/>
      <c r="OLX375" s="1465"/>
      <c r="OLY375" s="1465"/>
      <c r="OLZ375" s="1465"/>
      <c r="OMA375" s="1465"/>
      <c r="OMB375" s="1465"/>
      <c r="OMC375" s="1465"/>
      <c r="OMD375" s="1465"/>
      <c r="OME375" s="1465"/>
      <c r="OMF375" s="1465"/>
      <c r="OMG375" s="1465"/>
      <c r="OMH375" s="1465"/>
      <c r="OMI375" s="1465"/>
      <c r="OMJ375" s="1465"/>
      <c r="OMK375" s="1465"/>
      <c r="OML375" s="1465"/>
      <c r="OMM375" s="1465"/>
      <c r="OMN375" s="1465"/>
      <c r="OMO375" s="1465"/>
      <c r="OMP375" s="1465"/>
      <c r="OMQ375" s="1465"/>
      <c r="OMR375" s="1465"/>
      <c r="OMS375" s="1465"/>
      <c r="OMT375" s="1465"/>
      <c r="OMU375" s="1465"/>
      <c r="OMV375" s="1465"/>
      <c r="OMW375" s="1465"/>
      <c r="OMX375" s="1465"/>
      <c r="OMY375" s="1465"/>
      <c r="OMZ375" s="1465"/>
      <c r="ONA375" s="1465"/>
      <c r="ONB375" s="1465"/>
      <c r="ONC375" s="1465"/>
      <c r="OND375" s="1465"/>
      <c r="ONE375" s="1465"/>
      <c r="ONF375" s="1465"/>
      <c r="ONG375" s="1465"/>
      <c r="ONH375" s="1465"/>
      <c r="ONI375" s="1465"/>
      <c r="ONJ375" s="1465"/>
      <c r="ONK375" s="1465"/>
      <c r="ONL375" s="1465"/>
      <c r="ONM375" s="1465"/>
      <c r="ONN375" s="1465"/>
      <c r="ONO375" s="1465"/>
      <c r="ONP375" s="1465"/>
      <c r="ONQ375" s="1465"/>
      <c r="ONR375" s="1465"/>
      <c r="ONS375" s="1465"/>
      <c r="ONT375" s="1465"/>
      <c r="ONU375" s="1465"/>
      <c r="ONV375" s="1465"/>
      <c r="ONW375" s="1465"/>
      <c r="ONX375" s="1465"/>
      <c r="ONY375" s="1465"/>
      <c r="ONZ375" s="1465"/>
      <c r="OOA375" s="1465"/>
      <c r="OOB375" s="1465"/>
      <c r="OOC375" s="1465"/>
      <c r="OOD375" s="1465"/>
      <c r="OOE375" s="1465"/>
      <c r="OOF375" s="1465"/>
      <c r="OOG375" s="1465"/>
      <c r="OOH375" s="1465"/>
      <c r="OOI375" s="1465"/>
      <c r="OOJ375" s="1465"/>
      <c r="OOK375" s="1465"/>
      <c r="OOL375" s="1465"/>
      <c r="OOM375" s="1465"/>
      <c r="OON375" s="1465"/>
      <c r="OOO375" s="1465"/>
      <c r="OOP375" s="1465"/>
      <c r="OOQ375" s="1465"/>
      <c r="OOR375" s="1465"/>
      <c r="OOS375" s="1465"/>
      <c r="OOT375" s="1465"/>
      <c r="OOU375" s="1465"/>
      <c r="OOV375" s="1465"/>
      <c r="OOW375" s="1465"/>
      <c r="OOX375" s="1465"/>
      <c r="OOY375" s="1465"/>
      <c r="OOZ375" s="1465"/>
      <c r="OPA375" s="1465"/>
      <c r="OPB375" s="1465"/>
      <c r="OPC375" s="1465"/>
      <c r="OPD375" s="1465"/>
      <c r="OPE375" s="1465"/>
      <c r="OPF375" s="1465"/>
      <c r="OPG375" s="1465"/>
      <c r="OPH375" s="1465"/>
      <c r="OPI375" s="1465"/>
      <c r="OPJ375" s="1465"/>
      <c r="OPK375" s="1465"/>
      <c r="OPL375" s="1465"/>
      <c r="OPM375" s="1465"/>
      <c r="OPN375" s="1465"/>
      <c r="OPO375" s="1465"/>
      <c r="OPP375" s="1465"/>
      <c r="OPQ375" s="1465"/>
      <c r="OPR375" s="1465"/>
      <c r="OPS375" s="1465"/>
      <c r="OPT375" s="1465"/>
      <c r="OPU375" s="1465"/>
      <c r="OPV375" s="1465"/>
      <c r="OPW375" s="1465"/>
      <c r="OPX375" s="1465"/>
      <c r="OPY375" s="1465"/>
      <c r="OPZ375" s="1465"/>
      <c r="OQA375" s="1465"/>
      <c r="OQB375" s="1465"/>
      <c r="OQC375" s="1465"/>
      <c r="OQD375" s="1465"/>
      <c r="OQE375" s="1465"/>
      <c r="OQF375" s="1465"/>
      <c r="OQG375" s="1465"/>
      <c r="OQH375" s="1465"/>
      <c r="OQI375" s="1465"/>
      <c r="OQJ375" s="1465"/>
      <c r="OQK375" s="1465"/>
      <c r="OQL375" s="1465"/>
      <c r="OQM375" s="1465"/>
      <c r="OQN375" s="1465"/>
      <c r="OQO375" s="1465"/>
      <c r="OQP375" s="1465"/>
      <c r="OQQ375" s="1465"/>
      <c r="OQR375" s="1465"/>
      <c r="OQS375" s="1465"/>
      <c r="OQT375" s="1465"/>
      <c r="OQU375" s="1465"/>
      <c r="OQV375" s="1465"/>
      <c r="OQW375" s="1465"/>
      <c r="OQX375" s="1465"/>
      <c r="OQY375" s="1465"/>
      <c r="OQZ375" s="1465"/>
      <c r="ORA375" s="1465"/>
      <c r="ORB375" s="1465"/>
      <c r="ORC375" s="1465"/>
      <c r="ORD375" s="1465"/>
      <c r="ORE375" s="1465"/>
      <c r="ORF375" s="1465"/>
      <c r="ORG375" s="1465"/>
      <c r="ORH375" s="1465"/>
      <c r="ORI375" s="1465"/>
      <c r="ORJ375" s="1465"/>
      <c r="ORK375" s="1465"/>
      <c r="ORL375" s="1465"/>
      <c r="ORM375" s="1465"/>
      <c r="ORN375" s="1465"/>
      <c r="ORO375" s="1465"/>
      <c r="ORP375" s="1465"/>
      <c r="ORQ375" s="1465"/>
      <c r="ORR375" s="1465"/>
      <c r="ORS375" s="1465"/>
      <c r="ORT375" s="1465"/>
      <c r="ORU375" s="1465"/>
      <c r="ORV375" s="1465"/>
      <c r="ORW375" s="1465"/>
      <c r="ORX375" s="1465"/>
      <c r="ORY375" s="1465"/>
      <c r="ORZ375" s="1465"/>
      <c r="OSA375" s="1465"/>
      <c r="OSB375" s="1465"/>
      <c r="OSC375" s="1465"/>
      <c r="OSD375" s="1465"/>
      <c r="OSE375" s="1465"/>
      <c r="OSF375" s="1465"/>
      <c r="OSG375" s="1465"/>
      <c r="OSH375" s="1465"/>
      <c r="OSI375" s="1465"/>
      <c r="OSJ375" s="1465"/>
      <c r="OSK375" s="1465"/>
      <c r="OSL375" s="1465"/>
      <c r="OSM375" s="1465"/>
      <c r="OSN375" s="1465"/>
      <c r="OSO375" s="1465"/>
      <c r="OSP375" s="1465"/>
      <c r="OSQ375" s="1465"/>
      <c r="OSR375" s="1465"/>
      <c r="OSS375" s="1465"/>
      <c r="OST375" s="1465"/>
      <c r="OSU375" s="1465"/>
      <c r="OSV375" s="1465"/>
      <c r="OSW375" s="1465"/>
      <c r="OSX375" s="1465"/>
      <c r="OSY375" s="1465"/>
      <c r="OSZ375" s="1465"/>
      <c r="OTA375" s="1465"/>
      <c r="OTB375" s="1465"/>
      <c r="OTC375" s="1465"/>
      <c r="OTD375" s="1465"/>
      <c r="OTE375" s="1465"/>
      <c r="OTF375" s="1465"/>
      <c r="OTG375" s="1465"/>
      <c r="OTH375" s="1465"/>
      <c r="OTI375" s="1465"/>
      <c r="OTJ375" s="1465"/>
      <c r="OTK375" s="1465"/>
      <c r="OTL375" s="1465"/>
      <c r="OTM375" s="1465"/>
      <c r="OTN375" s="1465"/>
      <c r="OTO375" s="1465"/>
      <c r="OTP375" s="1465"/>
      <c r="OTQ375" s="1465"/>
      <c r="OTR375" s="1465"/>
      <c r="OTS375" s="1465"/>
      <c r="OTT375" s="1465"/>
      <c r="OTU375" s="1465"/>
      <c r="OTV375" s="1465"/>
      <c r="OTW375" s="1465"/>
      <c r="OTX375" s="1465"/>
      <c r="OTY375" s="1465"/>
      <c r="OTZ375" s="1465"/>
      <c r="OUA375" s="1465"/>
      <c r="OUB375" s="1465"/>
      <c r="OUC375" s="1465"/>
      <c r="OUD375" s="1465"/>
      <c r="OUE375" s="1465"/>
      <c r="OUF375" s="1465"/>
      <c r="OUG375" s="1465"/>
      <c r="OUH375" s="1465"/>
      <c r="OUI375" s="1465"/>
      <c r="OUJ375" s="1465"/>
      <c r="OUK375" s="1465"/>
      <c r="OUL375" s="1465"/>
      <c r="OUM375" s="1465"/>
      <c r="OUN375" s="1465"/>
      <c r="OUO375" s="1465"/>
      <c r="OUP375" s="1465"/>
      <c r="OUQ375" s="1465"/>
      <c r="OUR375" s="1465"/>
      <c r="OUS375" s="1465"/>
      <c r="OUT375" s="1465"/>
      <c r="OUU375" s="1465"/>
      <c r="OUV375" s="1465"/>
      <c r="OUW375" s="1465"/>
      <c r="OUX375" s="1465"/>
      <c r="OUY375" s="1465"/>
      <c r="OUZ375" s="1465"/>
      <c r="OVA375" s="1465"/>
      <c r="OVB375" s="1465"/>
      <c r="OVC375" s="1465"/>
      <c r="OVD375" s="1465"/>
      <c r="OVE375" s="1465"/>
      <c r="OVF375" s="1465"/>
      <c r="OVG375" s="1465"/>
      <c r="OVH375" s="1465"/>
      <c r="OVI375" s="1465"/>
      <c r="OVJ375" s="1465"/>
      <c r="OVK375" s="1465"/>
      <c r="OVL375" s="1465"/>
      <c r="OVM375" s="1465"/>
      <c r="OVN375" s="1465"/>
      <c r="OVO375" s="1465"/>
      <c r="OVP375" s="1465"/>
      <c r="OVQ375" s="1465"/>
      <c r="OVR375" s="1465"/>
      <c r="OVS375" s="1465"/>
      <c r="OVT375" s="1465"/>
      <c r="OVU375" s="1465"/>
      <c r="OVV375" s="1465"/>
      <c r="OVW375" s="1465"/>
      <c r="OVX375" s="1465"/>
      <c r="OVY375" s="1465"/>
      <c r="OVZ375" s="1465"/>
      <c r="OWA375" s="1465"/>
      <c r="OWB375" s="1465"/>
      <c r="OWC375" s="1465"/>
      <c r="OWD375" s="1465"/>
      <c r="OWE375" s="1465"/>
      <c r="OWF375" s="1465"/>
      <c r="OWG375" s="1465"/>
      <c r="OWH375" s="1465"/>
      <c r="OWI375" s="1465"/>
      <c r="OWJ375" s="1465"/>
      <c r="OWK375" s="1465"/>
      <c r="OWL375" s="1465"/>
      <c r="OWM375" s="1465"/>
      <c r="OWN375" s="1465"/>
      <c r="OWO375" s="1465"/>
      <c r="OWP375" s="1465"/>
      <c r="OWQ375" s="1465"/>
      <c r="OWR375" s="1465"/>
      <c r="OWS375" s="1465"/>
      <c r="OWT375" s="1465"/>
      <c r="OWU375" s="1465"/>
      <c r="OWV375" s="1465"/>
      <c r="OWW375" s="1465"/>
      <c r="OWX375" s="1465"/>
      <c r="OWY375" s="1465"/>
      <c r="OWZ375" s="1465"/>
      <c r="OXA375" s="1465"/>
      <c r="OXB375" s="1465"/>
      <c r="OXC375" s="1465"/>
      <c r="OXD375" s="1465"/>
      <c r="OXE375" s="1465"/>
      <c r="OXF375" s="1465"/>
      <c r="OXG375" s="1465"/>
      <c r="OXH375" s="1465"/>
      <c r="OXI375" s="1465"/>
      <c r="OXJ375" s="1465"/>
      <c r="OXK375" s="1465"/>
      <c r="OXL375" s="1465"/>
      <c r="OXM375" s="1465"/>
      <c r="OXN375" s="1465"/>
      <c r="OXO375" s="1465"/>
      <c r="OXP375" s="1465"/>
      <c r="OXQ375" s="1465"/>
      <c r="OXR375" s="1465"/>
      <c r="OXS375" s="1465"/>
      <c r="OXT375" s="1465"/>
      <c r="OXU375" s="1465"/>
      <c r="OXV375" s="1465"/>
      <c r="OXW375" s="1465"/>
      <c r="OXX375" s="1465"/>
      <c r="OXY375" s="1465"/>
      <c r="OXZ375" s="1465"/>
      <c r="OYA375" s="1465"/>
      <c r="OYB375" s="1465"/>
      <c r="OYC375" s="1465"/>
      <c r="OYD375" s="1465"/>
      <c r="OYE375" s="1465"/>
      <c r="OYF375" s="1465"/>
      <c r="OYG375" s="1465"/>
      <c r="OYH375" s="1465"/>
      <c r="OYI375" s="1465"/>
      <c r="OYJ375" s="1465"/>
      <c r="OYK375" s="1465"/>
      <c r="OYL375" s="1465"/>
      <c r="OYM375" s="1465"/>
      <c r="OYN375" s="1465"/>
      <c r="OYO375" s="1465"/>
      <c r="OYP375" s="1465"/>
      <c r="OYQ375" s="1465"/>
      <c r="OYR375" s="1465"/>
      <c r="OYS375" s="1465"/>
      <c r="OYT375" s="1465"/>
      <c r="OYU375" s="1465"/>
      <c r="OYV375" s="1465"/>
      <c r="OYW375" s="1465"/>
      <c r="OYX375" s="1465"/>
      <c r="OYY375" s="1465"/>
      <c r="OYZ375" s="1465"/>
      <c r="OZA375" s="1465"/>
      <c r="OZB375" s="1465"/>
      <c r="OZC375" s="1465"/>
      <c r="OZD375" s="1465"/>
      <c r="OZE375" s="1465"/>
      <c r="OZF375" s="1465"/>
      <c r="OZG375" s="1465"/>
      <c r="OZH375" s="1465"/>
      <c r="OZI375" s="1465"/>
      <c r="OZJ375" s="1465"/>
      <c r="OZK375" s="1465"/>
      <c r="OZL375" s="1465"/>
      <c r="OZM375" s="1465"/>
      <c r="OZN375" s="1465"/>
      <c r="OZO375" s="1465"/>
      <c r="OZP375" s="1465"/>
      <c r="OZQ375" s="1465"/>
      <c r="OZR375" s="1465"/>
      <c r="OZS375" s="1465"/>
      <c r="OZT375" s="1465"/>
      <c r="OZU375" s="1465"/>
      <c r="OZV375" s="1465"/>
      <c r="OZW375" s="1465"/>
      <c r="OZX375" s="1465"/>
      <c r="OZY375" s="1465"/>
      <c r="OZZ375" s="1465"/>
      <c r="PAA375" s="1465"/>
      <c r="PAB375" s="1465"/>
      <c r="PAC375" s="1465"/>
      <c r="PAD375" s="1465"/>
      <c r="PAE375" s="1465"/>
      <c r="PAF375" s="1465"/>
      <c r="PAG375" s="1465"/>
      <c r="PAH375" s="1465"/>
      <c r="PAI375" s="1465"/>
      <c r="PAJ375" s="1465"/>
      <c r="PAK375" s="1465"/>
      <c r="PAL375" s="1465"/>
      <c r="PAM375" s="1465"/>
      <c r="PAN375" s="1465"/>
      <c r="PAO375" s="1465"/>
      <c r="PAP375" s="1465"/>
      <c r="PAQ375" s="1465"/>
      <c r="PAR375" s="1465"/>
      <c r="PAS375" s="1465"/>
      <c r="PAT375" s="1465"/>
      <c r="PAU375" s="1465"/>
      <c r="PAV375" s="1465"/>
      <c r="PAW375" s="1465"/>
      <c r="PAX375" s="1465"/>
      <c r="PAY375" s="1465"/>
      <c r="PAZ375" s="1465"/>
      <c r="PBA375" s="1465"/>
      <c r="PBB375" s="1465"/>
      <c r="PBC375" s="1465"/>
      <c r="PBD375" s="1465"/>
      <c r="PBE375" s="1465"/>
      <c r="PBF375" s="1465"/>
      <c r="PBG375" s="1465"/>
      <c r="PBH375" s="1465"/>
      <c r="PBI375" s="1465"/>
      <c r="PBJ375" s="1465"/>
      <c r="PBK375" s="1465"/>
      <c r="PBL375" s="1465"/>
      <c r="PBM375" s="1465"/>
      <c r="PBN375" s="1465"/>
      <c r="PBO375" s="1465"/>
      <c r="PBP375" s="1465"/>
      <c r="PBQ375" s="1465"/>
      <c r="PBR375" s="1465"/>
      <c r="PBS375" s="1465"/>
      <c r="PBT375" s="1465"/>
      <c r="PBU375" s="1465"/>
      <c r="PBV375" s="1465"/>
      <c r="PBW375" s="1465"/>
      <c r="PBX375" s="1465"/>
      <c r="PBY375" s="1465"/>
      <c r="PBZ375" s="1465"/>
      <c r="PCA375" s="1465"/>
      <c r="PCB375" s="1465"/>
      <c r="PCC375" s="1465"/>
      <c r="PCD375" s="1465"/>
      <c r="PCE375" s="1465"/>
      <c r="PCF375" s="1465"/>
      <c r="PCG375" s="1465"/>
      <c r="PCH375" s="1465"/>
      <c r="PCI375" s="1465"/>
      <c r="PCJ375" s="1465"/>
      <c r="PCK375" s="1465"/>
      <c r="PCL375" s="1465"/>
      <c r="PCM375" s="1465"/>
      <c r="PCN375" s="1465"/>
      <c r="PCO375" s="1465"/>
      <c r="PCP375" s="1465"/>
      <c r="PCQ375" s="1465"/>
      <c r="PCR375" s="1465"/>
      <c r="PCS375" s="1465"/>
      <c r="PCT375" s="1465"/>
      <c r="PCU375" s="1465"/>
      <c r="PCV375" s="1465"/>
      <c r="PCW375" s="1465"/>
      <c r="PCX375" s="1465"/>
      <c r="PCY375" s="1465"/>
      <c r="PCZ375" s="1465"/>
      <c r="PDA375" s="1465"/>
      <c r="PDB375" s="1465"/>
      <c r="PDC375" s="1465"/>
      <c r="PDD375" s="1465"/>
      <c r="PDE375" s="1465"/>
      <c r="PDF375" s="1465"/>
      <c r="PDG375" s="1465"/>
      <c r="PDH375" s="1465"/>
      <c r="PDI375" s="1465"/>
      <c r="PDJ375" s="1465"/>
      <c r="PDK375" s="1465"/>
      <c r="PDL375" s="1465"/>
      <c r="PDM375" s="1465"/>
      <c r="PDN375" s="1465"/>
      <c r="PDO375" s="1465"/>
      <c r="PDP375" s="1465"/>
      <c r="PDQ375" s="1465"/>
      <c r="PDR375" s="1465"/>
      <c r="PDS375" s="1465"/>
      <c r="PDT375" s="1465"/>
      <c r="PDU375" s="1465"/>
      <c r="PDV375" s="1465"/>
      <c r="PDW375" s="1465"/>
      <c r="PDX375" s="1465"/>
      <c r="PDY375" s="1465"/>
      <c r="PDZ375" s="1465"/>
      <c r="PEA375" s="1465"/>
      <c r="PEB375" s="1465"/>
      <c r="PEC375" s="1465"/>
      <c r="PED375" s="1465"/>
      <c r="PEE375" s="1465"/>
      <c r="PEF375" s="1465"/>
      <c r="PEG375" s="1465"/>
      <c r="PEH375" s="1465"/>
      <c r="PEI375" s="1465"/>
      <c r="PEJ375" s="1465"/>
      <c r="PEK375" s="1465"/>
      <c r="PEL375" s="1465"/>
      <c r="PEM375" s="1465"/>
      <c r="PEN375" s="1465"/>
      <c r="PEO375" s="1465"/>
      <c r="PEP375" s="1465"/>
      <c r="PEQ375" s="1465"/>
      <c r="PER375" s="1465"/>
      <c r="PES375" s="1465"/>
      <c r="PET375" s="1465"/>
      <c r="PEU375" s="1465"/>
      <c r="PEV375" s="1465"/>
      <c r="PEW375" s="1465"/>
      <c r="PEX375" s="1465"/>
      <c r="PEY375" s="1465"/>
      <c r="PEZ375" s="1465"/>
      <c r="PFA375" s="1465"/>
      <c r="PFB375" s="1465"/>
      <c r="PFC375" s="1465"/>
      <c r="PFD375" s="1465"/>
      <c r="PFE375" s="1465"/>
      <c r="PFF375" s="1465"/>
      <c r="PFG375" s="1465"/>
      <c r="PFH375" s="1465"/>
      <c r="PFI375" s="1465"/>
      <c r="PFJ375" s="1465"/>
      <c r="PFK375" s="1465"/>
      <c r="PFL375" s="1465"/>
      <c r="PFM375" s="1465"/>
      <c r="PFN375" s="1465"/>
      <c r="PFO375" s="1465"/>
      <c r="PFP375" s="1465"/>
      <c r="PFQ375" s="1465"/>
      <c r="PFR375" s="1465"/>
      <c r="PFS375" s="1465"/>
      <c r="PFT375" s="1465"/>
      <c r="PFU375" s="1465"/>
      <c r="PFV375" s="1465"/>
      <c r="PFW375" s="1465"/>
      <c r="PFX375" s="1465"/>
      <c r="PFY375" s="1465"/>
      <c r="PFZ375" s="1465"/>
      <c r="PGA375" s="1465"/>
      <c r="PGB375" s="1465"/>
      <c r="PGC375" s="1465"/>
      <c r="PGD375" s="1465"/>
      <c r="PGE375" s="1465"/>
      <c r="PGF375" s="1465"/>
      <c r="PGG375" s="1465"/>
      <c r="PGH375" s="1465"/>
      <c r="PGI375" s="1465"/>
      <c r="PGJ375" s="1465"/>
      <c r="PGK375" s="1465"/>
      <c r="PGL375" s="1465"/>
      <c r="PGM375" s="1465"/>
      <c r="PGN375" s="1465"/>
      <c r="PGO375" s="1465"/>
      <c r="PGP375" s="1465"/>
      <c r="PGQ375" s="1465"/>
      <c r="PGR375" s="1465"/>
      <c r="PGS375" s="1465"/>
      <c r="PGT375" s="1465"/>
      <c r="PGU375" s="1465"/>
      <c r="PGV375" s="1465"/>
      <c r="PGW375" s="1465"/>
      <c r="PGX375" s="1465"/>
      <c r="PGY375" s="1465"/>
      <c r="PGZ375" s="1465"/>
      <c r="PHA375" s="1465"/>
      <c r="PHB375" s="1465"/>
      <c r="PHC375" s="1465"/>
      <c r="PHD375" s="1465"/>
      <c r="PHE375" s="1465"/>
      <c r="PHF375" s="1465"/>
      <c r="PHG375" s="1465"/>
      <c r="PHH375" s="1465"/>
      <c r="PHI375" s="1465"/>
      <c r="PHJ375" s="1465"/>
      <c r="PHK375" s="1465"/>
      <c r="PHL375" s="1465"/>
      <c r="PHM375" s="1465"/>
      <c r="PHN375" s="1465"/>
      <c r="PHO375" s="1465"/>
      <c r="PHP375" s="1465"/>
      <c r="PHQ375" s="1465"/>
      <c r="PHR375" s="1465"/>
      <c r="PHS375" s="1465"/>
      <c r="PHT375" s="1465"/>
      <c r="PHU375" s="1465"/>
      <c r="PHV375" s="1465"/>
      <c r="PHW375" s="1465"/>
      <c r="PHX375" s="1465"/>
      <c r="PHY375" s="1465"/>
      <c r="PHZ375" s="1465"/>
      <c r="PIA375" s="1465"/>
      <c r="PIB375" s="1465"/>
      <c r="PIC375" s="1465"/>
      <c r="PID375" s="1465"/>
      <c r="PIE375" s="1465"/>
      <c r="PIF375" s="1465"/>
      <c r="PIG375" s="1465"/>
      <c r="PIH375" s="1465"/>
      <c r="PII375" s="1465"/>
      <c r="PIJ375" s="1465"/>
      <c r="PIK375" s="1465"/>
      <c r="PIL375" s="1465"/>
      <c r="PIM375" s="1465"/>
      <c r="PIN375" s="1465"/>
      <c r="PIO375" s="1465"/>
      <c r="PIP375" s="1465"/>
      <c r="PIQ375" s="1465"/>
      <c r="PIR375" s="1465"/>
      <c r="PIS375" s="1465"/>
      <c r="PIT375" s="1465"/>
      <c r="PIU375" s="1465"/>
      <c r="PIV375" s="1465"/>
      <c r="PIW375" s="1465"/>
      <c r="PIX375" s="1465"/>
      <c r="PIY375" s="1465"/>
      <c r="PIZ375" s="1465"/>
      <c r="PJA375" s="1465"/>
      <c r="PJB375" s="1465"/>
      <c r="PJC375" s="1465"/>
      <c r="PJD375" s="1465"/>
      <c r="PJE375" s="1465"/>
      <c r="PJF375" s="1465"/>
      <c r="PJG375" s="1465"/>
      <c r="PJH375" s="1465"/>
      <c r="PJI375" s="1465"/>
      <c r="PJJ375" s="1465"/>
      <c r="PJK375" s="1465"/>
      <c r="PJL375" s="1465"/>
      <c r="PJM375" s="1465"/>
      <c r="PJN375" s="1465"/>
      <c r="PJO375" s="1465"/>
      <c r="PJP375" s="1465"/>
      <c r="PJQ375" s="1465"/>
      <c r="PJR375" s="1465"/>
      <c r="PJS375" s="1465"/>
      <c r="PJT375" s="1465"/>
      <c r="PJU375" s="1465"/>
      <c r="PJV375" s="1465"/>
      <c r="PJW375" s="1465"/>
      <c r="PJX375" s="1465"/>
      <c r="PJY375" s="1465"/>
      <c r="PJZ375" s="1465"/>
      <c r="PKA375" s="1465"/>
      <c r="PKB375" s="1465"/>
      <c r="PKC375" s="1465"/>
      <c r="PKD375" s="1465"/>
      <c r="PKE375" s="1465"/>
      <c r="PKF375" s="1465"/>
      <c r="PKG375" s="1465"/>
      <c r="PKH375" s="1465"/>
      <c r="PKI375" s="1465"/>
      <c r="PKJ375" s="1465"/>
      <c r="PKK375" s="1465"/>
      <c r="PKL375" s="1465"/>
      <c r="PKM375" s="1465"/>
      <c r="PKN375" s="1465"/>
      <c r="PKO375" s="1465"/>
      <c r="PKP375" s="1465"/>
      <c r="PKQ375" s="1465"/>
      <c r="PKR375" s="1465"/>
      <c r="PKS375" s="1465"/>
      <c r="PKT375" s="1465"/>
      <c r="PKU375" s="1465"/>
      <c r="PKV375" s="1465"/>
      <c r="PKW375" s="1465"/>
      <c r="PKX375" s="1465"/>
      <c r="PKY375" s="1465"/>
      <c r="PKZ375" s="1465"/>
      <c r="PLA375" s="1465"/>
      <c r="PLB375" s="1465"/>
      <c r="PLC375" s="1465"/>
      <c r="PLD375" s="1465"/>
      <c r="PLE375" s="1465"/>
      <c r="PLF375" s="1465"/>
      <c r="PLG375" s="1465"/>
      <c r="PLH375" s="1465"/>
      <c r="PLI375" s="1465"/>
      <c r="PLJ375" s="1465"/>
      <c r="PLK375" s="1465"/>
      <c r="PLL375" s="1465"/>
      <c r="PLM375" s="1465"/>
      <c r="PLN375" s="1465"/>
      <c r="PLO375" s="1465"/>
      <c r="PLP375" s="1465"/>
      <c r="PLQ375" s="1465"/>
      <c r="PLR375" s="1465"/>
      <c r="PLS375" s="1465"/>
      <c r="PLT375" s="1465"/>
      <c r="PLU375" s="1465"/>
      <c r="PLV375" s="1465"/>
      <c r="PLW375" s="1465"/>
      <c r="PLX375" s="1465"/>
      <c r="PLY375" s="1465"/>
      <c r="PLZ375" s="1465"/>
      <c r="PMA375" s="1465"/>
      <c r="PMB375" s="1465"/>
      <c r="PMC375" s="1465"/>
      <c r="PMD375" s="1465"/>
      <c r="PME375" s="1465"/>
      <c r="PMF375" s="1465"/>
      <c r="PMG375" s="1465"/>
      <c r="PMH375" s="1465"/>
      <c r="PMI375" s="1465"/>
      <c r="PMJ375" s="1465"/>
      <c r="PMK375" s="1465"/>
      <c r="PML375" s="1465"/>
      <c r="PMM375" s="1465"/>
      <c r="PMN375" s="1465"/>
      <c r="PMO375" s="1465"/>
      <c r="PMP375" s="1465"/>
      <c r="PMQ375" s="1465"/>
      <c r="PMR375" s="1465"/>
      <c r="PMS375" s="1465"/>
      <c r="PMT375" s="1465"/>
      <c r="PMU375" s="1465"/>
      <c r="PMV375" s="1465"/>
      <c r="PMW375" s="1465"/>
      <c r="PMX375" s="1465"/>
      <c r="PMY375" s="1465"/>
      <c r="PMZ375" s="1465"/>
      <c r="PNA375" s="1465"/>
      <c r="PNB375" s="1465"/>
      <c r="PNC375" s="1465"/>
      <c r="PND375" s="1465"/>
      <c r="PNE375" s="1465"/>
      <c r="PNF375" s="1465"/>
      <c r="PNG375" s="1465"/>
      <c r="PNH375" s="1465"/>
      <c r="PNI375" s="1465"/>
      <c r="PNJ375" s="1465"/>
      <c r="PNK375" s="1465"/>
      <c r="PNL375" s="1465"/>
      <c r="PNM375" s="1465"/>
      <c r="PNN375" s="1465"/>
      <c r="PNO375" s="1465"/>
      <c r="PNP375" s="1465"/>
      <c r="PNQ375" s="1465"/>
      <c r="PNR375" s="1465"/>
      <c r="PNS375" s="1465"/>
      <c r="PNT375" s="1465"/>
      <c r="PNU375" s="1465"/>
      <c r="PNV375" s="1465"/>
      <c r="PNW375" s="1465"/>
      <c r="PNX375" s="1465"/>
      <c r="PNY375" s="1465"/>
      <c r="PNZ375" s="1465"/>
      <c r="POA375" s="1465"/>
      <c r="POB375" s="1465"/>
      <c r="POC375" s="1465"/>
      <c r="POD375" s="1465"/>
      <c r="POE375" s="1465"/>
      <c r="POF375" s="1465"/>
      <c r="POG375" s="1465"/>
      <c r="POH375" s="1465"/>
      <c r="POI375" s="1465"/>
      <c r="POJ375" s="1465"/>
      <c r="POK375" s="1465"/>
      <c r="POL375" s="1465"/>
      <c r="POM375" s="1465"/>
      <c r="PON375" s="1465"/>
      <c r="POO375" s="1465"/>
      <c r="POP375" s="1465"/>
      <c r="POQ375" s="1465"/>
      <c r="POR375" s="1465"/>
      <c r="POS375" s="1465"/>
      <c r="POT375" s="1465"/>
      <c r="POU375" s="1465"/>
      <c r="POV375" s="1465"/>
      <c r="POW375" s="1465"/>
      <c r="POX375" s="1465"/>
      <c r="POY375" s="1465"/>
      <c r="POZ375" s="1465"/>
      <c r="PPA375" s="1465"/>
      <c r="PPB375" s="1465"/>
      <c r="PPC375" s="1465"/>
      <c r="PPD375" s="1465"/>
      <c r="PPE375" s="1465"/>
      <c r="PPF375" s="1465"/>
      <c r="PPG375" s="1465"/>
      <c r="PPH375" s="1465"/>
      <c r="PPI375" s="1465"/>
      <c r="PPJ375" s="1465"/>
      <c r="PPK375" s="1465"/>
      <c r="PPL375" s="1465"/>
      <c r="PPM375" s="1465"/>
      <c r="PPN375" s="1465"/>
      <c r="PPO375" s="1465"/>
      <c r="PPP375" s="1465"/>
      <c r="PPQ375" s="1465"/>
      <c r="PPR375" s="1465"/>
      <c r="PPS375" s="1465"/>
      <c r="PPT375" s="1465"/>
      <c r="PPU375" s="1465"/>
      <c r="PPV375" s="1465"/>
      <c r="PPW375" s="1465"/>
      <c r="PPX375" s="1465"/>
      <c r="PPY375" s="1465"/>
      <c r="PPZ375" s="1465"/>
      <c r="PQA375" s="1465"/>
      <c r="PQB375" s="1465"/>
      <c r="PQC375" s="1465"/>
      <c r="PQD375" s="1465"/>
      <c r="PQE375" s="1465"/>
      <c r="PQF375" s="1465"/>
      <c r="PQG375" s="1465"/>
      <c r="PQH375" s="1465"/>
      <c r="PQI375" s="1465"/>
      <c r="PQJ375" s="1465"/>
      <c r="PQK375" s="1465"/>
      <c r="PQL375" s="1465"/>
      <c r="PQM375" s="1465"/>
      <c r="PQN375" s="1465"/>
      <c r="PQO375" s="1465"/>
      <c r="PQP375" s="1465"/>
      <c r="PQQ375" s="1465"/>
      <c r="PQR375" s="1465"/>
      <c r="PQS375" s="1465"/>
      <c r="PQT375" s="1465"/>
      <c r="PQU375" s="1465"/>
      <c r="PQV375" s="1465"/>
      <c r="PQW375" s="1465"/>
      <c r="PQX375" s="1465"/>
      <c r="PQY375" s="1465"/>
      <c r="PQZ375" s="1465"/>
      <c r="PRA375" s="1465"/>
      <c r="PRB375" s="1465"/>
      <c r="PRC375" s="1465"/>
      <c r="PRD375" s="1465"/>
      <c r="PRE375" s="1465"/>
      <c r="PRF375" s="1465"/>
      <c r="PRG375" s="1465"/>
      <c r="PRH375" s="1465"/>
      <c r="PRI375" s="1465"/>
      <c r="PRJ375" s="1465"/>
      <c r="PRK375" s="1465"/>
      <c r="PRL375" s="1465"/>
      <c r="PRM375" s="1465"/>
      <c r="PRN375" s="1465"/>
      <c r="PRO375" s="1465"/>
      <c r="PRP375" s="1465"/>
      <c r="PRQ375" s="1465"/>
      <c r="PRR375" s="1465"/>
      <c r="PRS375" s="1465"/>
      <c r="PRT375" s="1465"/>
      <c r="PRU375" s="1465"/>
      <c r="PRV375" s="1465"/>
      <c r="PRW375" s="1465"/>
      <c r="PRX375" s="1465"/>
      <c r="PRY375" s="1465"/>
      <c r="PRZ375" s="1465"/>
      <c r="PSA375" s="1465"/>
      <c r="PSB375" s="1465"/>
      <c r="PSC375" s="1465"/>
      <c r="PSD375" s="1465"/>
      <c r="PSE375" s="1465"/>
      <c r="PSF375" s="1465"/>
      <c r="PSG375" s="1465"/>
      <c r="PSH375" s="1465"/>
      <c r="PSI375" s="1465"/>
      <c r="PSJ375" s="1465"/>
      <c r="PSK375" s="1465"/>
      <c r="PSL375" s="1465"/>
      <c r="PSM375" s="1465"/>
      <c r="PSN375" s="1465"/>
      <c r="PSO375" s="1465"/>
      <c r="PSP375" s="1465"/>
      <c r="PSQ375" s="1465"/>
      <c r="PSR375" s="1465"/>
      <c r="PSS375" s="1465"/>
      <c r="PST375" s="1465"/>
      <c r="PSU375" s="1465"/>
      <c r="PSV375" s="1465"/>
      <c r="PSW375" s="1465"/>
      <c r="PSX375" s="1465"/>
      <c r="PSY375" s="1465"/>
      <c r="PSZ375" s="1465"/>
      <c r="PTA375" s="1465"/>
      <c r="PTB375" s="1465"/>
      <c r="PTC375" s="1465"/>
      <c r="PTD375" s="1465"/>
      <c r="PTE375" s="1465"/>
      <c r="PTF375" s="1465"/>
      <c r="PTG375" s="1465"/>
      <c r="PTH375" s="1465"/>
      <c r="PTI375" s="1465"/>
      <c r="PTJ375" s="1465"/>
      <c r="PTK375" s="1465"/>
      <c r="PTL375" s="1465"/>
      <c r="PTM375" s="1465"/>
      <c r="PTN375" s="1465"/>
      <c r="PTO375" s="1465"/>
      <c r="PTP375" s="1465"/>
      <c r="PTQ375" s="1465"/>
      <c r="PTR375" s="1465"/>
      <c r="PTS375" s="1465"/>
      <c r="PTT375" s="1465"/>
      <c r="PTU375" s="1465"/>
      <c r="PTV375" s="1465"/>
      <c r="PTW375" s="1465"/>
      <c r="PTX375" s="1465"/>
      <c r="PTY375" s="1465"/>
      <c r="PTZ375" s="1465"/>
      <c r="PUA375" s="1465"/>
      <c r="PUB375" s="1465"/>
      <c r="PUC375" s="1465"/>
      <c r="PUD375" s="1465"/>
      <c r="PUE375" s="1465"/>
      <c r="PUF375" s="1465"/>
      <c r="PUG375" s="1465"/>
      <c r="PUH375" s="1465"/>
      <c r="PUI375" s="1465"/>
      <c r="PUJ375" s="1465"/>
      <c r="PUK375" s="1465"/>
      <c r="PUL375" s="1465"/>
      <c r="PUM375" s="1465"/>
      <c r="PUN375" s="1465"/>
      <c r="PUO375" s="1465"/>
      <c r="PUP375" s="1465"/>
      <c r="PUQ375" s="1465"/>
      <c r="PUR375" s="1465"/>
      <c r="PUS375" s="1465"/>
      <c r="PUT375" s="1465"/>
      <c r="PUU375" s="1465"/>
      <c r="PUV375" s="1465"/>
      <c r="PUW375" s="1465"/>
      <c r="PUX375" s="1465"/>
      <c r="PUY375" s="1465"/>
      <c r="PUZ375" s="1465"/>
      <c r="PVA375" s="1465"/>
      <c r="PVB375" s="1465"/>
      <c r="PVC375" s="1465"/>
      <c r="PVD375" s="1465"/>
      <c r="PVE375" s="1465"/>
      <c r="PVF375" s="1465"/>
      <c r="PVG375" s="1465"/>
      <c r="PVH375" s="1465"/>
      <c r="PVI375" s="1465"/>
      <c r="PVJ375" s="1465"/>
      <c r="PVK375" s="1465"/>
      <c r="PVL375" s="1465"/>
      <c r="PVM375" s="1465"/>
      <c r="PVN375" s="1465"/>
      <c r="PVO375" s="1465"/>
      <c r="PVP375" s="1465"/>
      <c r="PVQ375" s="1465"/>
      <c r="PVR375" s="1465"/>
      <c r="PVS375" s="1465"/>
      <c r="PVT375" s="1465"/>
      <c r="PVU375" s="1465"/>
      <c r="PVV375" s="1465"/>
      <c r="PVW375" s="1465"/>
      <c r="PVX375" s="1465"/>
      <c r="PVY375" s="1465"/>
      <c r="PVZ375" s="1465"/>
      <c r="PWA375" s="1465"/>
      <c r="PWB375" s="1465"/>
      <c r="PWC375" s="1465"/>
      <c r="PWD375" s="1465"/>
      <c r="PWE375" s="1465"/>
      <c r="PWF375" s="1465"/>
      <c r="PWG375" s="1465"/>
      <c r="PWH375" s="1465"/>
      <c r="PWI375" s="1465"/>
      <c r="PWJ375" s="1465"/>
      <c r="PWK375" s="1465"/>
      <c r="PWL375" s="1465"/>
      <c r="PWM375" s="1465"/>
      <c r="PWN375" s="1465"/>
      <c r="PWO375" s="1465"/>
      <c r="PWP375" s="1465"/>
      <c r="PWQ375" s="1465"/>
      <c r="PWR375" s="1465"/>
      <c r="PWS375" s="1465"/>
      <c r="PWT375" s="1465"/>
      <c r="PWU375" s="1465"/>
      <c r="PWV375" s="1465"/>
      <c r="PWW375" s="1465"/>
      <c r="PWX375" s="1465"/>
      <c r="PWY375" s="1465"/>
      <c r="PWZ375" s="1465"/>
      <c r="PXA375" s="1465"/>
      <c r="PXB375" s="1465"/>
      <c r="PXC375" s="1465"/>
      <c r="PXD375" s="1465"/>
      <c r="PXE375" s="1465"/>
      <c r="PXF375" s="1465"/>
      <c r="PXG375" s="1465"/>
      <c r="PXH375" s="1465"/>
      <c r="PXI375" s="1465"/>
      <c r="PXJ375" s="1465"/>
      <c r="PXK375" s="1465"/>
      <c r="PXL375" s="1465"/>
      <c r="PXM375" s="1465"/>
      <c r="PXN375" s="1465"/>
      <c r="PXO375" s="1465"/>
      <c r="PXP375" s="1465"/>
      <c r="PXQ375" s="1465"/>
      <c r="PXR375" s="1465"/>
      <c r="PXS375" s="1465"/>
      <c r="PXT375" s="1465"/>
      <c r="PXU375" s="1465"/>
      <c r="PXV375" s="1465"/>
      <c r="PXW375" s="1465"/>
      <c r="PXX375" s="1465"/>
      <c r="PXY375" s="1465"/>
      <c r="PXZ375" s="1465"/>
      <c r="PYA375" s="1465"/>
      <c r="PYB375" s="1465"/>
      <c r="PYC375" s="1465"/>
      <c r="PYD375" s="1465"/>
      <c r="PYE375" s="1465"/>
      <c r="PYF375" s="1465"/>
      <c r="PYG375" s="1465"/>
      <c r="PYH375" s="1465"/>
      <c r="PYI375" s="1465"/>
      <c r="PYJ375" s="1465"/>
      <c r="PYK375" s="1465"/>
      <c r="PYL375" s="1465"/>
      <c r="PYM375" s="1465"/>
      <c r="PYN375" s="1465"/>
      <c r="PYO375" s="1465"/>
      <c r="PYP375" s="1465"/>
      <c r="PYQ375" s="1465"/>
      <c r="PYR375" s="1465"/>
      <c r="PYS375" s="1465"/>
      <c r="PYT375" s="1465"/>
      <c r="PYU375" s="1465"/>
      <c r="PYV375" s="1465"/>
      <c r="PYW375" s="1465"/>
      <c r="PYX375" s="1465"/>
      <c r="PYY375" s="1465"/>
      <c r="PYZ375" s="1465"/>
      <c r="PZA375" s="1465"/>
      <c r="PZB375" s="1465"/>
      <c r="PZC375" s="1465"/>
      <c r="PZD375" s="1465"/>
      <c r="PZE375" s="1465"/>
      <c r="PZF375" s="1465"/>
      <c r="PZG375" s="1465"/>
      <c r="PZH375" s="1465"/>
      <c r="PZI375" s="1465"/>
      <c r="PZJ375" s="1465"/>
      <c r="PZK375" s="1465"/>
      <c r="PZL375" s="1465"/>
      <c r="PZM375" s="1465"/>
      <c r="PZN375" s="1465"/>
      <c r="PZO375" s="1465"/>
      <c r="PZP375" s="1465"/>
      <c r="PZQ375" s="1465"/>
      <c r="PZR375" s="1465"/>
      <c r="PZS375" s="1465"/>
      <c r="PZT375" s="1465"/>
      <c r="PZU375" s="1465"/>
      <c r="PZV375" s="1465"/>
      <c r="PZW375" s="1465"/>
      <c r="PZX375" s="1465"/>
      <c r="PZY375" s="1465"/>
      <c r="PZZ375" s="1465"/>
      <c r="QAA375" s="1465"/>
      <c r="QAB375" s="1465"/>
      <c r="QAC375" s="1465"/>
      <c r="QAD375" s="1465"/>
      <c r="QAE375" s="1465"/>
      <c r="QAF375" s="1465"/>
      <c r="QAG375" s="1465"/>
      <c r="QAH375" s="1465"/>
      <c r="QAI375" s="1465"/>
      <c r="QAJ375" s="1465"/>
      <c r="QAK375" s="1465"/>
      <c r="QAL375" s="1465"/>
      <c r="QAM375" s="1465"/>
      <c r="QAN375" s="1465"/>
      <c r="QAO375" s="1465"/>
      <c r="QAP375" s="1465"/>
      <c r="QAQ375" s="1465"/>
      <c r="QAR375" s="1465"/>
      <c r="QAS375" s="1465"/>
      <c r="QAT375" s="1465"/>
      <c r="QAU375" s="1465"/>
      <c r="QAV375" s="1465"/>
      <c r="QAW375" s="1465"/>
      <c r="QAX375" s="1465"/>
      <c r="QAY375" s="1465"/>
      <c r="QAZ375" s="1465"/>
      <c r="QBA375" s="1465"/>
      <c r="QBB375" s="1465"/>
      <c r="QBC375" s="1465"/>
      <c r="QBD375" s="1465"/>
      <c r="QBE375" s="1465"/>
      <c r="QBF375" s="1465"/>
      <c r="QBG375" s="1465"/>
      <c r="QBH375" s="1465"/>
      <c r="QBI375" s="1465"/>
      <c r="QBJ375" s="1465"/>
      <c r="QBK375" s="1465"/>
      <c r="QBL375" s="1465"/>
      <c r="QBM375" s="1465"/>
      <c r="QBN375" s="1465"/>
      <c r="QBO375" s="1465"/>
      <c r="QBP375" s="1465"/>
      <c r="QBQ375" s="1465"/>
      <c r="QBR375" s="1465"/>
      <c r="QBS375" s="1465"/>
      <c r="QBT375" s="1465"/>
      <c r="QBU375" s="1465"/>
      <c r="QBV375" s="1465"/>
      <c r="QBW375" s="1465"/>
      <c r="QBX375" s="1465"/>
      <c r="QBY375" s="1465"/>
      <c r="QBZ375" s="1465"/>
      <c r="QCA375" s="1465"/>
      <c r="QCB375" s="1465"/>
      <c r="QCC375" s="1465"/>
      <c r="QCD375" s="1465"/>
      <c r="QCE375" s="1465"/>
      <c r="QCF375" s="1465"/>
      <c r="QCG375" s="1465"/>
      <c r="QCH375" s="1465"/>
      <c r="QCI375" s="1465"/>
      <c r="QCJ375" s="1465"/>
      <c r="QCK375" s="1465"/>
      <c r="QCL375" s="1465"/>
      <c r="QCM375" s="1465"/>
      <c r="QCN375" s="1465"/>
      <c r="QCO375" s="1465"/>
      <c r="QCP375" s="1465"/>
      <c r="QCQ375" s="1465"/>
      <c r="QCR375" s="1465"/>
      <c r="QCS375" s="1465"/>
      <c r="QCT375" s="1465"/>
      <c r="QCU375" s="1465"/>
      <c r="QCV375" s="1465"/>
      <c r="QCW375" s="1465"/>
      <c r="QCX375" s="1465"/>
      <c r="QCY375" s="1465"/>
      <c r="QCZ375" s="1465"/>
      <c r="QDA375" s="1465"/>
      <c r="QDB375" s="1465"/>
      <c r="QDC375" s="1465"/>
      <c r="QDD375" s="1465"/>
      <c r="QDE375" s="1465"/>
      <c r="QDF375" s="1465"/>
      <c r="QDG375" s="1465"/>
      <c r="QDH375" s="1465"/>
      <c r="QDI375" s="1465"/>
      <c r="QDJ375" s="1465"/>
      <c r="QDK375" s="1465"/>
      <c r="QDL375" s="1465"/>
      <c r="QDM375" s="1465"/>
      <c r="QDN375" s="1465"/>
      <c r="QDO375" s="1465"/>
      <c r="QDP375" s="1465"/>
      <c r="QDQ375" s="1465"/>
      <c r="QDR375" s="1465"/>
      <c r="QDS375" s="1465"/>
      <c r="QDT375" s="1465"/>
      <c r="QDU375" s="1465"/>
      <c r="QDV375" s="1465"/>
      <c r="QDW375" s="1465"/>
      <c r="QDX375" s="1465"/>
      <c r="QDY375" s="1465"/>
      <c r="QDZ375" s="1465"/>
      <c r="QEA375" s="1465"/>
      <c r="QEB375" s="1465"/>
      <c r="QEC375" s="1465"/>
      <c r="QED375" s="1465"/>
      <c r="QEE375" s="1465"/>
      <c r="QEF375" s="1465"/>
      <c r="QEG375" s="1465"/>
      <c r="QEH375" s="1465"/>
      <c r="QEI375" s="1465"/>
      <c r="QEJ375" s="1465"/>
      <c r="QEK375" s="1465"/>
      <c r="QEL375" s="1465"/>
      <c r="QEM375" s="1465"/>
      <c r="QEN375" s="1465"/>
      <c r="QEO375" s="1465"/>
      <c r="QEP375" s="1465"/>
      <c r="QEQ375" s="1465"/>
      <c r="QER375" s="1465"/>
      <c r="QES375" s="1465"/>
      <c r="QET375" s="1465"/>
      <c r="QEU375" s="1465"/>
      <c r="QEV375" s="1465"/>
      <c r="QEW375" s="1465"/>
      <c r="QEX375" s="1465"/>
      <c r="QEY375" s="1465"/>
      <c r="QEZ375" s="1465"/>
      <c r="QFA375" s="1465"/>
      <c r="QFB375" s="1465"/>
      <c r="QFC375" s="1465"/>
      <c r="QFD375" s="1465"/>
      <c r="QFE375" s="1465"/>
      <c r="QFF375" s="1465"/>
      <c r="QFG375" s="1465"/>
      <c r="QFH375" s="1465"/>
      <c r="QFI375" s="1465"/>
      <c r="QFJ375" s="1465"/>
      <c r="QFK375" s="1465"/>
      <c r="QFL375" s="1465"/>
      <c r="QFM375" s="1465"/>
      <c r="QFN375" s="1465"/>
      <c r="QFO375" s="1465"/>
      <c r="QFP375" s="1465"/>
      <c r="QFQ375" s="1465"/>
      <c r="QFR375" s="1465"/>
      <c r="QFS375" s="1465"/>
      <c r="QFT375" s="1465"/>
      <c r="QFU375" s="1465"/>
      <c r="QFV375" s="1465"/>
      <c r="QFW375" s="1465"/>
      <c r="QFX375" s="1465"/>
      <c r="QFY375" s="1465"/>
      <c r="QFZ375" s="1465"/>
      <c r="QGA375" s="1465"/>
      <c r="QGB375" s="1465"/>
      <c r="QGC375" s="1465"/>
      <c r="QGD375" s="1465"/>
      <c r="QGE375" s="1465"/>
      <c r="QGF375" s="1465"/>
      <c r="QGG375" s="1465"/>
      <c r="QGH375" s="1465"/>
      <c r="QGI375" s="1465"/>
      <c r="QGJ375" s="1465"/>
      <c r="QGK375" s="1465"/>
      <c r="QGL375" s="1465"/>
      <c r="QGM375" s="1465"/>
      <c r="QGN375" s="1465"/>
      <c r="QGO375" s="1465"/>
      <c r="QGP375" s="1465"/>
      <c r="QGQ375" s="1465"/>
      <c r="QGR375" s="1465"/>
      <c r="QGS375" s="1465"/>
      <c r="QGT375" s="1465"/>
      <c r="QGU375" s="1465"/>
      <c r="QGV375" s="1465"/>
      <c r="QGW375" s="1465"/>
      <c r="QGX375" s="1465"/>
      <c r="QGY375" s="1465"/>
      <c r="QGZ375" s="1465"/>
      <c r="QHA375" s="1465"/>
      <c r="QHB375" s="1465"/>
      <c r="QHC375" s="1465"/>
      <c r="QHD375" s="1465"/>
      <c r="QHE375" s="1465"/>
      <c r="QHF375" s="1465"/>
      <c r="QHG375" s="1465"/>
      <c r="QHH375" s="1465"/>
      <c r="QHI375" s="1465"/>
      <c r="QHJ375" s="1465"/>
      <c r="QHK375" s="1465"/>
      <c r="QHL375" s="1465"/>
      <c r="QHM375" s="1465"/>
      <c r="QHN375" s="1465"/>
      <c r="QHO375" s="1465"/>
      <c r="QHP375" s="1465"/>
      <c r="QHQ375" s="1465"/>
      <c r="QHR375" s="1465"/>
      <c r="QHS375" s="1465"/>
      <c r="QHT375" s="1465"/>
      <c r="QHU375" s="1465"/>
      <c r="QHV375" s="1465"/>
      <c r="QHW375" s="1465"/>
      <c r="QHX375" s="1465"/>
      <c r="QHY375" s="1465"/>
      <c r="QHZ375" s="1465"/>
      <c r="QIA375" s="1465"/>
      <c r="QIB375" s="1465"/>
      <c r="QIC375" s="1465"/>
      <c r="QID375" s="1465"/>
      <c r="QIE375" s="1465"/>
      <c r="QIF375" s="1465"/>
      <c r="QIG375" s="1465"/>
      <c r="QIH375" s="1465"/>
      <c r="QII375" s="1465"/>
      <c r="QIJ375" s="1465"/>
      <c r="QIK375" s="1465"/>
      <c r="QIL375" s="1465"/>
      <c r="QIM375" s="1465"/>
      <c r="QIN375" s="1465"/>
      <c r="QIO375" s="1465"/>
      <c r="QIP375" s="1465"/>
      <c r="QIQ375" s="1465"/>
      <c r="QIR375" s="1465"/>
      <c r="QIS375" s="1465"/>
      <c r="QIT375" s="1465"/>
      <c r="QIU375" s="1465"/>
      <c r="QIV375" s="1465"/>
      <c r="QIW375" s="1465"/>
      <c r="QIX375" s="1465"/>
      <c r="QIY375" s="1465"/>
      <c r="QIZ375" s="1465"/>
      <c r="QJA375" s="1465"/>
      <c r="QJB375" s="1465"/>
      <c r="QJC375" s="1465"/>
      <c r="QJD375" s="1465"/>
      <c r="QJE375" s="1465"/>
      <c r="QJF375" s="1465"/>
      <c r="QJG375" s="1465"/>
      <c r="QJH375" s="1465"/>
      <c r="QJI375" s="1465"/>
      <c r="QJJ375" s="1465"/>
      <c r="QJK375" s="1465"/>
      <c r="QJL375" s="1465"/>
      <c r="QJM375" s="1465"/>
      <c r="QJN375" s="1465"/>
      <c r="QJO375" s="1465"/>
      <c r="QJP375" s="1465"/>
      <c r="QJQ375" s="1465"/>
      <c r="QJR375" s="1465"/>
      <c r="QJS375" s="1465"/>
      <c r="QJT375" s="1465"/>
      <c r="QJU375" s="1465"/>
      <c r="QJV375" s="1465"/>
      <c r="QJW375" s="1465"/>
      <c r="QJX375" s="1465"/>
      <c r="QJY375" s="1465"/>
      <c r="QJZ375" s="1465"/>
      <c r="QKA375" s="1465"/>
      <c r="QKB375" s="1465"/>
      <c r="QKC375" s="1465"/>
      <c r="QKD375" s="1465"/>
      <c r="QKE375" s="1465"/>
      <c r="QKF375" s="1465"/>
      <c r="QKG375" s="1465"/>
      <c r="QKH375" s="1465"/>
      <c r="QKI375" s="1465"/>
      <c r="QKJ375" s="1465"/>
      <c r="QKK375" s="1465"/>
      <c r="QKL375" s="1465"/>
      <c r="QKM375" s="1465"/>
      <c r="QKN375" s="1465"/>
      <c r="QKO375" s="1465"/>
      <c r="QKP375" s="1465"/>
      <c r="QKQ375" s="1465"/>
      <c r="QKR375" s="1465"/>
      <c r="QKS375" s="1465"/>
      <c r="QKT375" s="1465"/>
      <c r="QKU375" s="1465"/>
      <c r="QKV375" s="1465"/>
      <c r="QKW375" s="1465"/>
      <c r="QKX375" s="1465"/>
      <c r="QKY375" s="1465"/>
      <c r="QKZ375" s="1465"/>
      <c r="QLA375" s="1465"/>
      <c r="QLB375" s="1465"/>
      <c r="QLC375" s="1465"/>
      <c r="QLD375" s="1465"/>
      <c r="QLE375" s="1465"/>
      <c r="QLF375" s="1465"/>
      <c r="QLG375" s="1465"/>
      <c r="QLH375" s="1465"/>
      <c r="QLI375" s="1465"/>
      <c r="QLJ375" s="1465"/>
      <c r="QLK375" s="1465"/>
      <c r="QLL375" s="1465"/>
      <c r="QLM375" s="1465"/>
      <c r="QLN375" s="1465"/>
      <c r="QLO375" s="1465"/>
      <c r="QLP375" s="1465"/>
      <c r="QLQ375" s="1465"/>
      <c r="QLR375" s="1465"/>
      <c r="QLS375" s="1465"/>
      <c r="QLT375" s="1465"/>
      <c r="QLU375" s="1465"/>
      <c r="QLV375" s="1465"/>
      <c r="QLW375" s="1465"/>
      <c r="QLX375" s="1465"/>
      <c r="QLY375" s="1465"/>
      <c r="QLZ375" s="1465"/>
      <c r="QMA375" s="1465"/>
      <c r="QMB375" s="1465"/>
      <c r="QMC375" s="1465"/>
      <c r="QMD375" s="1465"/>
      <c r="QME375" s="1465"/>
      <c r="QMF375" s="1465"/>
      <c r="QMG375" s="1465"/>
      <c r="QMH375" s="1465"/>
      <c r="QMI375" s="1465"/>
      <c r="QMJ375" s="1465"/>
      <c r="QMK375" s="1465"/>
      <c r="QML375" s="1465"/>
      <c r="QMM375" s="1465"/>
      <c r="QMN375" s="1465"/>
      <c r="QMO375" s="1465"/>
      <c r="QMP375" s="1465"/>
      <c r="QMQ375" s="1465"/>
      <c r="QMR375" s="1465"/>
      <c r="QMS375" s="1465"/>
      <c r="QMT375" s="1465"/>
      <c r="QMU375" s="1465"/>
      <c r="QMV375" s="1465"/>
      <c r="QMW375" s="1465"/>
      <c r="QMX375" s="1465"/>
      <c r="QMY375" s="1465"/>
      <c r="QMZ375" s="1465"/>
      <c r="QNA375" s="1465"/>
      <c r="QNB375" s="1465"/>
      <c r="QNC375" s="1465"/>
      <c r="QND375" s="1465"/>
      <c r="QNE375" s="1465"/>
      <c r="QNF375" s="1465"/>
      <c r="QNG375" s="1465"/>
      <c r="QNH375" s="1465"/>
      <c r="QNI375" s="1465"/>
      <c r="QNJ375" s="1465"/>
      <c r="QNK375" s="1465"/>
      <c r="QNL375" s="1465"/>
      <c r="QNM375" s="1465"/>
      <c r="QNN375" s="1465"/>
      <c r="QNO375" s="1465"/>
      <c r="QNP375" s="1465"/>
      <c r="QNQ375" s="1465"/>
      <c r="QNR375" s="1465"/>
      <c r="QNS375" s="1465"/>
      <c r="QNT375" s="1465"/>
      <c r="QNU375" s="1465"/>
      <c r="QNV375" s="1465"/>
      <c r="QNW375" s="1465"/>
      <c r="QNX375" s="1465"/>
      <c r="QNY375" s="1465"/>
      <c r="QNZ375" s="1465"/>
      <c r="QOA375" s="1465"/>
      <c r="QOB375" s="1465"/>
      <c r="QOC375" s="1465"/>
      <c r="QOD375" s="1465"/>
      <c r="QOE375" s="1465"/>
      <c r="QOF375" s="1465"/>
      <c r="QOG375" s="1465"/>
      <c r="QOH375" s="1465"/>
      <c r="QOI375" s="1465"/>
      <c r="QOJ375" s="1465"/>
      <c r="QOK375" s="1465"/>
      <c r="QOL375" s="1465"/>
      <c r="QOM375" s="1465"/>
      <c r="QON375" s="1465"/>
      <c r="QOO375" s="1465"/>
      <c r="QOP375" s="1465"/>
      <c r="QOQ375" s="1465"/>
      <c r="QOR375" s="1465"/>
      <c r="QOS375" s="1465"/>
      <c r="QOT375" s="1465"/>
      <c r="QOU375" s="1465"/>
      <c r="QOV375" s="1465"/>
      <c r="QOW375" s="1465"/>
      <c r="QOX375" s="1465"/>
      <c r="QOY375" s="1465"/>
      <c r="QOZ375" s="1465"/>
      <c r="QPA375" s="1465"/>
      <c r="QPB375" s="1465"/>
      <c r="QPC375" s="1465"/>
      <c r="QPD375" s="1465"/>
      <c r="QPE375" s="1465"/>
      <c r="QPF375" s="1465"/>
      <c r="QPG375" s="1465"/>
      <c r="QPH375" s="1465"/>
      <c r="QPI375" s="1465"/>
      <c r="QPJ375" s="1465"/>
      <c r="QPK375" s="1465"/>
      <c r="QPL375" s="1465"/>
      <c r="QPM375" s="1465"/>
      <c r="QPN375" s="1465"/>
      <c r="QPO375" s="1465"/>
      <c r="QPP375" s="1465"/>
      <c r="QPQ375" s="1465"/>
      <c r="QPR375" s="1465"/>
      <c r="QPS375" s="1465"/>
      <c r="QPT375" s="1465"/>
      <c r="QPU375" s="1465"/>
      <c r="QPV375" s="1465"/>
      <c r="QPW375" s="1465"/>
      <c r="QPX375" s="1465"/>
      <c r="QPY375" s="1465"/>
      <c r="QPZ375" s="1465"/>
      <c r="QQA375" s="1465"/>
      <c r="QQB375" s="1465"/>
      <c r="QQC375" s="1465"/>
      <c r="QQD375" s="1465"/>
      <c r="QQE375" s="1465"/>
      <c r="QQF375" s="1465"/>
      <c r="QQG375" s="1465"/>
      <c r="QQH375" s="1465"/>
      <c r="QQI375" s="1465"/>
      <c r="QQJ375" s="1465"/>
      <c r="QQK375" s="1465"/>
      <c r="QQL375" s="1465"/>
      <c r="QQM375" s="1465"/>
      <c r="QQN375" s="1465"/>
      <c r="QQO375" s="1465"/>
      <c r="QQP375" s="1465"/>
      <c r="QQQ375" s="1465"/>
      <c r="QQR375" s="1465"/>
      <c r="QQS375" s="1465"/>
      <c r="QQT375" s="1465"/>
      <c r="QQU375" s="1465"/>
      <c r="QQV375" s="1465"/>
      <c r="QQW375" s="1465"/>
      <c r="QQX375" s="1465"/>
      <c r="QQY375" s="1465"/>
      <c r="QQZ375" s="1465"/>
      <c r="QRA375" s="1465"/>
      <c r="QRB375" s="1465"/>
      <c r="QRC375" s="1465"/>
      <c r="QRD375" s="1465"/>
      <c r="QRE375" s="1465"/>
      <c r="QRF375" s="1465"/>
      <c r="QRG375" s="1465"/>
      <c r="QRH375" s="1465"/>
      <c r="QRI375" s="1465"/>
      <c r="QRJ375" s="1465"/>
      <c r="QRK375" s="1465"/>
      <c r="QRL375" s="1465"/>
      <c r="QRM375" s="1465"/>
      <c r="QRN375" s="1465"/>
      <c r="QRO375" s="1465"/>
      <c r="QRP375" s="1465"/>
      <c r="QRQ375" s="1465"/>
      <c r="QRR375" s="1465"/>
      <c r="QRS375" s="1465"/>
      <c r="QRT375" s="1465"/>
      <c r="QRU375" s="1465"/>
      <c r="QRV375" s="1465"/>
      <c r="QRW375" s="1465"/>
      <c r="QRX375" s="1465"/>
      <c r="QRY375" s="1465"/>
      <c r="QRZ375" s="1465"/>
      <c r="QSA375" s="1465"/>
      <c r="QSB375" s="1465"/>
      <c r="QSC375" s="1465"/>
      <c r="QSD375" s="1465"/>
      <c r="QSE375" s="1465"/>
      <c r="QSF375" s="1465"/>
      <c r="QSG375" s="1465"/>
      <c r="QSH375" s="1465"/>
      <c r="QSI375" s="1465"/>
      <c r="QSJ375" s="1465"/>
      <c r="QSK375" s="1465"/>
      <c r="QSL375" s="1465"/>
      <c r="QSM375" s="1465"/>
      <c r="QSN375" s="1465"/>
      <c r="QSO375" s="1465"/>
      <c r="QSP375" s="1465"/>
      <c r="QSQ375" s="1465"/>
      <c r="QSR375" s="1465"/>
      <c r="QSS375" s="1465"/>
      <c r="QST375" s="1465"/>
      <c r="QSU375" s="1465"/>
      <c r="QSV375" s="1465"/>
      <c r="QSW375" s="1465"/>
      <c r="QSX375" s="1465"/>
      <c r="QSY375" s="1465"/>
      <c r="QSZ375" s="1465"/>
      <c r="QTA375" s="1465"/>
      <c r="QTB375" s="1465"/>
      <c r="QTC375" s="1465"/>
      <c r="QTD375" s="1465"/>
      <c r="QTE375" s="1465"/>
      <c r="QTF375" s="1465"/>
      <c r="QTG375" s="1465"/>
      <c r="QTH375" s="1465"/>
      <c r="QTI375" s="1465"/>
      <c r="QTJ375" s="1465"/>
      <c r="QTK375" s="1465"/>
      <c r="QTL375" s="1465"/>
      <c r="QTM375" s="1465"/>
      <c r="QTN375" s="1465"/>
      <c r="QTO375" s="1465"/>
      <c r="QTP375" s="1465"/>
      <c r="QTQ375" s="1465"/>
      <c r="QTR375" s="1465"/>
      <c r="QTS375" s="1465"/>
      <c r="QTT375" s="1465"/>
      <c r="QTU375" s="1465"/>
      <c r="QTV375" s="1465"/>
      <c r="QTW375" s="1465"/>
      <c r="QTX375" s="1465"/>
      <c r="QTY375" s="1465"/>
      <c r="QTZ375" s="1465"/>
      <c r="QUA375" s="1465"/>
      <c r="QUB375" s="1465"/>
      <c r="QUC375" s="1465"/>
      <c r="QUD375" s="1465"/>
      <c r="QUE375" s="1465"/>
      <c r="QUF375" s="1465"/>
      <c r="QUG375" s="1465"/>
      <c r="QUH375" s="1465"/>
      <c r="QUI375" s="1465"/>
      <c r="QUJ375" s="1465"/>
      <c r="QUK375" s="1465"/>
      <c r="QUL375" s="1465"/>
      <c r="QUM375" s="1465"/>
      <c r="QUN375" s="1465"/>
      <c r="QUO375" s="1465"/>
      <c r="QUP375" s="1465"/>
      <c r="QUQ375" s="1465"/>
      <c r="QUR375" s="1465"/>
      <c r="QUS375" s="1465"/>
      <c r="QUT375" s="1465"/>
      <c r="QUU375" s="1465"/>
      <c r="QUV375" s="1465"/>
      <c r="QUW375" s="1465"/>
      <c r="QUX375" s="1465"/>
      <c r="QUY375" s="1465"/>
      <c r="QUZ375" s="1465"/>
      <c r="QVA375" s="1465"/>
      <c r="QVB375" s="1465"/>
      <c r="QVC375" s="1465"/>
      <c r="QVD375" s="1465"/>
      <c r="QVE375" s="1465"/>
      <c r="QVF375" s="1465"/>
      <c r="QVG375" s="1465"/>
      <c r="QVH375" s="1465"/>
      <c r="QVI375" s="1465"/>
      <c r="QVJ375" s="1465"/>
      <c r="QVK375" s="1465"/>
      <c r="QVL375" s="1465"/>
      <c r="QVM375" s="1465"/>
      <c r="QVN375" s="1465"/>
      <c r="QVO375" s="1465"/>
      <c r="QVP375" s="1465"/>
      <c r="QVQ375" s="1465"/>
      <c r="QVR375" s="1465"/>
      <c r="QVS375" s="1465"/>
      <c r="QVT375" s="1465"/>
      <c r="QVU375" s="1465"/>
      <c r="QVV375" s="1465"/>
      <c r="QVW375" s="1465"/>
      <c r="QVX375" s="1465"/>
      <c r="QVY375" s="1465"/>
      <c r="QVZ375" s="1465"/>
      <c r="QWA375" s="1465"/>
      <c r="QWB375" s="1465"/>
      <c r="QWC375" s="1465"/>
      <c r="QWD375" s="1465"/>
      <c r="QWE375" s="1465"/>
      <c r="QWF375" s="1465"/>
      <c r="QWG375" s="1465"/>
      <c r="QWH375" s="1465"/>
      <c r="QWI375" s="1465"/>
      <c r="QWJ375" s="1465"/>
      <c r="QWK375" s="1465"/>
      <c r="QWL375" s="1465"/>
      <c r="QWM375" s="1465"/>
      <c r="QWN375" s="1465"/>
      <c r="QWO375" s="1465"/>
      <c r="QWP375" s="1465"/>
      <c r="QWQ375" s="1465"/>
      <c r="QWR375" s="1465"/>
      <c r="QWS375" s="1465"/>
      <c r="QWT375" s="1465"/>
      <c r="QWU375" s="1465"/>
      <c r="QWV375" s="1465"/>
      <c r="QWW375" s="1465"/>
      <c r="QWX375" s="1465"/>
      <c r="QWY375" s="1465"/>
      <c r="QWZ375" s="1465"/>
      <c r="QXA375" s="1465"/>
      <c r="QXB375" s="1465"/>
      <c r="QXC375" s="1465"/>
      <c r="QXD375" s="1465"/>
      <c r="QXE375" s="1465"/>
      <c r="QXF375" s="1465"/>
      <c r="QXG375" s="1465"/>
      <c r="QXH375" s="1465"/>
      <c r="QXI375" s="1465"/>
      <c r="QXJ375" s="1465"/>
      <c r="QXK375" s="1465"/>
      <c r="QXL375" s="1465"/>
      <c r="QXM375" s="1465"/>
      <c r="QXN375" s="1465"/>
      <c r="QXO375" s="1465"/>
      <c r="QXP375" s="1465"/>
      <c r="QXQ375" s="1465"/>
      <c r="QXR375" s="1465"/>
      <c r="QXS375" s="1465"/>
      <c r="QXT375" s="1465"/>
      <c r="QXU375" s="1465"/>
      <c r="QXV375" s="1465"/>
      <c r="QXW375" s="1465"/>
      <c r="QXX375" s="1465"/>
      <c r="QXY375" s="1465"/>
      <c r="QXZ375" s="1465"/>
      <c r="QYA375" s="1465"/>
      <c r="QYB375" s="1465"/>
      <c r="QYC375" s="1465"/>
      <c r="QYD375" s="1465"/>
      <c r="QYE375" s="1465"/>
      <c r="QYF375" s="1465"/>
      <c r="QYG375" s="1465"/>
      <c r="QYH375" s="1465"/>
      <c r="QYI375" s="1465"/>
      <c r="QYJ375" s="1465"/>
      <c r="QYK375" s="1465"/>
      <c r="QYL375" s="1465"/>
      <c r="QYM375" s="1465"/>
      <c r="QYN375" s="1465"/>
      <c r="QYO375" s="1465"/>
      <c r="QYP375" s="1465"/>
      <c r="QYQ375" s="1465"/>
      <c r="QYR375" s="1465"/>
      <c r="QYS375" s="1465"/>
      <c r="QYT375" s="1465"/>
      <c r="QYU375" s="1465"/>
      <c r="QYV375" s="1465"/>
      <c r="QYW375" s="1465"/>
      <c r="QYX375" s="1465"/>
      <c r="QYY375" s="1465"/>
      <c r="QYZ375" s="1465"/>
      <c r="QZA375" s="1465"/>
      <c r="QZB375" s="1465"/>
      <c r="QZC375" s="1465"/>
      <c r="QZD375" s="1465"/>
      <c r="QZE375" s="1465"/>
      <c r="QZF375" s="1465"/>
      <c r="QZG375" s="1465"/>
      <c r="QZH375" s="1465"/>
      <c r="QZI375" s="1465"/>
      <c r="QZJ375" s="1465"/>
      <c r="QZK375" s="1465"/>
      <c r="QZL375" s="1465"/>
      <c r="QZM375" s="1465"/>
      <c r="QZN375" s="1465"/>
      <c r="QZO375" s="1465"/>
      <c r="QZP375" s="1465"/>
      <c r="QZQ375" s="1465"/>
      <c r="QZR375" s="1465"/>
      <c r="QZS375" s="1465"/>
      <c r="QZT375" s="1465"/>
      <c r="QZU375" s="1465"/>
      <c r="QZV375" s="1465"/>
      <c r="QZW375" s="1465"/>
      <c r="QZX375" s="1465"/>
      <c r="QZY375" s="1465"/>
      <c r="QZZ375" s="1465"/>
      <c r="RAA375" s="1465"/>
      <c r="RAB375" s="1465"/>
      <c r="RAC375" s="1465"/>
      <c r="RAD375" s="1465"/>
      <c r="RAE375" s="1465"/>
      <c r="RAF375" s="1465"/>
      <c r="RAG375" s="1465"/>
      <c r="RAH375" s="1465"/>
      <c r="RAI375" s="1465"/>
      <c r="RAJ375" s="1465"/>
      <c r="RAK375" s="1465"/>
      <c r="RAL375" s="1465"/>
      <c r="RAM375" s="1465"/>
      <c r="RAN375" s="1465"/>
      <c r="RAO375" s="1465"/>
      <c r="RAP375" s="1465"/>
      <c r="RAQ375" s="1465"/>
      <c r="RAR375" s="1465"/>
      <c r="RAS375" s="1465"/>
      <c r="RAT375" s="1465"/>
      <c r="RAU375" s="1465"/>
      <c r="RAV375" s="1465"/>
      <c r="RAW375" s="1465"/>
      <c r="RAX375" s="1465"/>
      <c r="RAY375" s="1465"/>
      <c r="RAZ375" s="1465"/>
      <c r="RBA375" s="1465"/>
      <c r="RBB375" s="1465"/>
      <c r="RBC375" s="1465"/>
      <c r="RBD375" s="1465"/>
      <c r="RBE375" s="1465"/>
      <c r="RBF375" s="1465"/>
      <c r="RBG375" s="1465"/>
      <c r="RBH375" s="1465"/>
      <c r="RBI375" s="1465"/>
      <c r="RBJ375" s="1465"/>
      <c r="RBK375" s="1465"/>
      <c r="RBL375" s="1465"/>
      <c r="RBM375" s="1465"/>
      <c r="RBN375" s="1465"/>
      <c r="RBO375" s="1465"/>
      <c r="RBP375" s="1465"/>
      <c r="RBQ375" s="1465"/>
      <c r="RBR375" s="1465"/>
      <c r="RBS375" s="1465"/>
      <c r="RBT375" s="1465"/>
      <c r="RBU375" s="1465"/>
      <c r="RBV375" s="1465"/>
      <c r="RBW375" s="1465"/>
      <c r="RBX375" s="1465"/>
      <c r="RBY375" s="1465"/>
      <c r="RBZ375" s="1465"/>
      <c r="RCA375" s="1465"/>
      <c r="RCB375" s="1465"/>
      <c r="RCC375" s="1465"/>
      <c r="RCD375" s="1465"/>
      <c r="RCE375" s="1465"/>
      <c r="RCF375" s="1465"/>
      <c r="RCG375" s="1465"/>
      <c r="RCH375" s="1465"/>
      <c r="RCI375" s="1465"/>
      <c r="RCJ375" s="1465"/>
      <c r="RCK375" s="1465"/>
      <c r="RCL375" s="1465"/>
      <c r="RCM375" s="1465"/>
      <c r="RCN375" s="1465"/>
      <c r="RCO375" s="1465"/>
      <c r="RCP375" s="1465"/>
      <c r="RCQ375" s="1465"/>
      <c r="RCR375" s="1465"/>
      <c r="RCS375" s="1465"/>
      <c r="RCT375" s="1465"/>
      <c r="RCU375" s="1465"/>
      <c r="RCV375" s="1465"/>
      <c r="RCW375" s="1465"/>
      <c r="RCX375" s="1465"/>
      <c r="RCY375" s="1465"/>
      <c r="RCZ375" s="1465"/>
      <c r="RDA375" s="1465"/>
      <c r="RDB375" s="1465"/>
      <c r="RDC375" s="1465"/>
      <c r="RDD375" s="1465"/>
      <c r="RDE375" s="1465"/>
      <c r="RDF375" s="1465"/>
      <c r="RDG375" s="1465"/>
      <c r="RDH375" s="1465"/>
      <c r="RDI375" s="1465"/>
      <c r="RDJ375" s="1465"/>
      <c r="RDK375" s="1465"/>
      <c r="RDL375" s="1465"/>
      <c r="RDM375" s="1465"/>
      <c r="RDN375" s="1465"/>
      <c r="RDO375" s="1465"/>
      <c r="RDP375" s="1465"/>
      <c r="RDQ375" s="1465"/>
      <c r="RDR375" s="1465"/>
      <c r="RDS375" s="1465"/>
      <c r="RDT375" s="1465"/>
      <c r="RDU375" s="1465"/>
      <c r="RDV375" s="1465"/>
      <c r="RDW375" s="1465"/>
      <c r="RDX375" s="1465"/>
      <c r="RDY375" s="1465"/>
      <c r="RDZ375" s="1465"/>
      <c r="REA375" s="1465"/>
      <c r="REB375" s="1465"/>
      <c r="REC375" s="1465"/>
      <c r="RED375" s="1465"/>
      <c r="REE375" s="1465"/>
      <c r="REF375" s="1465"/>
      <c r="REG375" s="1465"/>
      <c r="REH375" s="1465"/>
      <c r="REI375" s="1465"/>
      <c r="REJ375" s="1465"/>
      <c r="REK375" s="1465"/>
      <c r="REL375" s="1465"/>
      <c r="REM375" s="1465"/>
      <c r="REN375" s="1465"/>
      <c r="REO375" s="1465"/>
      <c r="REP375" s="1465"/>
      <c r="REQ375" s="1465"/>
      <c r="RER375" s="1465"/>
      <c r="RES375" s="1465"/>
      <c r="RET375" s="1465"/>
      <c r="REU375" s="1465"/>
      <c r="REV375" s="1465"/>
      <c r="REW375" s="1465"/>
      <c r="REX375" s="1465"/>
      <c r="REY375" s="1465"/>
      <c r="REZ375" s="1465"/>
      <c r="RFA375" s="1465"/>
      <c r="RFB375" s="1465"/>
      <c r="RFC375" s="1465"/>
      <c r="RFD375" s="1465"/>
      <c r="RFE375" s="1465"/>
      <c r="RFF375" s="1465"/>
      <c r="RFG375" s="1465"/>
      <c r="RFH375" s="1465"/>
      <c r="RFI375" s="1465"/>
      <c r="RFJ375" s="1465"/>
      <c r="RFK375" s="1465"/>
      <c r="RFL375" s="1465"/>
      <c r="RFM375" s="1465"/>
      <c r="RFN375" s="1465"/>
      <c r="RFO375" s="1465"/>
      <c r="RFP375" s="1465"/>
      <c r="RFQ375" s="1465"/>
      <c r="RFR375" s="1465"/>
      <c r="RFS375" s="1465"/>
      <c r="RFT375" s="1465"/>
      <c r="RFU375" s="1465"/>
      <c r="RFV375" s="1465"/>
      <c r="RFW375" s="1465"/>
      <c r="RFX375" s="1465"/>
      <c r="RFY375" s="1465"/>
      <c r="RFZ375" s="1465"/>
      <c r="RGA375" s="1465"/>
      <c r="RGB375" s="1465"/>
      <c r="RGC375" s="1465"/>
      <c r="RGD375" s="1465"/>
      <c r="RGE375" s="1465"/>
      <c r="RGF375" s="1465"/>
      <c r="RGG375" s="1465"/>
      <c r="RGH375" s="1465"/>
      <c r="RGI375" s="1465"/>
      <c r="RGJ375" s="1465"/>
      <c r="RGK375" s="1465"/>
      <c r="RGL375" s="1465"/>
      <c r="RGM375" s="1465"/>
      <c r="RGN375" s="1465"/>
      <c r="RGO375" s="1465"/>
      <c r="RGP375" s="1465"/>
      <c r="RGQ375" s="1465"/>
      <c r="RGR375" s="1465"/>
      <c r="RGS375" s="1465"/>
      <c r="RGT375" s="1465"/>
      <c r="RGU375" s="1465"/>
      <c r="RGV375" s="1465"/>
      <c r="RGW375" s="1465"/>
      <c r="RGX375" s="1465"/>
      <c r="RGY375" s="1465"/>
      <c r="RGZ375" s="1465"/>
      <c r="RHA375" s="1465"/>
      <c r="RHB375" s="1465"/>
      <c r="RHC375" s="1465"/>
      <c r="RHD375" s="1465"/>
      <c r="RHE375" s="1465"/>
      <c r="RHF375" s="1465"/>
      <c r="RHG375" s="1465"/>
      <c r="RHH375" s="1465"/>
      <c r="RHI375" s="1465"/>
      <c r="RHJ375" s="1465"/>
      <c r="RHK375" s="1465"/>
      <c r="RHL375" s="1465"/>
      <c r="RHM375" s="1465"/>
      <c r="RHN375" s="1465"/>
      <c r="RHO375" s="1465"/>
      <c r="RHP375" s="1465"/>
      <c r="RHQ375" s="1465"/>
      <c r="RHR375" s="1465"/>
      <c r="RHS375" s="1465"/>
      <c r="RHT375" s="1465"/>
      <c r="RHU375" s="1465"/>
      <c r="RHV375" s="1465"/>
      <c r="RHW375" s="1465"/>
      <c r="RHX375" s="1465"/>
      <c r="RHY375" s="1465"/>
      <c r="RHZ375" s="1465"/>
      <c r="RIA375" s="1465"/>
      <c r="RIB375" s="1465"/>
      <c r="RIC375" s="1465"/>
      <c r="RID375" s="1465"/>
      <c r="RIE375" s="1465"/>
      <c r="RIF375" s="1465"/>
      <c r="RIG375" s="1465"/>
      <c r="RIH375" s="1465"/>
      <c r="RII375" s="1465"/>
      <c r="RIJ375" s="1465"/>
      <c r="RIK375" s="1465"/>
      <c r="RIL375" s="1465"/>
      <c r="RIM375" s="1465"/>
      <c r="RIN375" s="1465"/>
      <c r="RIO375" s="1465"/>
      <c r="RIP375" s="1465"/>
      <c r="RIQ375" s="1465"/>
      <c r="RIR375" s="1465"/>
      <c r="RIS375" s="1465"/>
      <c r="RIT375" s="1465"/>
      <c r="RIU375" s="1465"/>
      <c r="RIV375" s="1465"/>
      <c r="RIW375" s="1465"/>
      <c r="RIX375" s="1465"/>
      <c r="RIY375" s="1465"/>
      <c r="RIZ375" s="1465"/>
      <c r="RJA375" s="1465"/>
      <c r="RJB375" s="1465"/>
      <c r="RJC375" s="1465"/>
      <c r="RJD375" s="1465"/>
      <c r="RJE375" s="1465"/>
      <c r="RJF375" s="1465"/>
      <c r="RJG375" s="1465"/>
      <c r="RJH375" s="1465"/>
      <c r="RJI375" s="1465"/>
      <c r="RJJ375" s="1465"/>
      <c r="RJK375" s="1465"/>
      <c r="RJL375" s="1465"/>
      <c r="RJM375" s="1465"/>
      <c r="RJN375" s="1465"/>
      <c r="RJO375" s="1465"/>
      <c r="RJP375" s="1465"/>
      <c r="RJQ375" s="1465"/>
      <c r="RJR375" s="1465"/>
      <c r="RJS375" s="1465"/>
      <c r="RJT375" s="1465"/>
      <c r="RJU375" s="1465"/>
      <c r="RJV375" s="1465"/>
      <c r="RJW375" s="1465"/>
      <c r="RJX375" s="1465"/>
      <c r="RJY375" s="1465"/>
      <c r="RJZ375" s="1465"/>
      <c r="RKA375" s="1465"/>
      <c r="RKB375" s="1465"/>
      <c r="RKC375" s="1465"/>
      <c r="RKD375" s="1465"/>
      <c r="RKE375" s="1465"/>
      <c r="RKF375" s="1465"/>
      <c r="RKG375" s="1465"/>
      <c r="RKH375" s="1465"/>
      <c r="RKI375" s="1465"/>
      <c r="RKJ375" s="1465"/>
      <c r="RKK375" s="1465"/>
      <c r="RKL375" s="1465"/>
      <c r="RKM375" s="1465"/>
      <c r="RKN375" s="1465"/>
      <c r="RKO375" s="1465"/>
      <c r="RKP375" s="1465"/>
      <c r="RKQ375" s="1465"/>
      <c r="RKR375" s="1465"/>
      <c r="RKS375" s="1465"/>
      <c r="RKT375" s="1465"/>
      <c r="RKU375" s="1465"/>
      <c r="RKV375" s="1465"/>
      <c r="RKW375" s="1465"/>
      <c r="RKX375" s="1465"/>
      <c r="RKY375" s="1465"/>
      <c r="RKZ375" s="1465"/>
      <c r="RLA375" s="1465"/>
      <c r="RLB375" s="1465"/>
      <c r="RLC375" s="1465"/>
      <c r="RLD375" s="1465"/>
      <c r="RLE375" s="1465"/>
      <c r="RLF375" s="1465"/>
      <c r="RLG375" s="1465"/>
      <c r="RLH375" s="1465"/>
      <c r="RLI375" s="1465"/>
      <c r="RLJ375" s="1465"/>
      <c r="RLK375" s="1465"/>
      <c r="RLL375" s="1465"/>
      <c r="RLM375" s="1465"/>
      <c r="RLN375" s="1465"/>
      <c r="RLO375" s="1465"/>
      <c r="RLP375" s="1465"/>
      <c r="RLQ375" s="1465"/>
      <c r="RLR375" s="1465"/>
      <c r="RLS375" s="1465"/>
      <c r="RLT375" s="1465"/>
      <c r="RLU375" s="1465"/>
      <c r="RLV375" s="1465"/>
      <c r="RLW375" s="1465"/>
      <c r="RLX375" s="1465"/>
      <c r="RLY375" s="1465"/>
      <c r="RLZ375" s="1465"/>
      <c r="RMA375" s="1465"/>
      <c r="RMB375" s="1465"/>
      <c r="RMC375" s="1465"/>
      <c r="RMD375" s="1465"/>
      <c r="RME375" s="1465"/>
      <c r="RMF375" s="1465"/>
      <c r="RMG375" s="1465"/>
      <c r="RMH375" s="1465"/>
      <c r="RMI375" s="1465"/>
      <c r="RMJ375" s="1465"/>
      <c r="RMK375" s="1465"/>
      <c r="RML375" s="1465"/>
      <c r="RMM375" s="1465"/>
      <c r="RMN375" s="1465"/>
      <c r="RMO375" s="1465"/>
      <c r="RMP375" s="1465"/>
      <c r="RMQ375" s="1465"/>
      <c r="RMR375" s="1465"/>
      <c r="RMS375" s="1465"/>
      <c r="RMT375" s="1465"/>
      <c r="RMU375" s="1465"/>
      <c r="RMV375" s="1465"/>
      <c r="RMW375" s="1465"/>
      <c r="RMX375" s="1465"/>
      <c r="RMY375" s="1465"/>
      <c r="RMZ375" s="1465"/>
      <c r="RNA375" s="1465"/>
      <c r="RNB375" s="1465"/>
      <c r="RNC375" s="1465"/>
      <c r="RND375" s="1465"/>
      <c r="RNE375" s="1465"/>
      <c r="RNF375" s="1465"/>
      <c r="RNG375" s="1465"/>
      <c r="RNH375" s="1465"/>
      <c r="RNI375" s="1465"/>
      <c r="RNJ375" s="1465"/>
      <c r="RNK375" s="1465"/>
      <c r="RNL375" s="1465"/>
      <c r="RNM375" s="1465"/>
      <c r="RNN375" s="1465"/>
      <c r="RNO375" s="1465"/>
      <c r="RNP375" s="1465"/>
      <c r="RNQ375" s="1465"/>
      <c r="RNR375" s="1465"/>
      <c r="RNS375" s="1465"/>
      <c r="RNT375" s="1465"/>
      <c r="RNU375" s="1465"/>
      <c r="RNV375" s="1465"/>
      <c r="RNW375" s="1465"/>
      <c r="RNX375" s="1465"/>
      <c r="RNY375" s="1465"/>
      <c r="RNZ375" s="1465"/>
      <c r="ROA375" s="1465"/>
      <c r="ROB375" s="1465"/>
      <c r="ROC375" s="1465"/>
      <c r="ROD375" s="1465"/>
      <c r="ROE375" s="1465"/>
      <c r="ROF375" s="1465"/>
      <c r="ROG375" s="1465"/>
      <c r="ROH375" s="1465"/>
      <c r="ROI375" s="1465"/>
      <c r="ROJ375" s="1465"/>
      <c r="ROK375" s="1465"/>
      <c r="ROL375" s="1465"/>
      <c r="ROM375" s="1465"/>
      <c r="RON375" s="1465"/>
      <c r="ROO375" s="1465"/>
      <c r="ROP375" s="1465"/>
      <c r="ROQ375" s="1465"/>
      <c r="ROR375" s="1465"/>
      <c r="ROS375" s="1465"/>
      <c r="ROT375" s="1465"/>
      <c r="ROU375" s="1465"/>
      <c r="ROV375" s="1465"/>
      <c r="ROW375" s="1465"/>
      <c r="ROX375" s="1465"/>
      <c r="ROY375" s="1465"/>
      <c r="ROZ375" s="1465"/>
      <c r="RPA375" s="1465"/>
      <c r="RPB375" s="1465"/>
      <c r="RPC375" s="1465"/>
      <c r="RPD375" s="1465"/>
      <c r="RPE375" s="1465"/>
      <c r="RPF375" s="1465"/>
      <c r="RPG375" s="1465"/>
      <c r="RPH375" s="1465"/>
      <c r="RPI375" s="1465"/>
      <c r="RPJ375" s="1465"/>
      <c r="RPK375" s="1465"/>
      <c r="RPL375" s="1465"/>
      <c r="RPM375" s="1465"/>
      <c r="RPN375" s="1465"/>
      <c r="RPO375" s="1465"/>
      <c r="RPP375" s="1465"/>
      <c r="RPQ375" s="1465"/>
      <c r="RPR375" s="1465"/>
      <c r="RPS375" s="1465"/>
      <c r="RPT375" s="1465"/>
      <c r="RPU375" s="1465"/>
      <c r="RPV375" s="1465"/>
      <c r="RPW375" s="1465"/>
      <c r="RPX375" s="1465"/>
      <c r="RPY375" s="1465"/>
      <c r="RPZ375" s="1465"/>
      <c r="RQA375" s="1465"/>
      <c r="RQB375" s="1465"/>
      <c r="RQC375" s="1465"/>
      <c r="RQD375" s="1465"/>
      <c r="RQE375" s="1465"/>
      <c r="RQF375" s="1465"/>
      <c r="RQG375" s="1465"/>
      <c r="RQH375" s="1465"/>
      <c r="RQI375" s="1465"/>
      <c r="RQJ375" s="1465"/>
      <c r="RQK375" s="1465"/>
      <c r="RQL375" s="1465"/>
      <c r="RQM375" s="1465"/>
      <c r="RQN375" s="1465"/>
      <c r="RQO375" s="1465"/>
      <c r="RQP375" s="1465"/>
      <c r="RQQ375" s="1465"/>
      <c r="RQR375" s="1465"/>
      <c r="RQS375" s="1465"/>
      <c r="RQT375" s="1465"/>
      <c r="RQU375" s="1465"/>
      <c r="RQV375" s="1465"/>
      <c r="RQW375" s="1465"/>
      <c r="RQX375" s="1465"/>
      <c r="RQY375" s="1465"/>
      <c r="RQZ375" s="1465"/>
      <c r="RRA375" s="1465"/>
      <c r="RRB375" s="1465"/>
      <c r="RRC375" s="1465"/>
      <c r="RRD375" s="1465"/>
      <c r="RRE375" s="1465"/>
      <c r="RRF375" s="1465"/>
      <c r="RRG375" s="1465"/>
      <c r="RRH375" s="1465"/>
      <c r="RRI375" s="1465"/>
      <c r="RRJ375" s="1465"/>
      <c r="RRK375" s="1465"/>
      <c r="RRL375" s="1465"/>
      <c r="RRM375" s="1465"/>
      <c r="RRN375" s="1465"/>
      <c r="RRO375" s="1465"/>
      <c r="RRP375" s="1465"/>
      <c r="RRQ375" s="1465"/>
      <c r="RRR375" s="1465"/>
      <c r="RRS375" s="1465"/>
      <c r="RRT375" s="1465"/>
      <c r="RRU375" s="1465"/>
      <c r="RRV375" s="1465"/>
      <c r="RRW375" s="1465"/>
      <c r="RRX375" s="1465"/>
      <c r="RRY375" s="1465"/>
      <c r="RRZ375" s="1465"/>
      <c r="RSA375" s="1465"/>
      <c r="RSB375" s="1465"/>
      <c r="RSC375" s="1465"/>
      <c r="RSD375" s="1465"/>
      <c r="RSE375" s="1465"/>
      <c r="RSF375" s="1465"/>
      <c r="RSG375" s="1465"/>
      <c r="RSH375" s="1465"/>
      <c r="RSI375" s="1465"/>
      <c r="RSJ375" s="1465"/>
      <c r="RSK375" s="1465"/>
      <c r="RSL375" s="1465"/>
      <c r="RSM375" s="1465"/>
      <c r="RSN375" s="1465"/>
      <c r="RSO375" s="1465"/>
      <c r="RSP375" s="1465"/>
      <c r="RSQ375" s="1465"/>
      <c r="RSR375" s="1465"/>
      <c r="RSS375" s="1465"/>
      <c r="RST375" s="1465"/>
      <c r="RSU375" s="1465"/>
      <c r="RSV375" s="1465"/>
      <c r="RSW375" s="1465"/>
      <c r="RSX375" s="1465"/>
      <c r="RSY375" s="1465"/>
      <c r="RSZ375" s="1465"/>
      <c r="RTA375" s="1465"/>
      <c r="RTB375" s="1465"/>
      <c r="RTC375" s="1465"/>
      <c r="RTD375" s="1465"/>
      <c r="RTE375" s="1465"/>
      <c r="RTF375" s="1465"/>
      <c r="RTG375" s="1465"/>
      <c r="RTH375" s="1465"/>
      <c r="RTI375" s="1465"/>
      <c r="RTJ375" s="1465"/>
      <c r="RTK375" s="1465"/>
      <c r="RTL375" s="1465"/>
      <c r="RTM375" s="1465"/>
      <c r="RTN375" s="1465"/>
      <c r="RTO375" s="1465"/>
      <c r="RTP375" s="1465"/>
      <c r="RTQ375" s="1465"/>
      <c r="RTR375" s="1465"/>
      <c r="RTS375" s="1465"/>
      <c r="RTT375" s="1465"/>
      <c r="RTU375" s="1465"/>
      <c r="RTV375" s="1465"/>
      <c r="RTW375" s="1465"/>
      <c r="RTX375" s="1465"/>
      <c r="RTY375" s="1465"/>
      <c r="RTZ375" s="1465"/>
      <c r="RUA375" s="1465"/>
      <c r="RUB375" s="1465"/>
      <c r="RUC375" s="1465"/>
      <c r="RUD375" s="1465"/>
      <c r="RUE375" s="1465"/>
      <c r="RUF375" s="1465"/>
      <c r="RUG375" s="1465"/>
      <c r="RUH375" s="1465"/>
      <c r="RUI375" s="1465"/>
      <c r="RUJ375" s="1465"/>
      <c r="RUK375" s="1465"/>
      <c r="RUL375" s="1465"/>
      <c r="RUM375" s="1465"/>
      <c r="RUN375" s="1465"/>
      <c r="RUO375" s="1465"/>
      <c r="RUP375" s="1465"/>
      <c r="RUQ375" s="1465"/>
      <c r="RUR375" s="1465"/>
      <c r="RUS375" s="1465"/>
      <c r="RUT375" s="1465"/>
      <c r="RUU375" s="1465"/>
      <c r="RUV375" s="1465"/>
      <c r="RUW375" s="1465"/>
      <c r="RUX375" s="1465"/>
      <c r="RUY375" s="1465"/>
      <c r="RUZ375" s="1465"/>
      <c r="RVA375" s="1465"/>
      <c r="RVB375" s="1465"/>
      <c r="RVC375" s="1465"/>
      <c r="RVD375" s="1465"/>
      <c r="RVE375" s="1465"/>
      <c r="RVF375" s="1465"/>
      <c r="RVG375" s="1465"/>
      <c r="RVH375" s="1465"/>
      <c r="RVI375" s="1465"/>
      <c r="RVJ375" s="1465"/>
      <c r="RVK375" s="1465"/>
      <c r="RVL375" s="1465"/>
      <c r="RVM375" s="1465"/>
      <c r="RVN375" s="1465"/>
      <c r="RVO375" s="1465"/>
      <c r="RVP375" s="1465"/>
      <c r="RVQ375" s="1465"/>
      <c r="RVR375" s="1465"/>
      <c r="RVS375" s="1465"/>
      <c r="RVT375" s="1465"/>
      <c r="RVU375" s="1465"/>
      <c r="RVV375" s="1465"/>
      <c r="RVW375" s="1465"/>
      <c r="RVX375" s="1465"/>
      <c r="RVY375" s="1465"/>
      <c r="RVZ375" s="1465"/>
      <c r="RWA375" s="1465"/>
      <c r="RWB375" s="1465"/>
      <c r="RWC375" s="1465"/>
      <c r="RWD375" s="1465"/>
      <c r="RWE375" s="1465"/>
      <c r="RWF375" s="1465"/>
      <c r="RWG375" s="1465"/>
      <c r="RWH375" s="1465"/>
      <c r="RWI375" s="1465"/>
      <c r="RWJ375" s="1465"/>
      <c r="RWK375" s="1465"/>
      <c r="RWL375" s="1465"/>
      <c r="RWM375" s="1465"/>
      <c r="RWN375" s="1465"/>
      <c r="RWO375" s="1465"/>
      <c r="RWP375" s="1465"/>
      <c r="RWQ375" s="1465"/>
      <c r="RWR375" s="1465"/>
      <c r="RWS375" s="1465"/>
      <c r="RWT375" s="1465"/>
      <c r="RWU375" s="1465"/>
      <c r="RWV375" s="1465"/>
      <c r="RWW375" s="1465"/>
      <c r="RWX375" s="1465"/>
      <c r="RWY375" s="1465"/>
      <c r="RWZ375" s="1465"/>
      <c r="RXA375" s="1465"/>
      <c r="RXB375" s="1465"/>
      <c r="RXC375" s="1465"/>
      <c r="RXD375" s="1465"/>
      <c r="RXE375" s="1465"/>
      <c r="RXF375" s="1465"/>
      <c r="RXG375" s="1465"/>
      <c r="RXH375" s="1465"/>
      <c r="RXI375" s="1465"/>
      <c r="RXJ375" s="1465"/>
      <c r="RXK375" s="1465"/>
      <c r="RXL375" s="1465"/>
      <c r="RXM375" s="1465"/>
      <c r="RXN375" s="1465"/>
      <c r="RXO375" s="1465"/>
      <c r="RXP375" s="1465"/>
      <c r="RXQ375" s="1465"/>
      <c r="RXR375" s="1465"/>
      <c r="RXS375" s="1465"/>
      <c r="RXT375" s="1465"/>
      <c r="RXU375" s="1465"/>
      <c r="RXV375" s="1465"/>
      <c r="RXW375" s="1465"/>
      <c r="RXX375" s="1465"/>
      <c r="RXY375" s="1465"/>
      <c r="RXZ375" s="1465"/>
      <c r="RYA375" s="1465"/>
      <c r="RYB375" s="1465"/>
      <c r="RYC375" s="1465"/>
      <c r="RYD375" s="1465"/>
      <c r="RYE375" s="1465"/>
      <c r="RYF375" s="1465"/>
      <c r="RYG375" s="1465"/>
      <c r="RYH375" s="1465"/>
      <c r="RYI375" s="1465"/>
      <c r="RYJ375" s="1465"/>
      <c r="RYK375" s="1465"/>
      <c r="RYL375" s="1465"/>
      <c r="RYM375" s="1465"/>
      <c r="RYN375" s="1465"/>
      <c r="RYO375" s="1465"/>
      <c r="RYP375" s="1465"/>
      <c r="RYQ375" s="1465"/>
      <c r="RYR375" s="1465"/>
      <c r="RYS375" s="1465"/>
      <c r="RYT375" s="1465"/>
      <c r="RYU375" s="1465"/>
      <c r="RYV375" s="1465"/>
      <c r="RYW375" s="1465"/>
      <c r="RYX375" s="1465"/>
      <c r="RYY375" s="1465"/>
      <c r="RYZ375" s="1465"/>
      <c r="RZA375" s="1465"/>
      <c r="RZB375" s="1465"/>
      <c r="RZC375" s="1465"/>
      <c r="RZD375" s="1465"/>
      <c r="RZE375" s="1465"/>
      <c r="RZF375" s="1465"/>
      <c r="RZG375" s="1465"/>
      <c r="RZH375" s="1465"/>
      <c r="RZI375" s="1465"/>
      <c r="RZJ375" s="1465"/>
      <c r="RZK375" s="1465"/>
      <c r="RZL375" s="1465"/>
      <c r="RZM375" s="1465"/>
      <c r="RZN375" s="1465"/>
      <c r="RZO375" s="1465"/>
      <c r="RZP375" s="1465"/>
      <c r="RZQ375" s="1465"/>
      <c r="RZR375" s="1465"/>
      <c r="RZS375" s="1465"/>
      <c r="RZT375" s="1465"/>
      <c r="RZU375" s="1465"/>
      <c r="RZV375" s="1465"/>
      <c r="RZW375" s="1465"/>
      <c r="RZX375" s="1465"/>
      <c r="RZY375" s="1465"/>
      <c r="RZZ375" s="1465"/>
      <c r="SAA375" s="1465"/>
      <c r="SAB375" s="1465"/>
      <c r="SAC375" s="1465"/>
      <c r="SAD375" s="1465"/>
      <c r="SAE375" s="1465"/>
      <c r="SAF375" s="1465"/>
      <c r="SAG375" s="1465"/>
      <c r="SAH375" s="1465"/>
      <c r="SAI375" s="1465"/>
      <c r="SAJ375" s="1465"/>
      <c r="SAK375" s="1465"/>
      <c r="SAL375" s="1465"/>
      <c r="SAM375" s="1465"/>
      <c r="SAN375" s="1465"/>
      <c r="SAO375" s="1465"/>
      <c r="SAP375" s="1465"/>
      <c r="SAQ375" s="1465"/>
      <c r="SAR375" s="1465"/>
      <c r="SAS375" s="1465"/>
      <c r="SAT375" s="1465"/>
      <c r="SAU375" s="1465"/>
      <c r="SAV375" s="1465"/>
      <c r="SAW375" s="1465"/>
      <c r="SAX375" s="1465"/>
      <c r="SAY375" s="1465"/>
      <c r="SAZ375" s="1465"/>
      <c r="SBA375" s="1465"/>
      <c r="SBB375" s="1465"/>
      <c r="SBC375" s="1465"/>
      <c r="SBD375" s="1465"/>
      <c r="SBE375" s="1465"/>
      <c r="SBF375" s="1465"/>
      <c r="SBG375" s="1465"/>
      <c r="SBH375" s="1465"/>
      <c r="SBI375" s="1465"/>
      <c r="SBJ375" s="1465"/>
      <c r="SBK375" s="1465"/>
      <c r="SBL375" s="1465"/>
      <c r="SBM375" s="1465"/>
      <c r="SBN375" s="1465"/>
      <c r="SBO375" s="1465"/>
      <c r="SBP375" s="1465"/>
      <c r="SBQ375" s="1465"/>
      <c r="SBR375" s="1465"/>
      <c r="SBS375" s="1465"/>
      <c r="SBT375" s="1465"/>
      <c r="SBU375" s="1465"/>
      <c r="SBV375" s="1465"/>
      <c r="SBW375" s="1465"/>
      <c r="SBX375" s="1465"/>
      <c r="SBY375" s="1465"/>
      <c r="SBZ375" s="1465"/>
      <c r="SCA375" s="1465"/>
      <c r="SCB375" s="1465"/>
      <c r="SCC375" s="1465"/>
      <c r="SCD375" s="1465"/>
      <c r="SCE375" s="1465"/>
      <c r="SCF375" s="1465"/>
      <c r="SCG375" s="1465"/>
      <c r="SCH375" s="1465"/>
      <c r="SCI375" s="1465"/>
      <c r="SCJ375" s="1465"/>
      <c r="SCK375" s="1465"/>
      <c r="SCL375" s="1465"/>
      <c r="SCM375" s="1465"/>
      <c r="SCN375" s="1465"/>
      <c r="SCO375" s="1465"/>
      <c r="SCP375" s="1465"/>
      <c r="SCQ375" s="1465"/>
      <c r="SCR375" s="1465"/>
      <c r="SCS375" s="1465"/>
      <c r="SCT375" s="1465"/>
      <c r="SCU375" s="1465"/>
      <c r="SCV375" s="1465"/>
      <c r="SCW375" s="1465"/>
      <c r="SCX375" s="1465"/>
      <c r="SCY375" s="1465"/>
      <c r="SCZ375" s="1465"/>
      <c r="SDA375" s="1465"/>
      <c r="SDB375" s="1465"/>
      <c r="SDC375" s="1465"/>
      <c r="SDD375" s="1465"/>
      <c r="SDE375" s="1465"/>
      <c r="SDF375" s="1465"/>
      <c r="SDG375" s="1465"/>
      <c r="SDH375" s="1465"/>
      <c r="SDI375" s="1465"/>
      <c r="SDJ375" s="1465"/>
      <c r="SDK375" s="1465"/>
      <c r="SDL375" s="1465"/>
      <c r="SDM375" s="1465"/>
      <c r="SDN375" s="1465"/>
      <c r="SDO375" s="1465"/>
      <c r="SDP375" s="1465"/>
      <c r="SDQ375" s="1465"/>
      <c r="SDR375" s="1465"/>
      <c r="SDS375" s="1465"/>
      <c r="SDT375" s="1465"/>
      <c r="SDU375" s="1465"/>
      <c r="SDV375" s="1465"/>
      <c r="SDW375" s="1465"/>
      <c r="SDX375" s="1465"/>
      <c r="SDY375" s="1465"/>
      <c r="SDZ375" s="1465"/>
      <c r="SEA375" s="1465"/>
      <c r="SEB375" s="1465"/>
      <c r="SEC375" s="1465"/>
      <c r="SED375" s="1465"/>
      <c r="SEE375" s="1465"/>
      <c r="SEF375" s="1465"/>
      <c r="SEG375" s="1465"/>
      <c r="SEH375" s="1465"/>
      <c r="SEI375" s="1465"/>
      <c r="SEJ375" s="1465"/>
      <c r="SEK375" s="1465"/>
      <c r="SEL375" s="1465"/>
      <c r="SEM375" s="1465"/>
      <c r="SEN375" s="1465"/>
      <c r="SEO375" s="1465"/>
      <c r="SEP375" s="1465"/>
      <c r="SEQ375" s="1465"/>
      <c r="SER375" s="1465"/>
      <c r="SES375" s="1465"/>
      <c r="SET375" s="1465"/>
      <c r="SEU375" s="1465"/>
      <c r="SEV375" s="1465"/>
      <c r="SEW375" s="1465"/>
      <c r="SEX375" s="1465"/>
      <c r="SEY375" s="1465"/>
      <c r="SEZ375" s="1465"/>
      <c r="SFA375" s="1465"/>
      <c r="SFB375" s="1465"/>
      <c r="SFC375" s="1465"/>
      <c r="SFD375" s="1465"/>
      <c r="SFE375" s="1465"/>
      <c r="SFF375" s="1465"/>
      <c r="SFG375" s="1465"/>
      <c r="SFH375" s="1465"/>
      <c r="SFI375" s="1465"/>
      <c r="SFJ375" s="1465"/>
      <c r="SFK375" s="1465"/>
      <c r="SFL375" s="1465"/>
      <c r="SFM375" s="1465"/>
      <c r="SFN375" s="1465"/>
      <c r="SFO375" s="1465"/>
      <c r="SFP375" s="1465"/>
      <c r="SFQ375" s="1465"/>
      <c r="SFR375" s="1465"/>
      <c r="SFS375" s="1465"/>
      <c r="SFT375" s="1465"/>
      <c r="SFU375" s="1465"/>
      <c r="SFV375" s="1465"/>
      <c r="SFW375" s="1465"/>
      <c r="SFX375" s="1465"/>
      <c r="SFY375" s="1465"/>
      <c r="SFZ375" s="1465"/>
      <c r="SGA375" s="1465"/>
      <c r="SGB375" s="1465"/>
      <c r="SGC375" s="1465"/>
      <c r="SGD375" s="1465"/>
      <c r="SGE375" s="1465"/>
      <c r="SGF375" s="1465"/>
      <c r="SGG375" s="1465"/>
      <c r="SGH375" s="1465"/>
      <c r="SGI375" s="1465"/>
      <c r="SGJ375" s="1465"/>
      <c r="SGK375" s="1465"/>
      <c r="SGL375" s="1465"/>
      <c r="SGM375" s="1465"/>
      <c r="SGN375" s="1465"/>
      <c r="SGO375" s="1465"/>
      <c r="SGP375" s="1465"/>
      <c r="SGQ375" s="1465"/>
      <c r="SGR375" s="1465"/>
      <c r="SGS375" s="1465"/>
      <c r="SGT375" s="1465"/>
      <c r="SGU375" s="1465"/>
      <c r="SGV375" s="1465"/>
      <c r="SGW375" s="1465"/>
      <c r="SGX375" s="1465"/>
      <c r="SGY375" s="1465"/>
      <c r="SGZ375" s="1465"/>
      <c r="SHA375" s="1465"/>
      <c r="SHB375" s="1465"/>
      <c r="SHC375" s="1465"/>
      <c r="SHD375" s="1465"/>
      <c r="SHE375" s="1465"/>
      <c r="SHF375" s="1465"/>
      <c r="SHG375" s="1465"/>
      <c r="SHH375" s="1465"/>
      <c r="SHI375" s="1465"/>
      <c r="SHJ375" s="1465"/>
      <c r="SHK375" s="1465"/>
      <c r="SHL375" s="1465"/>
      <c r="SHM375" s="1465"/>
      <c r="SHN375" s="1465"/>
      <c r="SHO375" s="1465"/>
      <c r="SHP375" s="1465"/>
      <c r="SHQ375" s="1465"/>
      <c r="SHR375" s="1465"/>
      <c r="SHS375" s="1465"/>
      <c r="SHT375" s="1465"/>
      <c r="SHU375" s="1465"/>
      <c r="SHV375" s="1465"/>
      <c r="SHW375" s="1465"/>
      <c r="SHX375" s="1465"/>
      <c r="SHY375" s="1465"/>
      <c r="SHZ375" s="1465"/>
      <c r="SIA375" s="1465"/>
      <c r="SIB375" s="1465"/>
      <c r="SIC375" s="1465"/>
      <c r="SID375" s="1465"/>
      <c r="SIE375" s="1465"/>
      <c r="SIF375" s="1465"/>
      <c r="SIG375" s="1465"/>
      <c r="SIH375" s="1465"/>
      <c r="SII375" s="1465"/>
      <c r="SIJ375" s="1465"/>
      <c r="SIK375" s="1465"/>
      <c r="SIL375" s="1465"/>
      <c r="SIM375" s="1465"/>
      <c r="SIN375" s="1465"/>
      <c r="SIO375" s="1465"/>
      <c r="SIP375" s="1465"/>
      <c r="SIQ375" s="1465"/>
      <c r="SIR375" s="1465"/>
      <c r="SIS375" s="1465"/>
      <c r="SIT375" s="1465"/>
      <c r="SIU375" s="1465"/>
      <c r="SIV375" s="1465"/>
      <c r="SIW375" s="1465"/>
      <c r="SIX375" s="1465"/>
      <c r="SIY375" s="1465"/>
      <c r="SIZ375" s="1465"/>
      <c r="SJA375" s="1465"/>
      <c r="SJB375" s="1465"/>
      <c r="SJC375" s="1465"/>
      <c r="SJD375" s="1465"/>
      <c r="SJE375" s="1465"/>
      <c r="SJF375" s="1465"/>
      <c r="SJG375" s="1465"/>
      <c r="SJH375" s="1465"/>
      <c r="SJI375" s="1465"/>
      <c r="SJJ375" s="1465"/>
      <c r="SJK375" s="1465"/>
      <c r="SJL375" s="1465"/>
      <c r="SJM375" s="1465"/>
      <c r="SJN375" s="1465"/>
      <c r="SJO375" s="1465"/>
      <c r="SJP375" s="1465"/>
      <c r="SJQ375" s="1465"/>
      <c r="SJR375" s="1465"/>
      <c r="SJS375" s="1465"/>
      <c r="SJT375" s="1465"/>
      <c r="SJU375" s="1465"/>
      <c r="SJV375" s="1465"/>
      <c r="SJW375" s="1465"/>
      <c r="SJX375" s="1465"/>
      <c r="SJY375" s="1465"/>
      <c r="SJZ375" s="1465"/>
      <c r="SKA375" s="1465"/>
      <c r="SKB375" s="1465"/>
      <c r="SKC375" s="1465"/>
      <c r="SKD375" s="1465"/>
      <c r="SKE375" s="1465"/>
      <c r="SKF375" s="1465"/>
      <c r="SKG375" s="1465"/>
      <c r="SKH375" s="1465"/>
      <c r="SKI375" s="1465"/>
      <c r="SKJ375" s="1465"/>
      <c r="SKK375" s="1465"/>
      <c r="SKL375" s="1465"/>
      <c r="SKM375" s="1465"/>
      <c r="SKN375" s="1465"/>
      <c r="SKO375" s="1465"/>
      <c r="SKP375" s="1465"/>
      <c r="SKQ375" s="1465"/>
      <c r="SKR375" s="1465"/>
      <c r="SKS375" s="1465"/>
      <c r="SKT375" s="1465"/>
      <c r="SKU375" s="1465"/>
      <c r="SKV375" s="1465"/>
      <c r="SKW375" s="1465"/>
      <c r="SKX375" s="1465"/>
      <c r="SKY375" s="1465"/>
      <c r="SKZ375" s="1465"/>
      <c r="SLA375" s="1465"/>
      <c r="SLB375" s="1465"/>
      <c r="SLC375" s="1465"/>
      <c r="SLD375" s="1465"/>
      <c r="SLE375" s="1465"/>
      <c r="SLF375" s="1465"/>
      <c r="SLG375" s="1465"/>
      <c r="SLH375" s="1465"/>
      <c r="SLI375" s="1465"/>
      <c r="SLJ375" s="1465"/>
      <c r="SLK375" s="1465"/>
      <c r="SLL375" s="1465"/>
      <c r="SLM375" s="1465"/>
      <c r="SLN375" s="1465"/>
      <c r="SLO375" s="1465"/>
      <c r="SLP375" s="1465"/>
      <c r="SLQ375" s="1465"/>
      <c r="SLR375" s="1465"/>
      <c r="SLS375" s="1465"/>
      <c r="SLT375" s="1465"/>
      <c r="SLU375" s="1465"/>
      <c r="SLV375" s="1465"/>
      <c r="SLW375" s="1465"/>
      <c r="SLX375" s="1465"/>
      <c r="SLY375" s="1465"/>
      <c r="SLZ375" s="1465"/>
      <c r="SMA375" s="1465"/>
      <c r="SMB375" s="1465"/>
      <c r="SMC375" s="1465"/>
      <c r="SMD375" s="1465"/>
      <c r="SME375" s="1465"/>
      <c r="SMF375" s="1465"/>
      <c r="SMG375" s="1465"/>
      <c r="SMH375" s="1465"/>
      <c r="SMI375" s="1465"/>
      <c r="SMJ375" s="1465"/>
      <c r="SMK375" s="1465"/>
      <c r="SML375" s="1465"/>
      <c r="SMM375" s="1465"/>
      <c r="SMN375" s="1465"/>
      <c r="SMO375" s="1465"/>
      <c r="SMP375" s="1465"/>
      <c r="SMQ375" s="1465"/>
      <c r="SMR375" s="1465"/>
      <c r="SMS375" s="1465"/>
      <c r="SMT375" s="1465"/>
      <c r="SMU375" s="1465"/>
      <c r="SMV375" s="1465"/>
      <c r="SMW375" s="1465"/>
      <c r="SMX375" s="1465"/>
      <c r="SMY375" s="1465"/>
      <c r="SMZ375" s="1465"/>
      <c r="SNA375" s="1465"/>
      <c r="SNB375" s="1465"/>
      <c r="SNC375" s="1465"/>
      <c r="SND375" s="1465"/>
      <c r="SNE375" s="1465"/>
      <c r="SNF375" s="1465"/>
      <c r="SNG375" s="1465"/>
      <c r="SNH375" s="1465"/>
      <c r="SNI375" s="1465"/>
      <c r="SNJ375" s="1465"/>
      <c r="SNK375" s="1465"/>
      <c r="SNL375" s="1465"/>
      <c r="SNM375" s="1465"/>
      <c r="SNN375" s="1465"/>
      <c r="SNO375" s="1465"/>
      <c r="SNP375" s="1465"/>
      <c r="SNQ375" s="1465"/>
      <c r="SNR375" s="1465"/>
      <c r="SNS375" s="1465"/>
      <c r="SNT375" s="1465"/>
      <c r="SNU375" s="1465"/>
      <c r="SNV375" s="1465"/>
      <c r="SNW375" s="1465"/>
      <c r="SNX375" s="1465"/>
      <c r="SNY375" s="1465"/>
      <c r="SNZ375" s="1465"/>
      <c r="SOA375" s="1465"/>
      <c r="SOB375" s="1465"/>
      <c r="SOC375" s="1465"/>
      <c r="SOD375" s="1465"/>
      <c r="SOE375" s="1465"/>
      <c r="SOF375" s="1465"/>
      <c r="SOG375" s="1465"/>
      <c r="SOH375" s="1465"/>
      <c r="SOI375" s="1465"/>
      <c r="SOJ375" s="1465"/>
      <c r="SOK375" s="1465"/>
      <c r="SOL375" s="1465"/>
      <c r="SOM375" s="1465"/>
      <c r="SON375" s="1465"/>
      <c r="SOO375" s="1465"/>
      <c r="SOP375" s="1465"/>
      <c r="SOQ375" s="1465"/>
      <c r="SOR375" s="1465"/>
      <c r="SOS375" s="1465"/>
      <c r="SOT375" s="1465"/>
      <c r="SOU375" s="1465"/>
      <c r="SOV375" s="1465"/>
      <c r="SOW375" s="1465"/>
      <c r="SOX375" s="1465"/>
      <c r="SOY375" s="1465"/>
      <c r="SOZ375" s="1465"/>
      <c r="SPA375" s="1465"/>
      <c r="SPB375" s="1465"/>
      <c r="SPC375" s="1465"/>
      <c r="SPD375" s="1465"/>
      <c r="SPE375" s="1465"/>
      <c r="SPF375" s="1465"/>
      <c r="SPG375" s="1465"/>
      <c r="SPH375" s="1465"/>
      <c r="SPI375" s="1465"/>
      <c r="SPJ375" s="1465"/>
      <c r="SPK375" s="1465"/>
      <c r="SPL375" s="1465"/>
      <c r="SPM375" s="1465"/>
      <c r="SPN375" s="1465"/>
      <c r="SPO375" s="1465"/>
      <c r="SPP375" s="1465"/>
      <c r="SPQ375" s="1465"/>
      <c r="SPR375" s="1465"/>
      <c r="SPS375" s="1465"/>
      <c r="SPT375" s="1465"/>
      <c r="SPU375" s="1465"/>
      <c r="SPV375" s="1465"/>
      <c r="SPW375" s="1465"/>
      <c r="SPX375" s="1465"/>
      <c r="SPY375" s="1465"/>
      <c r="SPZ375" s="1465"/>
      <c r="SQA375" s="1465"/>
      <c r="SQB375" s="1465"/>
      <c r="SQC375" s="1465"/>
      <c r="SQD375" s="1465"/>
      <c r="SQE375" s="1465"/>
      <c r="SQF375" s="1465"/>
      <c r="SQG375" s="1465"/>
      <c r="SQH375" s="1465"/>
      <c r="SQI375" s="1465"/>
      <c r="SQJ375" s="1465"/>
      <c r="SQK375" s="1465"/>
      <c r="SQL375" s="1465"/>
      <c r="SQM375" s="1465"/>
      <c r="SQN375" s="1465"/>
      <c r="SQO375" s="1465"/>
      <c r="SQP375" s="1465"/>
      <c r="SQQ375" s="1465"/>
      <c r="SQR375" s="1465"/>
      <c r="SQS375" s="1465"/>
      <c r="SQT375" s="1465"/>
      <c r="SQU375" s="1465"/>
      <c r="SQV375" s="1465"/>
      <c r="SQW375" s="1465"/>
      <c r="SQX375" s="1465"/>
      <c r="SQY375" s="1465"/>
      <c r="SQZ375" s="1465"/>
      <c r="SRA375" s="1465"/>
      <c r="SRB375" s="1465"/>
      <c r="SRC375" s="1465"/>
      <c r="SRD375" s="1465"/>
      <c r="SRE375" s="1465"/>
      <c r="SRF375" s="1465"/>
      <c r="SRG375" s="1465"/>
      <c r="SRH375" s="1465"/>
      <c r="SRI375" s="1465"/>
      <c r="SRJ375" s="1465"/>
      <c r="SRK375" s="1465"/>
      <c r="SRL375" s="1465"/>
      <c r="SRM375" s="1465"/>
      <c r="SRN375" s="1465"/>
      <c r="SRO375" s="1465"/>
      <c r="SRP375" s="1465"/>
      <c r="SRQ375" s="1465"/>
      <c r="SRR375" s="1465"/>
      <c r="SRS375" s="1465"/>
      <c r="SRT375" s="1465"/>
      <c r="SRU375" s="1465"/>
      <c r="SRV375" s="1465"/>
      <c r="SRW375" s="1465"/>
      <c r="SRX375" s="1465"/>
      <c r="SRY375" s="1465"/>
      <c r="SRZ375" s="1465"/>
      <c r="SSA375" s="1465"/>
      <c r="SSB375" s="1465"/>
      <c r="SSC375" s="1465"/>
      <c r="SSD375" s="1465"/>
      <c r="SSE375" s="1465"/>
      <c r="SSF375" s="1465"/>
      <c r="SSG375" s="1465"/>
      <c r="SSH375" s="1465"/>
      <c r="SSI375" s="1465"/>
      <c r="SSJ375" s="1465"/>
      <c r="SSK375" s="1465"/>
      <c r="SSL375" s="1465"/>
      <c r="SSM375" s="1465"/>
      <c r="SSN375" s="1465"/>
      <c r="SSO375" s="1465"/>
      <c r="SSP375" s="1465"/>
      <c r="SSQ375" s="1465"/>
      <c r="SSR375" s="1465"/>
      <c r="SSS375" s="1465"/>
      <c r="SST375" s="1465"/>
      <c r="SSU375" s="1465"/>
      <c r="SSV375" s="1465"/>
      <c r="SSW375" s="1465"/>
      <c r="SSX375" s="1465"/>
      <c r="SSY375" s="1465"/>
      <c r="SSZ375" s="1465"/>
      <c r="STA375" s="1465"/>
      <c r="STB375" s="1465"/>
      <c r="STC375" s="1465"/>
      <c r="STD375" s="1465"/>
      <c r="STE375" s="1465"/>
      <c r="STF375" s="1465"/>
      <c r="STG375" s="1465"/>
      <c r="STH375" s="1465"/>
      <c r="STI375" s="1465"/>
      <c r="STJ375" s="1465"/>
      <c r="STK375" s="1465"/>
      <c r="STL375" s="1465"/>
      <c r="STM375" s="1465"/>
      <c r="STN375" s="1465"/>
      <c r="STO375" s="1465"/>
      <c r="STP375" s="1465"/>
      <c r="STQ375" s="1465"/>
      <c r="STR375" s="1465"/>
      <c r="STS375" s="1465"/>
      <c r="STT375" s="1465"/>
      <c r="STU375" s="1465"/>
      <c r="STV375" s="1465"/>
      <c r="STW375" s="1465"/>
      <c r="STX375" s="1465"/>
      <c r="STY375" s="1465"/>
      <c r="STZ375" s="1465"/>
      <c r="SUA375" s="1465"/>
      <c r="SUB375" s="1465"/>
      <c r="SUC375" s="1465"/>
      <c r="SUD375" s="1465"/>
      <c r="SUE375" s="1465"/>
      <c r="SUF375" s="1465"/>
      <c r="SUG375" s="1465"/>
      <c r="SUH375" s="1465"/>
      <c r="SUI375" s="1465"/>
      <c r="SUJ375" s="1465"/>
      <c r="SUK375" s="1465"/>
      <c r="SUL375" s="1465"/>
      <c r="SUM375" s="1465"/>
      <c r="SUN375" s="1465"/>
      <c r="SUO375" s="1465"/>
      <c r="SUP375" s="1465"/>
      <c r="SUQ375" s="1465"/>
      <c r="SUR375" s="1465"/>
      <c r="SUS375" s="1465"/>
      <c r="SUT375" s="1465"/>
      <c r="SUU375" s="1465"/>
      <c r="SUV375" s="1465"/>
      <c r="SUW375" s="1465"/>
      <c r="SUX375" s="1465"/>
      <c r="SUY375" s="1465"/>
      <c r="SUZ375" s="1465"/>
      <c r="SVA375" s="1465"/>
      <c r="SVB375" s="1465"/>
      <c r="SVC375" s="1465"/>
      <c r="SVD375" s="1465"/>
      <c r="SVE375" s="1465"/>
      <c r="SVF375" s="1465"/>
      <c r="SVG375" s="1465"/>
      <c r="SVH375" s="1465"/>
      <c r="SVI375" s="1465"/>
      <c r="SVJ375" s="1465"/>
      <c r="SVK375" s="1465"/>
      <c r="SVL375" s="1465"/>
      <c r="SVM375" s="1465"/>
      <c r="SVN375" s="1465"/>
      <c r="SVO375" s="1465"/>
      <c r="SVP375" s="1465"/>
      <c r="SVQ375" s="1465"/>
      <c r="SVR375" s="1465"/>
      <c r="SVS375" s="1465"/>
      <c r="SVT375" s="1465"/>
      <c r="SVU375" s="1465"/>
      <c r="SVV375" s="1465"/>
      <c r="SVW375" s="1465"/>
      <c r="SVX375" s="1465"/>
      <c r="SVY375" s="1465"/>
      <c r="SVZ375" s="1465"/>
      <c r="SWA375" s="1465"/>
      <c r="SWB375" s="1465"/>
      <c r="SWC375" s="1465"/>
      <c r="SWD375" s="1465"/>
      <c r="SWE375" s="1465"/>
      <c r="SWF375" s="1465"/>
      <c r="SWG375" s="1465"/>
      <c r="SWH375" s="1465"/>
      <c r="SWI375" s="1465"/>
      <c r="SWJ375" s="1465"/>
      <c r="SWK375" s="1465"/>
      <c r="SWL375" s="1465"/>
      <c r="SWM375" s="1465"/>
      <c r="SWN375" s="1465"/>
      <c r="SWO375" s="1465"/>
      <c r="SWP375" s="1465"/>
      <c r="SWQ375" s="1465"/>
      <c r="SWR375" s="1465"/>
      <c r="SWS375" s="1465"/>
      <c r="SWT375" s="1465"/>
      <c r="SWU375" s="1465"/>
      <c r="SWV375" s="1465"/>
      <c r="SWW375" s="1465"/>
      <c r="SWX375" s="1465"/>
      <c r="SWY375" s="1465"/>
      <c r="SWZ375" s="1465"/>
      <c r="SXA375" s="1465"/>
      <c r="SXB375" s="1465"/>
      <c r="SXC375" s="1465"/>
      <c r="SXD375" s="1465"/>
      <c r="SXE375" s="1465"/>
      <c r="SXF375" s="1465"/>
      <c r="SXG375" s="1465"/>
      <c r="SXH375" s="1465"/>
      <c r="SXI375" s="1465"/>
      <c r="SXJ375" s="1465"/>
      <c r="SXK375" s="1465"/>
      <c r="SXL375" s="1465"/>
      <c r="SXM375" s="1465"/>
      <c r="SXN375" s="1465"/>
      <c r="SXO375" s="1465"/>
      <c r="SXP375" s="1465"/>
      <c r="SXQ375" s="1465"/>
      <c r="SXR375" s="1465"/>
      <c r="SXS375" s="1465"/>
      <c r="SXT375" s="1465"/>
      <c r="SXU375" s="1465"/>
      <c r="SXV375" s="1465"/>
      <c r="SXW375" s="1465"/>
      <c r="SXX375" s="1465"/>
      <c r="SXY375" s="1465"/>
      <c r="SXZ375" s="1465"/>
      <c r="SYA375" s="1465"/>
      <c r="SYB375" s="1465"/>
      <c r="SYC375" s="1465"/>
      <c r="SYD375" s="1465"/>
      <c r="SYE375" s="1465"/>
      <c r="SYF375" s="1465"/>
      <c r="SYG375" s="1465"/>
      <c r="SYH375" s="1465"/>
      <c r="SYI375" s="1465"/>
      <c r="SYJ375" s="1465"/>
      <c r="SYK375" s="1465"/>
      <c r="SYL375" s="1465"/>
      <c r="SYM375" s="1465"/>
      <c r="SYN375" s="1465"/>
      <c r="SYO375" s="1465"/>
      <c r="SYP375" s="1465"/>
      <c r="SYQ375" s="1465"/>
      <c r="SYR375" s="1465"/>
      <c r="SYS375" s="1465"/>
      <c r="SYT375" s="1465"/>
      <c r="SYU375" s="1465"/>
      <c r="SYV375" s="1465"/>
      <c r="SYW375" s="1465"/>
      <c r="SYX375" s="1465"/>
      <c r="SYY375" s="1465"/>
      <c r="SYZ375" s="1465"/>
      <c r="SZA375" s="1465"/>
      <c r="SZB375" s="1465"/>
      <c r="SZC375" s="1465"/>
      <c r="SZD375" s="1465"/>
      <c r="SZE375" s="1465"/>
      <c r="SZF375" s="1465"/>
      <c r="SZG375" s="1465"/>
      <c r="SZH375" s="1465"/>
      <c r="SZI375" s="1465"/>
      <c r="SZJ375" s="1465"/>
      <c r="SZK375" s="1465"/>
      <c r="SZL375" s="1465"/>
      <c r="SZM375" s="1465"/>
      <c r="SZN375" s="1465"/>
      <c r="SZO375" s="1465"/>
      <c r="SZP375" s="1465"/>
      <c r="SZQ375" s="1465"/>
      <c r="SZR375" s="1465"/>
      <c r="SZS375" s="1465"/>
      <c r="SZT375" s="1465"/>
      <c r="SZU375" s="1465"/>
      <c r="SZV375" s="1465"/>
      <c r="SZW375" s="1465"/>
      <c r="SZX375" s="1465"/>
      <c r="SZY375" s="1465"/>
      <c r="SZZ375" s="1465"/>
      <c r="TAA375" s="1465"/>
      <c r="TAB375" s="1465"/>
      <c r="TAC375" s="1465"/>
      <c r="TAD375" s="1465"/>
      <c r="TAE375" s="1465"/>
      <c r="TAF375" s="1465"/>
      <c r="TAG375" s="1465"/>
      <c r="TAH375" s="1465"/>
      <c r="TAI375" s="1465"/>
      <c r="TAJ375" s="1465"/>
      <c r="TAK375" s="1465"/>
      <c r="TAL375" s="1465"/>
      <c r="TAM375" s="1465"/>
      <c r="TAN375" s="1465"/>
      <c r="TAO375" s="1465"/>
      <c r="TAP375" s="1465"/>
      <c r="TAQ375" s="1465"/>
      <c r="TAR375" s="1465"/>
      <c r="TAS375" s="1465"/>
      <c r="TAT375" s="1465"/>
      <c r="TAU375" s="1465"/>
      <c r="TAV375" s="1465"/>
      <c r="TAW375" s="1465"/>
      <c r="TAX375" s="1465"/>
      <c r="TAY375" s="1465"/>
      <c r="TAZ375" s="1465"/>
      <c r="TBA375" s="1465"/>
      <c r="TBB375" s="1465"/>
      <c r="TBC375" s="1465"/>
      <c r="TBD375" s="1465"/>
      <c r="TBE375" s="1465"/>
      <c r="TBF375" s="1465"/>
      <c r="TBG375" s="1465"/>
      <c r="TBH375" s="1465"/>
      <c r="TBI375" s="1465"/>
      <c r="TBJ375" s="1465"/>
      <c r="TBK375" s="1465"/>
      <c r="TBL375" s="1465"/>
      <c r="TBM375" s="1465"/>
      <c r="TBN375" s="1465"/>
      <c r="TBO375" s="1465"/>
      <c r="TBP375" s="1465"/>
      <c r="TBQ375" s="1465"/>
      <c r="TBR375" s="1465"/>
      <c r="TBS375" s="1465"/>
      <c r="TBT375" s="1465"/>
      <c r="TBU375" s="1465"/>
      <c r="TBV375" s="1465"/>
      <c r="TBW375" s="1465"/>
      <c r="TBX375" s="1465"/>
      <c r="TBY375" s="1465"/>
      <c r="TBZ375" s="1465"/>
      <c r="TCA375" s="1465"/>
      <c r="TCB375" s="1465"/>
      <c r="TCC375" s="1465"/>
      <c r="TCD375" s="1465"/>
      <c r="TCE375" s="1465"/>
      <c r="TCF375" s="1465"/>
      <c r="TCG375" s="1465"/>
      <c r="TCH375" s="1465"/>
      <c r="TCI375" s="1465"/>
      <c r="TCJ375" s="1465"/>
      <c r="TCK375" s="1465"/>
      <c r="TCL375" s="1465"/>
      <c r="TCM375" s="1465"/>
      <c r="TCN375" s="1465"/>
      <c r="TCO375" s="1465"/>
      <c r="TCP375" s="1465"/>
      <c r="TCQ375" s="1465"/>
      <c r="TCR375" s="1465"/>
      <c r="TCS375" s="1465"/>
      <c r="TCT375" s="1465"/>
      <c r="TCU375" s="1465"/>
      <c r="TCV375" s="1465"/>
      <c r="TCW375" s="1465"/>
      <c r="TCX375" s="1465"/>
      <c r="TCY375" s="1465"/>
      <c r="TCZ375" s="1465"/>
      <c r="TDA375" s="1465"/>
      <c r="TDB375" s="1465"/>
      <c r="TDC375" s="1465"/>
      <c r="TDD375" s="1465"/>
      <c r="TDE375" s="1465"/>
      <c r="TDF375" s="1465"/>
      <c r="TDG375" s="1465"/>
      <c r="TDH375" s="1465"/>
      <c r="TDI375" s="1465"/>
      <c r="TDJ375" s="1465"/>
      <c r="TDK375" s="1465"/>
      <c r="TDL375" s="1465"/>
      <c r="TDM375" s="1465"/>
      <c r="TDN375" s="1465"/>
      <c r="TDO375" s="1465"/>
      <c r="TDP375" s="1465"/>
      <c r="TDQ375" s="1465"/>
      <c r="TDR375" s="1465"/>
      <c r="TDS375" s="1465"/>
      <c r="TDT375" s="1465"/>
      <c r="TDU375" s="1465"/>
      <c r="TDV375" s="1465"/>
      <c r="TDW375" s="1465"/>
      <c r="TDX375" s="1465"/>
      <c r="TDY375" s="1465"/>
      <c r="TDZ375" s="1465"/>
      <c r="TEA375" s="1465"/>
      <c r="TEB375" s="1465"/>
      <c r="TEC375" s="1465"/>
      <c r="TED375" s="1465"/>
      <c r="TEE375" s="1465"/>
      <c r="TEF375" s="1465"/>
      <c r="TEG375" s="1465"/>
      <c r="TEH375" s="1465"/>
      <c r="TEI375" s="1465"/>
      <c r="TEJ375" s="1465"/>
      <c r="TEK375" s="1465"/>
      <c r="TEL375" s="1465"/>
      <c r="TEM375" s="1465"/>
      <c r="TEN375" s="1465"/>
      <c r="TEO375" s="1465"/>
      <c r="TEP375" s="1465"/>
      <c r="TEQ375" s="1465"/>
      <c r="TER375" s="1465"/>
      <c r="TES375" s="1465"/>
      <c r="TET375" s="1465"/>
      <c r="TEU375" s="1465"/>
      <c r="TEV375" s="1465"/>
      <c r="TEW375" s="1465"/>
      <c r="TEX375" s="1465"/>
      <c r="TEY375" s="1465"/>
      <c r="TEZ375" s="1465"/>
      <c r="TFA375" s="1465"/>
      <c r="TFB375" s="1465"/>
      <c r="TFC375" s="1465"/>
      <c r="TFD375" s="1465"/>
      <c r="TFE375" s="1465"/>
      <c r="TFF375" s="1465"/>
      <c r="TFG375" s="1465"/>
      <c r="TFH375" s="1465"/>
      <c r="TFI375" s="1465"/>
      <c r="TFJ375" s="1465"/>
      <c r="TFK375" s="1465"/>
      <c r="TFL375" s="1465"/>
      <c r="TFM375" s="1465"/>
      <c r="TFN375" s="1465"/>
      <c r="TFO375" s="1465"/>
      <c r="TFP375" s="1465"/>
      <c r="TFQ375" s="1465"/>
      <c r="TFR375" s="1465"/>
      <c r="TFS375" s="1465"/>
      <c r="TFT375" s="1465"/>
      <c r="TFU375" s="1465"/>
      <c r="TFV375" s="1465"/>
      <c r="TFW375" s="1465"/>
      <c r="TFX375" s="1465"/>
      <c r="TFY375" s="1465"/>
      <c r="TFZ375" s="1465"/>
      <c r="TGA375" s="1465"/>
      <c r="TGB375" s="1465"/>
      <c r="TGC375" s="1465"/>
      <c r="TGD375" s="1465"/>
      <c r="TGE375" s="1465"/>
      <c r="TGF375" s="1465"/>
      <c r="TGG375" s="1465"/>
      <c r="TGH375" s="1465"/>
      <c r="TGI375" s="1465"/>
      <c r="TGJ375" s="1465"/>
      <c r="TGK375" s="1465"/>
      <c r="TGL375" s="1465"/>
      <c r="TGM375" s="1465"/>
      <c r="TGN375" s="1465"/>
      <c r="TGO375" s="1465"/>
      <c r="TGP375" s="1465"/>
      <c r="TGQ375" s="1465"/>
      <c r="TGR375" s="1465"/>
      <c r="TGS375" s="1465"/>
      <c r="TGT375" s="1465"/>
      <c r="TGU375" s="1465"/>
      <c r="TGV375" s="1465"/>
      <c r="TGW375" s="1465"/>
      <c r="TGX375" s="1465"/>
      <c r="TGY375" s="1465"/>
      <c r="TGZ375" s="1465"/>
      <c r="THA375" s="1465"/>
      <c r="THB375" s="1465"/>
      <c r="THC375" s="1465"/>
      <c r="THD375" s="1465"/>
      <c r="THE375" s="1465"/>
      <c r="THF375" s="1465"/>
      <c r="THG375" s="1465"/>
      <c r="THH375" s="1465"/>
      <c r="THI375" s="1465"/>
      <c r="THJ375" s="1465"/>
      <c r="THK375" s="1465"/>
      <c r="THL375" s="1465"/>
      <c r="THM375" s="1465"/>
      <c r="THN375" s="1465"/>
      <c r="THO375" s="1465"/>
      <c r="THP375" s="1465"/>
      <c r="THQ375" s="1465"/>
      <c r="THR375" s="1465"/>
      <c r="THS375" s="1465"/>
      <c r="THT375" s="1465"/>
      <c r="THU375" s="1465"/>
      <c r="THV375" s="1465"/>
      <c r="THW375" s="1465"/>
      <c r="THX375" s="1465"/>
      <c r="THY375" s="1465"/>
      <c r="THZ375" s="1465"/>
      <c r="TIA375" s="1465"/>
      <c r="TIB375" s="1465"/>
      <c r="TIC375" s="1465"/>
      <c r="TID375" s="1465"/>
      <c r="TIE375" s="1465"/>
      <c r="TIF375" s="1465"/>
      <c r="TIG375" s="1465"/>
      <c r="TIH375" s="1465"/>
      <c r="TII375" s="1465"/>
      <c r="TIJ375" s="1465"/>
      <c r="TIK375" s="1465"/>
      <c r="TIL375" s="1465"/>
      <c r="TIM375" s="1465"/>
      <c r="TIN375" s="1465"/>
      <c r="TIO375" s="1465"/>
      <c r="TIP375" s="1465"/>
      <c r="TIQ375" s="1465"/>
      <c r="TIR375" s="1465"/>
      <c r="TIS375" s="1465"/>
      <c r="TIT375" s="1465"/>
      <c r="TIU375" s="1465"/>
      <c r="TIV375" s="1465"/>
      <c r="TIW375" s="1465"/>
      <c r="TIX375" s="1465"/>
      <c r="TIY375" s="1465"/>
      <c r="TIZ375" s="1465"/>
      <c r="TJA375" s="1465"/>
      <c r="TJB375" s="1465"/>
      <c r="TJC375" s="1465"/>
      <c r="TJD375" s="1465"/>
      <c r="TJE375" s="1465"/>
      <c r="TJF375" s="1465"/>
      <c r="TJG375" s="1465"/>
      <c r="TJH375" s="1465"/>
      <c r="TJI375" s="1465"/>
      <c r="TJJ375" s="1465"/>
      <c r="TJK375" s="1465"/>
      <c r="TJL375" s="1465"/>
      <c r="TJM375" s="1465"/>
      <c r="TJN375" s="1465"/>
      <c r="TJO375" s="1465"/>
      <c r="TJP375" s="1465"/>
      <c r="TJQ375" s="1465"/>
      <c r="TJR375" s="1465"/>
      <c r="TJS375" s="1465"/>
      <c r="TJT375" s="1465"/>
      <c r="TJU375" s="1465"/>
      <c r="TJV375" s="1465"/>
      <c r="TJW375" s="1465"/>
      <c r="TJX375" s="1465"/>
      <c r="TJY375" s="1465"/>
      <c r="TJZ375" s="1465"/>
      <c r="TKA375" s="1465"/>
      <c r="TKB375" s="1465"/>
      <c r="TKC375" s="1465"/>
      <c r="TKD375" s="1465"/>
      <c r="TKE375" s="1465"/>
      <c r="TKF375" s="1465"/>
      <c r="TKG375" s="1465"/>
      <c r="TKH375" s="1465"/>
      <c r="TKI375" s="1465"/>
      <c r="TKJ375" s="1465"/>
      <c r="TKK375" s="1465"/>
      <c r="TKL375" s="1465"/>
      <c r="TKM375" s="1465"/>
      <c r="TKN375" s="1465"/>
      <c r="TKO375" s="1465"/>
      <c r="TKP375" s="1465"/>
      <c r="TKQ375" s="1465"/>
      <c r="TKR375" s="1465"/>
      <c r="TKS375" s="1465"/>
      <c r="TKT375" s="1465"/>
      <c r="TKU375" s="1465"/>
      <c r="TKV375" s="1465"/>
      <c r="TKW375" s="1465"/>
      <c r="TKX375" s="1465"/>
      <c r="TKY375" s="1465"/>
      <c r="TKZ375" s="1465"/>
      <c r="TLA375" s="1465"/>
      <c r="TLB375" s="1465"/>
      <c r="TLC375" s="1465"/>
      <c r="TLD375" s="1465"/>
      <c r="TLE375" s="1465"/>
      <c r="TLF375" s="1465"/>
      <c r="TLG375" s="1465"/>
      <c r="TLH375" s="1465"/>
      <c r="TLI375" s="1465"/>
      <c r="TLJ375" s="1465"/>
      <c r="TLK375" s="1465"/>
      <c r="TLL375" s="1465"/>
      <c r="TLM375" s="1465"/>
      <c r="TLN375" s="1465"/>
      <c r="TLO375" s="1465"/>
      <c r="TLP375" s="1465"/>
      <c r="TLQ375" s="1465"/>
      <c r="TLR375" s="1465"/>
      <c r="TLS375" s="1465"/>
      <c r="TLT375" s="1465"/>
      <c r="TLU375" s="1465"/>
      <c r="TLV375" s="1465"/>
      <c r="TLW375" s="1465"/>
      <c r="TLX375" s="1465"/>
      <c r="TLY375" s="1465"/>
      <c r="TLZ375" s="1465"/>
      <c r="TMA375" s="1465"/>
      <c r="TMB375" s="1465"/>
      <c r="TMC375" s="1465"/>
      <c r="TMD375" s="1465"/>
      <c r="TME375" s="1465"/>
      <c r="TMF375" s="1465"/>
      <c r="TMG375" s="1465"/>
      <c r="TMH375" s="1465"/>
      <c r="TMI375" s="1465"/>
      <c r="TMJ375" s="1465"/>
      <c r="TMK375" s="1465"/>
      <c r="TML375" s="1465"/>
      <c r="TMM375" s="1465"/>
      <c r="TMN375" s="1465"/>
      <c r="TMO375" s="1465"/>
      <c r="TMP375" s="1465"/>
      <c r="TMQ375" s="1465"/>
      <c r="TMR375" s="1465"/>
      <c r="TMS375" s="1465"/>
      <c r="TMT375" s="1465"/>
      <c r="TMU375" s="1465"/>
      <c r="TMV375" s="1465"/>
      <c r="TMW375" s="1465"/>
      <c r="TMX375" s="1465"/>
      <c r="TMY375" s="1465"/>
      <c r="TMZ375" s="1465"/>
      <c r="TNA375" s="1465"/>
      <c r="TNB375" s="1465"/>
      <c r="TNC375" s="1465"/>
      <c r="TND375" s="1465"/>
      <c r="TNE375" s="1465"/>
      <c r="TNF375" s="1465"/>
      <c r="TNG375" s="1465"/>
      <c r="TNH375" s="1465"/>
      <c r="TNI375" s="1465"/>
      <c r="TNJ375" s="1465"/>
      <c r="TNK375" s="1465"/>
      <c r="TNL375" s="1465"/>
      <c r="TNM375" s="1465"/>
      <c r="TNN375" s="1465"/>
      <c r="TNO375" s="1465"/>
      <c r="TNP375" s="1465"/>
      <c r="TNQ375" s="1465"/>
      <c r="TNR375" s="1465"/>
      <c r="TNS375" s="1465"/>
      <c r="TNT375" s="1465"/>
      <c r="TNU375" s="1465"/>
      <c r="TNV375" s="1465"/>
      <c r="TNW375" s="1465"/>
      <c r="TNX375" s="1465"/>
      <c r="TNY375" s="1465"/>
      <c r="TNZ375" s="1465"/>
      <c r="TOA375" s="1465"/>
      <c r="TOB375" s="1465"/>
      <c r="TOC375" s="1465"/>
      <c r="TOD375" s="1465"/>
      <c r="TOE375" s="1465"/>
      <c r="TOF375" s="1465"/>
      <c r="TOG375" s="1465"/>
      <c r="TOH375" s="1465"/>
      <c r="TOI375" s="1465"/>
      <c r="TOJ375" s="1465"/>
      <c r="TOK375" s="1465"/>
      <c r="TOL375" s="1465"/>
      <c r="TOM375" s="1465"/>
      <c r="TON375" s="1465"/>
      <c r="TOO375" s="1465"/>
      <c r="TOP375" s="1465"/>
      <c r="TOQ375" s="1465"/>
      <c r="TOR375" s="1465"/>
      <c r="TOS375" s="1465"/>
      <c r="TOT375" s="1465"/>
      <c r="TOU375" s="1465"/>
      <c r="TOV375" s="1465"/>
      <c r="TOW375" s="1465"/>
      <c r="TOX375" s="1465"/>
      <c r="TOY375" s="1465"/>
      <c r="TOZ375" s="1465"/>
      <c r="TPA375" s="1465"/>
      <c r="TPB375" s="1465"/>
      <c r="TPC375" s="1465"/>
      <c r="TPD375" s="1465"/>
      <c r="TPE375" s="1465"/>
      <c r="TPF375" s="1465"/>
      <c r="TPG375" s="1465"/>
      <c r="TPH375" s="1465"/>
      <c r="TPI375" s="1465"/>
      <c r="TPJ375" s="1465"/>
      <c r="TPK375" s="1465"/>
      <c r="TPL375" s="1465"/>
      <c r="TPM375" s="1465"/>
      <c r="TPN375" s="1465"/>
      <c r="TPO375" s="1465"/>
      <c r="TPP375" s="1465"/>
      <c r="TPQ375" s="1465"/>
      <c r="TPR375" s="1465"/>
      <c r="TPS375" s="1465"/>
      <c r="TPT375" s="1465"/>
      <c r="TPU375" s="1465"/>
      <c r="TPV375" s="1465"/>
      <c r="TPW375" s="1465"/>
      <c r="TPX375" s="1465"/>
      <c r="TPY375" s="1465"/>
      <c r="TPZ375" s="1465"/>
      <c r="TQA375" s="1465"/>
      <c r="TQB375" s="1465"/>
      <c r="TQC375" s="1465"/>
      <c r="TQD375" s="1465"/>
      <c r="TQE375" s="1465"/>
      <c r="TQF375" s="1465"/>
      <c r="TQG375" s="1465"/>
      <c r="TQH375" s="1465"/>
      <c r="TQI375" s="1465"/>
      <c r="TQJ375" s="1465"/>
      <c r="TQK375" s="1465"/>
      <c r="TQL375" s="1465"/>
      <c r="TQM375" s="1465"/>
      <c r="TQN375" s="1465"/>
      <c r="TQO375" s="1465"/>
      <c r="TQP375" s="1465"/>
      <c r="TQQ375" s="1465"/>
      <c r="TQR375" s="1465"/>
      <c r="TQS375" s="1465"/>
      <c r="TQT375" s="1465"/>
      <c r="TQU375" s="1465"/>
      <c r="TQV375" s="1465"/>
      <c r="TQW375" s="1465"/>
      <c r="TQX375" s="1465"/>
      <c r="TQY375" s="1465"/>
      <c r="TQZ375" s="1465"/>
      <c r="TRA375" s="1465"/>
      <c r="TRB375" s="1465"/>
      <c r="TRC375" s="1465"/>
      <c r="TRD375" s="1465"/>
      <c r="TRE375" s="1465"/>
      <c r="TRF375" s="1465"/>
      <c r="TRG375" s="1465"/>
      <c r="TRH375" s="1465"/>
      <c r="TRI375" s="1465"/>
      <c r="TRJ375" s="1465"/>
      <c r="TRK375" s="1465"/>
      <c r="TRL375" s="1465"/>
      <c r="TRM375" s="1465"/>
      <c r="TRN375" s="1465"/>
      <c r="TRO375" s="1465"/>
      <c r="TRP375" s="1465"/>
      <c r="TRQ375" s="1465"/>
      <c r="TRR375" s="1465"/>
      <c r="TRS375" s="1465"/>
      <c r="TRT375" s="1465"/>
      <c r="TRU375" s="1465"/>
      <c r="TRV375" s="1465"/>
      <c r="TRW375" s="1465"/>
      <c r="TRX375" s="1465"/>
      <c r="TRY375" s="1465"/>
      <c r="TRZ375" s="1465"/>
      <c r="TSA375" s="1465"/>
      <c r="TSB375" s="1465"/>
      <c r="TSC375" s="1465"/>
      <c r="TSD375" s="1465"/>
      <c r="TSE375" s="1465"/>
      <c r="TSF375" s="1465"/>
      <c r="TSG375" s="1465"/>
      <c r="TSH375" s="1465"/>
      <c r="TSI375" s="1465"/>
      <c r="TSJ375" s="1465"/>
      <c r="TSK375" s="1465"/>
      <c r="TSL375" s="1465"/>
      <c r="TSM375" s="1465"/>
      <c r="TSN375" s="1465"/>
      <c r="TSO375" s="1465"/>
      <c r="TSP375" s="1465"/>
      <c r="TSQ375" s="1465"/>
      <c r="TSR375" s="1465"/>
      <c r="TSS375" s="1465"/>
      <c r="TST375" s="1465"/>
      <c r="TSU375" s="1465"/>
      <c r="TSV375" s="1465"/>
      <c r="TSW375" s="1465"/>
      <c r="TSX375" s="1465"/>
      <c r="TSY375" s="1465"/>
      <c r="TSZ375" s="1465"/>
      <c r="TTA375" s="1465"/>
      <c r="TTB375" s="1465"/>
      <c r="TTC375" s="1465"/>
      <c r="TTD375" s="1465"/>
      <c r="TTE375" s="1465"/>
      <c r="TTF375" s="1465"/>
      <c r="TTG375" s="1465"/>
      <c r="TTH375" s="1465"/>
      <c r="TTI375" s="1465"/>
      <c r="TTJ375" s="1465"/>
      <c r="TTK375" s="1465"/>
      <c r="TTL375" s="1465"/>
      <c r="TTM375" s="1465"/>
      <c r="TTN375" s="1465"/>
      <c r="TTO375" s="1465"/>
      <c r="TTP375" s="1465"/>
      <c r="TTQ375" s="1465"/>
      <c r="TTR375" s="1465"/>
      <c r="TTS375" s="1465"/>
      <c r="TTT375" s="1465"/>
      <c r="TTU375" s="1465"/>
      <c r="TTV375" s="1465"/>
      <c r="TTW375" s="1465"/>
      <c r="TTX375" s="1465"/>
      <c r="TTY375" s="1465"/>
      <c r="TTZ375" s="1465"/>
      <c r="TUA375" s="1465"/>
      <c r="TUB375" s="1465"/>
      <c r="TUC375" s="1465"/>
      <c r="TUD375" s="1465"/>
      <c r="TUE375" s="1465"/>
      <c r="TUF375" s="1465"/>
      <c r="TUG375" s="1465"/>
      <c r="TUH375" s="1465"/>
      <c r="TUI375" s="1465"/>
      <c r="TUJ375" s="1465"/>
      <c r="TUK375" s="1465"/>
      <c r="TUL375" s="1465"/>
      <c r="TUM375" s="1465"/>
      <c r="TUN375" s="1465"/>
      <c r="TUO375" s="1465"/>
      <c r="TUP375" s="1465"/>
      <c r="TUQ375" s="1465"/>
      <c r="TUR375" s="1465"/>
      <c r="TUS375" s="1465"/>
      <c r="TUT375" s="1465"/>
      <c r="TUU375" s="1465"/>
      <c r="TUV375" s="1465"/>
      <c r="TUW375" s="1465"/>
      <c r="TUX375" s="1465"/>
      <c r="TUY375" s="1465"/>
      <c r="TUZ375" s="1465"/>
      <c r="TVA375" s="1465"/>
      <c r="TVB375" s="1465"/>
      <c r="TVC375" s="1465"/>
      <c r="TVD375" s="1465"/>
      <c r="TVE375" s="1465"/>
      <c r="TVF375" s="1465"/>
      <c r="TVG375" s="1465"/>
      <c r="TVH375" s="1465"/>
      <c r="TVI375" s="1465"/>
      <c r="TVJ375" s="1465"/>
      <c r="TVK375" s="1465"/>
      <c r="TVL375" s="1465"/>
      <c r="TVM375" s="1465"/>
      <c r="TVN375" s="1465"/>
      <c r="TVO375" s="1465"/>
      <c r="TVP375" s="1465"/>
      <c r="TVQ375" s="1465"/>
      <c r="TVR375" s="1465"/>
      <c r="TVS375" s="1465"/>
      <c r="TVT375" s="1465"/>
      <c r="TVU375" s="1465"/>
      <c r="TVV375" s="1465"/>
      <c r="TVW375" s="1465"/>
      <c r="TVX375" s="1465"/>
      <c r="TVY375" s="1465"/>
      <c r="TVZ375" s="1465"/>
      <c r="TWA375" s="1465"/>
      <c r="TWB375" s="1465"/>
      <c r="TWC375" s="1465"/>
      <c r="TWD375" s="1465"/>
      <c r="TWE375" s="1465"/>
      <c r="TWF375" s="1465"/>
      <c r="TWG375" s="1465"/>
      <c r="TWH375" s="1465"/>
      <c r="TWI375" s="1465"/>
      <c r="TWJ375" s="1465"/>
      <c r="TWK375" s="1465"/>
      <c r="TWL375" s="1465"/>
      <c r="TWM375" s="1465"/>
      <c r="TWN375" s="1465"/>
      <c r="TWO375" s="1465"/>
      <c r="TWP375" s="1465"/>
      <c r="TWQ375" s="1465"/>
      <c r="TWR375" s="1465"/>
      <c r="TWS375" s="1465"/>
      <c r="TWT375" s="1465"/>
      <c r="TWU375" s="1465"/>
      <c r="TWV375" s="1465"/>
      <c r="TWW375" s="1465"/>
      <c r="TWX375" s="1465"/>
      <c r="TWY375" s="1465"/>
      <c r="TWZ375" s="1465"/>
      <c r="TXA375" s="1465"/>
      <c r="TXB375" s="1465"/>
      <c r="TXC375" s="1465"/>
      <c r="TXD375" s="1465"/>
      <c r="TXE375" s="1465"/>
      <c r="TXF375" s="1465"/>
      <c r="TXG375" s="1465"/>
      <c r="TXH375" s="1465"/>
      <c r="TXI375" s="1465"/>
      <c r="TXJ375" s="1465"/>
      <c r="TXK375" s="1465"/>
      <c r="TXL375" s="1465"/>
      <c r="TXM375" s="1465"/>
      <c r="TXN375" s="1465"/>
      <c r="TXO375" s="1465"/>
      <c r="TXP375" s="1465"/>
      <c r="TXQ375" s="1465"/>
      <c r="TXR375" s="1465"/>
      <c r="TXS375" s="1465"/>
      <c r="TXT375" s="1465"/>
      <c r="TXU375" s="1465"/>
      <c r="TXV375" s="1465"/>
      <c r="TXW375" s="1465"/>
      <c r="TXX375" s="1465"/>
      <c r="TXY375" s="1465"/>
      <c r="TXZ375" s="1465"/>
      <c r="TYA375" s="1465"/>
      <c r="TYB375" s="1465"/>
      <c r="TYC375" s="1465"/>
      <c r="TYD375" s="1465"/>
      <c r="TYE375" s="1465"/>
      <c r="TYF375" s="1465"/>
      <c r="TYG375" s="1465"/>
      <c r="TYH375" s="1465"/>
      <c r="TYI375" s="1465"/>
      <c r="TYJ375" s="1465"/>
      <c r="TYK375" s="1465"/>
      <c r="TYL375" s="1465"/>
      <c r="TYM375" s="1465"/>
      <c r="TYN375" s="1465"/>
      <c r="TYO375" s="1465"/>
      <c r="TYP375" s="1465"/>
      <c r="TYQ375" s="1465"/>
      <c r="TYR375" s="1465"/>
      <c r="TYS375" s="1465"/>
      <c r="TYT375" s="1465"/>
      <c r="TYU375" s="1465"/>
      <c r="TYV375" s="1465"/>
      <c r="TYW375" s="1465"/>
      <c r="TYX375" s="1465"/>
      <c r="TYY375" s="1465"/>
      <c r="TYZ375" s="1465"/>
      <c r="TZA375" s="1465"/>
      <c r="TZB375" s="1465"/>
      <c r="TZC375" s="1465"/>
      <c r="TZD375" s="1465"/>
      <c r="TZE375" s="1465"/>
      <c r="TZF375" s="1465"/>
      <c r="TZG375" s="1465"/>
      <c r="TZH375" s="1465"/>
      <c r="TZI375" s="1465"/>
      <c r="TZJ375" s="1465"/>
      <c r="TZK375" s="1465"/>
      <c r="TZL375" s="1465"/>
      <c r="TZM375" s="1465"/>
      <c r="TZN375" s="1465"/>
      <c r="TZO375" s="1465"/>
      <c r="TZP375" s="1465"/>
      <c r="TZQ375" s="1465"/>
      <c r="TZR375" s="1465"/>
      <c r="TZS375" s="1465"/>
      <c r="TZT375" s="1465"/>
      <c r="TZU375" s="1465"/>
      <c r="TZV375" s="1465"/>
      <c r="TZW375" s="1465"/>
      <c r="TZX375" s="1465"/>
      <c r="TZY375" s="1465"/>
      <c r="TZZ375" s="1465"/>
      <c r="UAA375" s="1465"/>
      <c r="UAB375" s="1465"/>
      <c r="UAC375" s="1465"/>
      <c r="UAD375" s="1465"/>
      <c r="UAE375" s="1465"/>
      <c r="UAF375" s="1465"/>
      <c r="UAG375" s="1465"/>
      <c r="UAH375" s="1465"/>
      <c r="UAI375" s="1465"/>
      <c r="UAJ375" s="1465"/>
      <c r="UAK375" s="1465"/>
      <c r="UAL375" s="1465"/>
      <c r="UAM375" s="1465"/>
      <c r="UAN375" s="1465"/>
      <c r="UAO375" s="1465"/>
      <c r="UAP375" s="1465"/>
      <c r="UAQ375" s="1465"/>
      <c r="UAR375" s="1465"/>
      <c r="UAS375" s="1465"/>
      <c r="UAT375" s="1465"/>
      <c r="UAU375" s="1465"/>
      <c r="UAV375" s="1465"/>
      <c r="UAW375" s="1465"/>
      <c r="UAX375" s="1465"/>
      <c r="UAY375" s="1465"/>
      <c r="UAZ375" s="1465"/>
      <c r="UBA375" s="1465"/>
      <c r="UBB375" s="1465"/>
      <c r="UBC375" s="1465"/>
      <c r="UBD375" s="1465"/>
      <c r="UBE375" s="1465"/>
      <c r="UBF375" s="1465"/>
      <c r="UBG375" s="1465"/>
      <c r="UBH375" s="1465"/>
      <c r="UBI375" s="1465"/>
      <c r="UBJ375" s="1465"/>
      <c r="UBK375" s="1465"/>
      <c r="UBL375" s="1465"/>
      <c r="UBM375" s="1465"/>
      <c r="UBN375" s="1465"/>
      <c r="UBO375" s="1465"/>
      <c r="UBP375" s="1465"/>
      <c r="UBQ375" s="1465"/>
      <c r="UBR375" s="1465"/>
      <c r="UBS375" s="1465"/>
      <c r="UBT375" s="1465"/>
      <c r="UBU375" s="1465"/>
      <c r="UBV375" s="1465"/>
      <c r="UBW375" s="1465"/>
      <c r="UBX375" s="1465"/>
      <c r="UBY375" s="1465"/>
      <c r="UBZ375" s="1465"/>
      <c r="UCA375" s="1465"/>
      <c r="UCB375" s="1465"/>
      <c r="UCC375" s="1465"/>
      <c r="UCD375" s="1465"/>
      <c r="UCE375" s="1465"/>
      <c r="UCF375" s="1465"/>
      <c r="UCG375" s="1465"/>
      <c r="UCH375" s="1465"/>
      <c r="UCI375" s="1465"/>
      <c r="UCJ375" s="1465"/>
      <c r="UCK375" s="1465"/>
      <c r="UCL375" s="1465"/>
      <c r="UCM375" s="1465"/>
      <c r="UCN375" s="1465"/>
      <c r="UCO375" s="1465"/>
      <c r="UCP375" s="1465"/>
      <c r="UCQ375" s="1465"/>
      <c r="UCR375" s="1465"/>
      <c r="UCS375" s="1465"/>
      <c r="UCT375" s="1465"/>
      <c r="UCU375" s="1465"/>
      <c r="UCV375" s="1465"/>
      <c r="UCW375" s="1465"/>
      <c r="UCX375" s="1465"/>
      <c r="UCY375" s="1465"/>
      <c r="UCZ375" s="1465"/>
      <c r="UDA375" s="1465"/>
      <c r="UDB375" s="1465"/>
      <c r="UDC375" s="1465"/>
      <c r="UDD375" s="1465"/>
      <c r="UDE375" s="1465"/>
      <c r="UDF375" s="1465"/>
      <c r="UDG375" s="1465"/>
      <c r="UDH375" s="1465"/>
      <c r="UDI375" s="1465"/>
      <c r="UDJ375" s="1465"/>
      <c r="UDK375" s="1465"/>
      <c r="UDL375" s="1465"/>
      <c r="UDM375" s="1465"/>
      <c r="UDN375" s="1465"/>
      <c r="UDO375" s="1465"/>
      <c r="UDP375" s="1465"/>
      <c r="UDQ375" s="1465"/>
      <c r="UDR375" s="1465"/>
      <c r="UDS375" s="1465"/>
      <c r="UDT375" s="1465"/>
      <c r="UDU375" s="1465"/>
      <c r="UDV375" s="1465"/>
      <c r="UDW375" s="1465"/>
      <c r="UDX375" s="1465"/>
      <c r="UDY375" s="1465"/>
      <c r="UDZ375" s="1465"/>
      <c r="UEA375" s="1465"/>
      <c r="UEB375" s="1465"/>
      <c r="UEC375" s="1465"/>
      <c r="UED375" s="1465"/>
      <c r="UEE375" s="1465"/>
      <c r="UEF375" s="1465"/>
      <c r="UEG375" s="1465"/>
      <c r="UEH375" s="1465"/>
      <c r="UEI375" s="1465"/>
      <c r="UEJ375" s="1465"/>
      <c r="UEK375" s="1465"/>
      <c r="UEL375" s="1465"/>
      <c r="UEM375" s="1465"/>
      <c r="UEN375" s="1465"/>
      <c r="UEO375" s="1465"/>
      <c r="UEP375" s="1465"/>
      <c r="UEQ375" s="1465"/>
      <c r="UER375" s="1465"/>
      <c r="UES375" s="1465"/>
      <c r="UET375" s="1465"/>
      <c r="UEU375" s="1465"/>
      <c r="UEV375" s="1465"/>
      <c r="UEW375" s="1465"/>
      <c r="UEX375" s="1465"/>
      <c r="UEY375" s="1465"/>
      <c r="UEZ375" s="1465"/>
      <c r="UFA375" s="1465"/>
      <c r="UFB375" s="1465"/>
      <c r="UFC375" s="1465"/>
      <c r="UFD375" s="1465"/>
      <c r="UFE375" s="1465"/>
      <c r="UFF375" s="1465"/>
      <c r="UFG375" s="1465"/>
      <c r="UFH375" s="1465"/>
      <c r="UFI375" s="1465"/>
      <c r="UFJ375" s="1465"/>
      <c r="UFK375" s="1465"/>
      <c r="UFL375" s="1465"/>
      <c r="UFM375" s="1465"/>
      <c r="UFN375" s="1465"/>
      <c r="UFO375" s="1465"/>
      <c r="UFP375" s="1465"/>
      <c r="UFQ375" s="1465"/>
      <c r="UFR375" s="1465"/>
      <c r="UFS375" s="1465"/>
      <c r="UFT375" s="1465"/>
      <c r="UFU375" s="1465"/>
      <c r="UFV375" s="1465"/>
      <c r="UFW375" s="1465"/>
      <c r="UFX375" s="1465"/>
      <c r="UFY375" s="1465"/>
      <c r="UFZ375" s="1465"/>
      <c r="UGA375" s="1465"/>
      <c r="UGB375" s="1465"/>
      <c r="UGC375" s="1465"/>
      <c r="UGD375" s="1465"/>
      <c r="UGE375" s="1465"/>
      <c r="UGF375" s="1465"/>
      <c r="UGG375" s="1465"/>
      <c r="UGH375" s="1465"/>
      <c r="UGI375" s="1465"/>
      <c r="UGJ375" s="1465"/>
      <c r="UGK375" s="1465"/>
      <c r="UGL375" s="1465"/>
      <c r="UGM375" s="1465"/>
      <c r="UGN375" s="1465"/>
      <c r="UGO375" s="1465"/>
      <c r="UGP375" s="1465"/>
      <c r="UGQ375" s="1465"/>
      <c r="UGR375" s="1465"/>
      <c r="UGS375" s="1465"/>
      <c r="UGT375" s="1465"/>
      <c r="UGU375" s="1465"/>
      <c r="UGV375" s="1465"/>
      <c r="UGW375" s="1465"/>
      <c r="UGX375" s="1465"/>
      <c r="UGY375" s="1465"/>
      <c r="UGZ375" s="1465"/>
      <c r="UHA375" s="1465"/>
      <c r="UHB375" s="1465"/>
      <c r="UHC375" s="1465"/>
      <c r="UHD375" s="1465"/>
      <c r="UHE375" s="1465"/>
      <c r="UHF375" s="1465"/>
      <c r="UHG375" s="1465"/>
      <c r="UHH375" s="1465"/>
      <c r="UHI375" s="1465"/>
      <c r="UHJ375" s="1465"/>
      <c r="UHK375" s="1465"/>
      <c r="UHL375" s="1465"/>
      <c r="UHM375" s="1465"/>
      <c r="UHN375" s="1465"/>
      <c r="UHO375" s="1465"/>
      <c r="UHP375" s="1465"/>
      <c r="UHQ375" s="1465"/>
      <c r="UHR375" s="1465"/>
      <c r="UHS375" s="1465"/>
      <c r="UHT375" s="1465"/>
      <c r="UHU375" s="1465"/>
      <c r="UHV375" s="1465"/>
      <c r="UHW375" s="1465"/>
      <c r="UHX375" s="1465"/>
      <c r="UHY375" s="1465"/>
      <c r="UHZ375" s="1465"/>
      <c r="UIA375" s="1465"/>
      <c r="UIB375" s="1465"/>
      <c r="UIC375" s="1465"/>
      <c r="UID375" s="1465"/>
      <c r="UIE375" s="1465"/>
      <c r="UIF375" s="1465"/>
      <c r="UIG375" s="1465"/>
      <c r="UIH375" s="1465"/>
      <c r="UII375" s="1465"/>
      <c r="UIJ375" s="1465"/>
      <c r="UIK375" s="1465"/>
      <c r="UIL375" s="1465"/>
      <c r="UIM375" s="1465"/>
      <c r="UIN375" s="1465"/>
      <c r="UIO375" s="1465"/>
      <c r="UIP375" s="1465"/>
      <c r="UIQ375" s="1465"/>
      <c r="UIR375" s="1465"/>
      <c r="UIS375" s="1465"/>
      <c r="UIT375" s="1465"/>
      <c r="UIU375" s="1465"/>
      <c r="UIV375" s="1465"/>
      <c r="UIW375" s="1465"/>
      <c r="UIX375" s="1465"/>
      <c r="UIY375" s="1465"/>
      <c r="UIZ375" s="1465"/>
      <c r="UJA375" s="1465"/>
      <c r="UJB375" s="1465"/>
      <c r="UJC375" s="1465"/>
      <c r="UJD375" s="1465"/>
      <c r="UJE375" s="1465"/>
      <c r="UJF375" s="1465"/>
      <c r="UJG375" s="1465"/>
      <c r="UJH375" s="1465"/>
      <c r="UJI375" s="1465"/>
      <c r="UJJ375" s="1465"/>
      <c r="UJK375" s="1465"/>
      <c r="UJL375" s="1465"/>
      <c r="UJM375" s="1465"/>
      <c r="UJN375" s="1465"/>
      <c r="UJO375" s="1465"/>
      <c r="UJP375" s="1465"/>
      <c r="UJQ375" s="1465"/>
      <c r="UJR375" s="1465"/>
      <c r="UJS375" s="1465"/>
      <c r="UJT375" s="1465"/>
      <c r="UJU375" s="1465"/>
      <c r="UJV375" s="1465"/>
      <c r="UJW375" s="1465"/>
      <c r="UJX375" s="1465"/>
      <c r="UJY375" s="1465"/>
      <c r="UJZ375" s="1465"/>
      <c r="UKA375" s="1465"/>
      <c r="UKB375" s="1465"/>
      <c r="UKC375" s="1465"/>
      <c r="UKD375" s="1465"/>
      <c r="UKE375" s="1465"/>
      <c r="UKF375" s="1465"/>
      <c r="UKG375" s="1465"/>
      <c r="UKH375" s="1465"/>
      <c r="UKI375" s="1465"/>
      <c r="UKJ375" s="1465"/>
      <c r="UKK375" s="1465"/>
      <c r="UKL375" s="1465"/>
      <c r="UKM375" s="1465"/>
      <c r="UKN375" s="1465"/>
      <c r="UKO375" s="1465"/>
      <c r="UKP375" s="1465"/>
      <c r="UKQ375" s="1465"/>
      <c r="UKR375" s="1465"/>
      <c r="UKS375" s="1465"/>
      <c r="UKT375" s="1465"/>
      <c r="UKU375" s="1465"/>
      <c r="UKV375" s="1465"/>
      <c r="UKW375" s="1465"/>
      <c r="UKX375" s="1465"/>
      <c r="UKY375" s="1465"/>
      <c r="UKZ375" s="1465"/>
      <c r="ULA375" s="1465"/>
      <c r="ULB375" s="1465"/>
      <c r="ULC375" s="1465"/>
      <c r="ULD375" s="1465"/>
      <c r="ULE375" s="1465"/>
      <c r="ULF375" s="1465"/>
      <c r="ULG375" s="1465"/>
      <c r="ULH375" s="1465"/>
      <c r="ULI375" s="1465"/>
      <c r="ULJ375" s="1465"/>
      <c r="ULK375" s="1465"/>
      <c r="ULL375" s="1465"/>
      <c r="ULM375" s="1465"/>
      <c r="ULN375" s="1465"/>
      <c r="ULO375" s="1465"/>
      <c r="ULP375" s="1465"/>
      <c r="ULQ375" s="1465"/>
      <c r="ULR375" s="1465"/>
      <c r="ULS375" s="1465"/>
      <c r="ULT375" s="1465"/>
      <c r="ULU375" s="1465"/>
      <c r="ULV375" s="1465"/>
      <c r="ULW375" s="1465"/>
      <c r="ULX375" s="1465"/>
      <c r="ULY375" s="1465"/>
      <c r="ULZ375" s="1465"/>
      <c r="UMA375" s="1465"/>
      <c r="UMB375" s="1465"/>
      <c r="UMC375" s="1465"/>
      <c r="UMD375" s="1465"/>
      <c r="UME375" s="1465"/>
      <c r="UMF375" s="1465"/>
      <c r="UMG375" s="1465"/>
      <c r="UMH375" s="1465"/>
      <c r="UMI375" s="1465"/>
      <c r="UMJ375" s="1465"/>
      <c r="UMK375" s="1465"/>
      <c r="UML375" s="1465"/>
      <c r="UMM375" s="1465"/>
      <c r="UMN375" s="1465"/>
      <c r="UMO375" s="1465"/>
      <c r="UMP375" s="1465"/>
      <c r="UMQ375" s="1465"/>
      <c r="UMR375" s="1465"/>
      <c r="UMS375" s="1465"/>
      <c r="UMT375" s="1465"/>
      <c r="UMU375" s="1465"/>
      <c r="UMV375" s="1465"/>
      <c r="UMW375" s="1465"/>
      <c r="UMX375" s="1465"/>
      <c r="UMY375" s="1465"/>
      <c r="UMZ375" s="1465"/>
      <c r="UNA375" s="1465"/>
      <c r="UNB375" s="1465"/>
      <c r="UNC375" s="1465"/>
      <c r="UND375" s="1465"/>
      <c r="UNE375" s="1465"/>
      <c r="UNF375" s="1465"/>
      <c r="UNG375" s="1465"/>
      <c r="UNH375" s="1465"/>
      <c r="UNI375" s="1465"/>
      <c r="UNJ375" s="1465"/>
      <c r="UNK375" s="1465"/>
      <c r="UNL375" s="1465"/>
      <c r="UNM375" s="1465"/>
      <c r="UNN375" s="1465"/>
      <c r="UNO375" s="1465"/>
      <c r="UNP375" s="1465"/>
      <c r="UNQ375" s="1465"/>
      <c r="UNR375" s="1465"/>
      <c r="UNS375" s="1465"/>
      <c r="UNT375" s="1465"/>
      <c r="UNU375" s="1465"/>
      <c r="UNV375" s="1465"/>
      <c r="UNW375" s="1465"/>
      <c r="UNX375" s="1465"/>
      <c r="UNY375" s="1465"/>
      <c r="UNZ375" s="1465"/>
      <c r="UOA375" s="1465"/>
      <c r="UOB375" s="1465"/>
      <c r="UOC375" s="1465"/>
      <c r="UOD375" s="1465"/>
      <c r="UOE375" s="1465"/>
      <c r="UOF375" s="1465"/>
      <c r="UOG375" s="1465"/>
      <c r="UOH375" s="1465"/>
      <c r="UOI375" s="1465"/>
      <c r="UOJ375" s="1465"/>
      <c r="UOK375" s="1465"/>
      <c r="UOL375" s="1465"/>
      <c r="UOM375" s="1465"/>
      <c r="UON375" s="1465"/>
      <c r="UOO375" s="1465"/>
      <c r="UOP375" s="1465"/>
      <c r="UOQ375" s="1465"/>
      <c r="UOR375" s="1465"/>
      <c r="UOS375" s="1465"/>
      <c r="UOT375" s="1465"/>
      <c r="UOU375" s="1465"/>
      <c r="UOV375" s="1465"/>
      <c r="UOW375" s="1465"/>
      <c r="UOX375" s="1465"/>
      <c r="UOY375" s="1465"/>
      <c r="UOZ375" s="1465"/>
      <c r="UPA375" s="1465"/>
      <c r="UPB375" s="1465"/>
      <c r="UPC375" s="1465"/>
      <c r="UPD375" s="1465"/>
      <c r="UPE375" s="1465"/>
      <c r="UPF375" s="1465"/>
      <c r="UPG375" s="1465"/>
      <c r="UPH375" s="1465"/>
      <c r="UPI375" s="1465"/>
      <c r="UPJ375" s="1465"/>
      <c r="UPK375" s="1465"/>
      <c r="UPL375" s="1465"/>
      <c r="UPM375" s="1465"/>
      <c r="UPN375" s="1465"/>
      <c r="UPO375" s="1465"/>
      <c r="UPP375" s="1465"/>
      <c r="UPQ375" s="1465"/>
      <c r="UPR375" s="1465"/>
      <c r="UPS375" s="1465"/>
      <c r="UPT375" s="1465"/>
      <c r="UPU375" s="1465"/>
      <c r="UPV375" s="1465"/>
      <c r="UPW375" s="1465"/>
      <c r="UPX375" s="1465"/>
      <c r="UPY375" s="1465"/>
      <c r="UPZ375" s="1465"/>
      <c r="UQA375" s="1465"/>
      <c r="UQB375" s="1465"/>
      <c r="UQC375" s="1465"/>
      <c r="UQD375" s="1465"/>
      <c r="UQE375" s="1465"/>
      <c r="UQF375" s="1465"/>
      <c r="UQG375" s="1465"/>
      <c r="UQH375" s="1465"/>
      <c r="UQI375" s="1465"/>
      <c r="UQJ375" s="1465"/>
      <c r="UQK375" s="1465"/>
      <c r="UQL375" s="1465"/>
      <c r="UQM375" s="1465"/>
      <c r="UQN375" s="1465"/>
      <c r="UQO375" s="1465"/>
      <c r="UQP375" s="1465"/>
      <c r="UQQ375" s="1465"/>
      <c r="UQR375" s="1465"/>
      <c r="UQS375" s="1465"/>
      <c r="UQT375" s="1465"/>
      <c r="UQU375" s="1465"/>
      <c r="UQV375" s="1465"/>
      <c r="UQW375" s="1465"/>
      <c r="UQX375" s="1465"/>
      <c r="UQY375" s="1465"/>
      <c r="UQZ375" s="1465"/>
      <c r="URA375" s="1465"/>
      <c r="URB375" s="1465"/>
      <c r="URC375" s="1465"/>
      <c r="URD375" s="1465"/>
      <c r="URE375" s="1465"/>
      <c r="URF375" s="1465"/>
      <c r="URG375" s="1465"/>
      <c r="URH375" s="1465"/>
      <c r="URI375" s="1465"/>
      <c r="URJ375" s="1465"/>
      <c r="URK375" s="1465"/>
      <c r="URL375" s="1465"/>
      <c r="URM375" s="1465"/>
      <c r="URN375" s="1465"/>
      <c r="URO375" s="1465"/>
      <c r="URP375" s="1465"/>
      <c r="URQ375" s="1465"/>
      <c r="URR375" s="1465"/>
      <c r="URS375" s="1465"/>
      <c r="URT375" s="1465"/>
      <c r="URU375" s="1465"/>
      <c r="URV375" s="1465"/>
      <c r="URW375" s="1465"/>
      <c r="URX375" s="1465"/>
      <c r="URY375" s="1465"/>
      <c r="URZ375" s="1465"/>
      <c r="USA375" s="1465"/>
      <c r="USB375" s="1465"/>
      <c r="USC375" s="1465"/>
      <c r="USD375" s="1465"/>
      <c r="USE375" s="1465"/>
      <c r="USF375" s="1465"/>
      <c r="USG375" s="1465"/>
      <c r="USH375" s="1465"/>
      <c r="USI375" s="1465"/>
      <c r="USJ375" s="1465"/>
      <c r="USK375" s="1465"/>
      <c r="USL375" s="1465"/>
      <c r="USM375" s="1465"/>
      <c r="USN375" s="1465"/>
      <c r="USO375" s="1465"/>
      <c r="USP375" s="1465"/>
      <c r="USQ375" s="1465"/>
      <c r="USR375" s="1465"/>
      <c r="USS375" s="1465"/>
      <c r="UST375" s="1465"/>
      <c r="USU375" s="1465"/>
      <c r="USV375" s="1465"/>
      <c r="USW375" s="1465"/>
      <c r="USX375" s="1465"/>
      <c r="USY375" s="1465"/>
      <c r="USZ375" s="1465"/>
      <c r="UTA375" s="1465"/>
      <c r="UTB375" s="1465"/>
      <c r="UTC375" s="1465"/>
      <c r="UTD375" s="1465"/>
      <c r="UTE375" s="1465"/>
      <c r="UTF375" s="1465"/>
      <c r="UTG375" s="1465"/>
      <c r="UTH375" s="1465"/>
      <c r="UTI375" s="1465"/>
      <c r="UTJ375" s="1465"/>
      <c r="UTK375" s="1465"/>
      <c r="UTL375" s="1465"/>
      <c r="UTM375" s="1465"/>
      <c r="UTN375" s="1465"/>
      <c r="UTO375" s="1465"/>
      <c r="UTP375" s="1465"/>
      <c r="UTQ375" s="1465"/>
      <c r="UTR375" s="1465"/>
      <c r="UTS375" s="1465"/>
      <c r="UTT375" s="1465"/>
      <c r="UTU375" s="1465"/>
      <c r="UTV375" s="1465"/>
      <c r="UTW375" s="1465"/>
      <c r="UTX375" s="1465"/>
      <c r="UTY375" s="1465"/>
      <c r="UTZ375" s="1465"/>
      <c r="UUA375" s="1465"/>
      <c r="UUB375" s="1465"/>
      <c r="UUC375" s="1465"/>
      <c r="UUD375" s="1465"/>
      <c r="UUE375" s="1465"/>
      <c r="UUF375" s="1465"/>
      <c r="UUG375" s="1465"/>
      <c r="UUH375" s="1465"/>
      <c r="UUI375" s="1465"/>
      <c r="UUJ375" s="1465"/>
      <c r="UUK375" s="1465"/>
      <c r="UUL375" s="1465"/>
      <c r="UUM375" s="1465"/>
      <c r="UUN375" s="1465"/>
      <c r="UUO375" s="1465"/>
      <c r="UUP375" s="1465"/>
      <c r="UUQ375" s="1465"/>
      <c r="UUR375" s="1465"/>
      <c r="UUS375" s="1465"/>
      <c r="UUT375" s="1465"/>
      <c r="UUU375" s="1465"/>
      <c r="UUV375" s="1465"/>
      <c r="UUW375" s="1465"/>
      <c r="UUX375" s="1465"/>
      <c r="UUY375" s="1465"/>
      <c r="UUZ375" s="1465"/>
      <c r="UVA375" s="1465"/>
      <c r="UVB375" s="1465"/>
      <c r="UVC375" s="1465"/>
      <c r="UVD375" s="1465"/>
      <c r="UVE375" s="1465"/>
      <c r="UVF375" s="1465"/>
      <c r="UVG375" s="1465"/>
      <c r="UVH375" s="1465"/>
      <c r="UVI375" s="1465"/>
      <c r="UVJ375" s="1465"/>
      <c r="UVK375" s="1465"/>
      <c r="UVL375" s="1465"/>
      <c r="UVM375" s="1465"/>
      <c r="UVN375" s="1465"/>
      <c r="UVO375" s="1465"/>
      <c r="UVP375" s="1465"/>
      <c r="UVQ375" s="1465"/>
      <c r="UVR375" s="1465"/>
      <c r="UVS375" s="1465"/>
      <c r="UVT375" s="1465"/>
      <c r="UVU375" s="1465"/>
      <c r="UVV375" s="1465"/>
      <c r="UVW375" s="1465"/>
      <c r="UVX375" s="1465"/>
      <c r="UVY375" s="1465"/>
      <c r="UVZ375" s="1465"/>
      <c r="UWA375" s="1465"/>
      <c r="UWB375" s="1465"/>
      <c r="UWC375" s="1465"/>
      <c r="UWD375" s="1465"/>
      <c r="UWE375" s="1465"/>
      <c r="UWF375" s="1465"/>
      <c r="UWG375" s="1465"/>
      <c r="UWH375" s="1465"/>
      <c r="UWI375" s="1465"/>
      <c r="UWJ375" s="1465"/>
      <c r="UWK375" s="1465"/>
      <c r="UWL375" s="1465"/>
      <c r="UWM375" s="1465"/>
      <c r="UWN375" s="1465"/>
      <c r="UWO375" s="1465"/>
      <c r="UWP375" s="1465"/>
      <c r="UWQ375" s="1465"/>
      <c r="UWR375" s="1465"/>
      <c r="UWS375" s="1465"/>
      <c r="UWT375" s="1465"/>
      <c r="UWU375" s="1465"/>
      <c r="UWV375" s="1465"/>
      <c r="UWW375" s="1465"/>
      <c r="UWX375" s="1465"/>
      <c r="UWY375" s="1465"/>
      <c r="UWZ375" s="1465"/>
      <c r="UXA375" s="1465"/>
      <c r="UXB375" s="1465"/>
      <c r="UXC375" s="1465"/>
      <c r="UXD375" s="1465"/>
      <c r="UXE375" s="1465"/>
      <c r="UXF375" s="1465"/>
      <c r="UXG375" s="1465"/>
      <c r="UXH375" s="1465"/>
      <c r="UXI375" s="1465"/>
      <c r="UXJ375" s="1465"/>
      <c r="UXK375" s="1465"/>
      <c r="UXL375" s="1465"/>
      <c r="UXM375" s="1465"/>
      <c r="UXN375" s="1465"/>
      <c r="UXO375" s="1465"/>
      <c r="UXP375" s="1465"/>
      <c r="UXQ375" s="1465"/>
      <c r="UXR375" s="1465"/>
      <c r="UXS375" s="1465"/>
      <c r="UXT375" s="1465"/>
      <c r="UXU375" s="1465"/>
      <c r="UXV375" s="1465"/>
      <c r="UXW375" s="1465"/>
      <c r="UXX375" s="1465"/>
      <c r="UXY375" s="1465"/>
      <c r="UXZ375" s="1465"/>
      <c r="UYA375" s="1465"/>
      <c r="UYB375" s="1465"/>
      <c r="UYC375" s="1465"/>
      <c r="UYD375" s="1465"/>
      <c r="UYE375" s="1465"/>
      <c r="UYF375" s="1465"/>
      <c r="UYG375" s="1465"/>
      <c r="UYH375" s="1465"/>
      <c r="UYI375" s="1465"/>
      <c r="UYJ375" s="1465"/>
      <c r="UYK375" s="1465"/>
      <c r="UYL375" s="1465"/>
      <c r="UYM375" s="1465"/>
      <c r="UYN375" s="1465"/>
      <c r="UYO375" s="1465"/>
      <c r="UYP375" s="1465"/>
      <c r="UYQ375" s="1465"/>
      <c r="UYR375" s="1465"/>
      <c r="UYS375" s="1465"/>
      <c r="UYT375" s="1465"/>
      <c r="UYU375" s="1465"/>
      <c r="UYV375" s="1465"/>
      <c r="UYW375" s="1465"/>
      <c r="UYX375" s="1465"/>
      <c r="UYY375" s="1465"/>
      <c r="UYZ375" s="1465"/>
      <c r="UZA375" s="1465"/>
      <c r="UZB375" s="1465"/>
      <c r="UZC375" s="1465"/>
      <c r="UZD375" s="1465"/>
      <c r="UZE375" s="1465"/>
      <c r="UZF375" s="1465"/>
      <c r="UZG375" s="1465"/>
      <c r="UZH375" s="1465"/>
      <c r="UZI375" s="1465"/>
      <c r="UZJ375" s="1465"/>
      <c r="UZK375" s="1465"/>
      <c r="UZL375" s="1465"/>
      <c r="UZM375" s="1465"/>
      <c r="UZN375" s="1465"/>
      <c r="UZO375" s="1465"/>
      <c r="UZP375" s="1465"/>
      <c r="UZQ375" s="1465"/>
      <c r="UZR375" s="1465"/>
      <c r="UZS375" s="1465"/>
      <c r="UZT375" s="1465"/>
      <c r="UZU375" s="1465"/>
      <c r="UZV375" s="1465"/>
      <c r="UZW375" s="1465"/>
      <c r="UZX375" s="1465"/>
      <c r="UZY375" s="1465"/>
      <c r="UZZ375" s="1465"/>
      <c r="VAA375" s="1465"/>
      <c r="VAB375" s="1465"/>
      <c r="VAC375" s="1465"/>
      <c r="VAD375" s="1465"/>
      <c r="VAE375" s="1465"/>
      <c r="VAF375" s="1465"/>
      <c r="VAG375" s="1465"/>
      <c r="VAH375" s="1465"/>
      <c r="VAI375" s="1465"/>
      <c r="VAJ375" s="1465"/>
      <c r="VAK375" s="1465"/>
      <c r="VAL375" s="1465"/>
      <c r="VAM375" s="1465"/>
      <c r="VAN375" s="1465"/>
      <c r="VAO375" s="1465"/>
      <c r="VAP375" s="1465"/>
      <c r="VAQ375" s="1465"/>
      <c r="VAR375" s="1465"/>
      <c r="VAS375" s="1465"/>
      <c r="VAT375" s="1465"/>
      <c r="VAU375" s="1465"/>
      <c r="VAV375" s="1465"/>
      <c r="VAW375" s="1465"/>
      <c r="VAX375" s="1465"/>
      <c r="VAY375" s="1465"/>
      <c r="VAZ375" s="1465"/>
      <c r="VBA375" s="1465"/>
      <c r="VBB375" s="1465"/>
      <c r="VBC375" s="1465"/>
      <c r="VBD375" s="1465"/>
      <c r="VBE375" s="1465"/>
      <c r="VBF375" s="1465"/>
      <c r="VBG375" s="1465"/>
      <c r="VBH375" s="1465"/>
      <c r="VBI375" s="1465"/>
      <c r="VBJ375" s="1465"/>
      <c r="VBK375" s="1465"/>
      <c r="VBL375" s="1465"/>
      <c r="VBM375" s="1465"/>
      <c r="VBN375" s="1465"/>
      <c r="VBO375" s="1465"/>
      <c r="VBP375" s="1465"/>
      <c r="VBQ375" s="1465"/>
      <c r="VBR375" s="1465"/>
      <c r="VBS375" s="1465"/>
      <c r="VBT375" s="1465"/>
      <c r="VBU375" s="1465"/>
      <c r="VBV375" s="1465"/>
      <c r="VBW375" s="1465"/>
      <c r="VBX375" s="1465"/>
      <c r="VBY375" s="1465"/>
      <c r="VBZ375" s="1465"/>
      <c r="VCA375" s="1465"/>
      <c r="VCB375" s="1465"/>
      <c r="VCC375" s="1465"/>
      <c r="VCD375" s="1465"/>
      <c r="VCE375" s="1465"/>
      <c r="VCF375" s="1465"/>
      <c r="VCG375" s="1465"/>
      <c r="VCH375" s="1465"/>
      <c r="VCI375" s="1465"/>
      <c r="VCJ375" s="1465"/>
      <c r="VCK375" s="1465"/>
      <c r="VCL375" s="1465"/>
      <c r="VCM375" s="1465"/>
      <c r="VCN375" s="1465"/>
      <c r="VCO375" s="1465"/>
      <c r="VCP375" s="1465"/>
      <c r="VCQ375" s="1465"/>
      <c r="VCR375" s="1465"/>
      <c r="VCS375" s="1465"/>
      <c r="VCT375" s="1465"/>
      <c r="VCU375" s="1465"/>
      <c r="VCV375" s="1465"/>
      <c r="VCW375" s="1465"/>
      <c r="VCX375" s="1465"/>
      <c r="VCY375" s="1465"/>
      <c r="VCZ375" s="1465"/>
      <c r="VDA375" s="1465"/>
      <c r="VDB375" s="1465"/>
      <c r="VDC375" s="1465"/>
      <c r="VDD375" s="1465"/>
      <c r="VDE375" s="1465"/>
      <c r="VDF375" s="1465"/>
      <c r="VDG375" s="1465"/>
      <c r="VDH375" s="1465"/>
      <c r="VDI375" s="1465"/>
      <c r="VDJ375" s="1465"/>
      <c r="VDK375" s="1465"/>
      <c r="VDL375" s="1465"/>
      <c r="VDM375" s="1465"/>
      <c r="VDN375" s="1465"/>
      <c r="VDO375" s="1465"/>
      <c r="VDP375" s="1465"/>
      <c r="VDQ375" s="1465"/>
      <c r="VDR375" s="1465"/>
      <c r="VDS375" s="1465"/>
      <c r="VDT375" s="1465"/>
      <c r="VDU375" s="1465"/>
      <c r="VDV375" s="1465"/>
      <c r="VDW375" s="1465"/>
      <c r="VDX375" s="1465"/>
      <c r="VDY375" s="1465"/>
      <c r="VDZ375" s="1465"/>
      <c r="VEA375" s="1465"/>
      <c r="VEB375" s="1465"/>
      <c r="VEC375" s="1465"/>
      <c r="VED375" s="1465"/>
      <c r="VEE375" s="1465"/>
      <c r="VEF375" s="1465"/>
      <c r="VEG375" s="1465"/>
      <c r="VEH375" s="1465"/>
      <c r="VEI375" s="1465"/>
      <c r="VEJ375" s="1465"/>
      <c r="VEK375" s="1465"/>
      <c r="VEL375" s="1465"/>
      <c r="VEM375" s="1465"/>
      <c r="VEN375" s="1465"/>
      <c r="VEO375" s="1465"/>
      <c r="VEP375" s="1465"/>
      <c r="VEQ375" s="1465"/>
      <c r="VER375" s="1465"/>
      <c r="VES375" s="1465"/>
      <c r="VET375" s="1465"/>
      <c r="VEU375" s="1465"/>
      <c r="VEV375" s="1465"/>
      <c r="VEW375" s="1465"/>
      <c r="VEX375" s="1465"/>
      <c r="VEY375" s="1465"/>
      <c r="VEZ375" s="1465"/>
      <c r="VFA375" s="1465"/>
      <c r="VFB375" s="1465"/>
      <c r="VFC375" s="1465"/>
      <c r="VFD375" s="1465"/>
      <c r="VFE375" s="1465"/>
      <c r="VFF375" s="1465"/>
      <c r="VFG375" s="1465"/>
      <c r="VFH375" s="1465"/>
      <c r="VFI375" s="1465"/>
      <c r="VFJ375" s="1465"/>
      <c r="VFK375" s="1465"/>
      <c r="VFL375" s="1465"/>
      <c r="VFM375" s="1465"/>
      <c r="VFN375" s="1465"/>
      <c r="VFO375" s="1465"/>
      <c r="VFP375" s="1465"/>
      <c r="VFQ375" s="1465"/>
      <c r="VFR375" s="1465"/>
      <c r="VFS375" s="1465"/>
      <c r="VFT375" s="1465"/>
      <c r="VFU375" s="1465"/>
      <c r="VFV375" s="1465"/>
      <c r="VFW375" s="1465"/>
      <c r="VFX375" s="1465"/>
      <c r="VFY375" s="1465"/>
      <c r="VFZ375" s="1465"/>
      <c r="VGA375" s="1465"/>
      <c r="VGB375" s="1465"/>
      <c r="VGC375" s="1465"/>
      <c r="VGD375" s="1465"/>
      <c r="VGE375" s="1465"/>
      <c r="VGF375" s="1465"/>
      <c r="VGG375" s="1465"/>
      <c r="VGH375" s="1465"/>
      <c r="VGI375" s="1465"/>
      <c r="VGJ375" s="1465"/>
      <c r="VGK375" s="1465"/>
      <c r="VGL375" s="1465"/>
      <c r="VGM375" s="1465"/>
      <c r="VGN375" s="1465"/>
      <c r="VGO375" s="1465"/>
      <c r="VGP375" s="1465"/>
      <c r="VGQ375" s="1465"/>
      <c r="VGR375" s="1465"/>
      <c r="VGS375" s="1465"/>
      <c r="VGT375" s="1465"/>
      <c r="VGU375" s="1465"/>
      <c r="VGV375" s="1465"/>
      <c r="VGW375" s="1465"/>
      <c r="VGX375" s="1465"/>
      <c r="VGY375" s="1465"/>
      <c r="VGZ375" s="1465"/>
      <c r="VHA375" s="1465"/>
      <c r="VHB375" s="1465"/>
      <c r="VHC375" s="1465"/>
      <c r="VHD375" s="1465"/>
      <c r="VHE375" s="1465"/>
      <c r="VHF375" s="1465"/>
      <c r="VHG375" s="1465"/>
      <c r="VHH375" s="1465"/>
      <c r="VHI375" s="1465"/>
      <c r="VHJ375" s="1465"/>
      <c r="VHK375" s="1465"/>
      <c r="VHL375" s="1465"/>
      <c r="VHM375" s="1465"/>
      <c r="VHN375" s="1465"/>
      <c r="VHO375" s="1465"/>
      <c r="VHP375" s="1465"/>
      <c r="VHQ375" s="1465"/>
      <c r="VHR375" s="1465"/>
      <c r="VHS375" s="1465"/>
      <c r="VHT375" s="1465"/>
      <c r="VHU375" s="1465"/>
      <c r="VHV375" s="1465"/>
      <c r="VHW375" s="1465"/>
      <c r="VHX375" s="1465"/>
      <c r="VHY375" s="1465"/>
      <c r="VHZ375" s="1465"/>
      <c r="VIA375" s="1465"/>
      <c r="VIB375" s="1465"/>
      <c r="VIC375" s="1465"/>
      <c r="VID375" s="1465"/>
      <c r="VIE375" s="1465"/>
      <c r="VIF375" s="1465"/>
      <c r="VIG375" s="1465"/>
      <c r="VIH375" s="1465"/>
      <c r="VII375" s="1465"/>
      <c r="VIJ375" s="1465"/>
      <c r="VIK375" s="1465"/>
      <c r="VIL375" s="1465"/>
      <c r="VIM375" s="1465"/>
      <c r="VIN375" s="1465"/>
      <c r="VIO375" s="1465"/>
      <c r="VIP375" s="1465"/>
      <c r="VIQ375" s="1465"/>
      <c r="VIR375" s="1465"/>
      <c r="VIS375" s="1465"/>
      <c r="VIT375" s="1465"/>
      <c r="VIU375" s="1465"/>
      <c r="VIV375" s="1465"/>
      <c r="VIW375" s="1465"/>
      <c r="VIX375" s="1465"/>
      <c r="VIY375" s="1465"/>
      <c r="VIZ375" s="1465"/>
      <c r="VJA375" s="1465"/>
      <c r="VJB375" s="1465"/>
      <c r="VJC375" s="1465"/>
      <c r="VJD375" s="1465"/>
      <c r="VJE375" s="1465"/>
      <c r="VJF375" s="1465"/>
      <c r="VJG375" s="1465"/>
      <c r="VJH375" s="1465"/>
      <c r="VJI375" s="1465"/>
      <c r="VJJ375" s="1465"/>
      <c r="VJK375" s="1465"/>
      <c r="VJL375" s="1465"/>
      <c r="VJM375" s="1465"/>
      <c r="VJN375" s="1465"/>
      <c r="VJO375" s="1465"/>
      <c r="VJP375" s="1465"/>
      <c r="VJQ375" s="1465"/>
      <c r="VJR375" s="1465"/>
      <c r="VJS375" s="1465"/>
      <c r="VJT375" s="1465"/>
      <c r="VJU375" s="1465"/>
      <c r="VJV375" s="1465"/>
      <c r="VJW375" s="1465"/>
      <c r="VJX375" s="1465"/>
      <c r="VJY375" s="1465"/>
      <c r="VJZ375" s="1465"/>
      <c r="VKA375" s="1465"/>
      <c r="VKB375" s="1465"/>
      <c r="VKC375" s="1465"/>
      <c r="VKD375" s="1465"/>
      <c r="VKE375" s="1465"/>
      <c r="VKF375" s="1465"/>
      <c r="VKG375" s="1465"/>
      <c r="VKH375" s="1465"/>
      <c r="VKI375" s="1465"/>
      <c r="VKJ375" s="1465"/>
      <c r="VKK375" s="1465"/>
      <c r="VKL375" s="1465"/>
      <c r="VKM375" s="1465"/>
      <c r="VKN375" s="1465"/>
      <c r="VKO375" s="1465"/>
      <c r="VKP375" s="1465"/>
      <c r="VKQ375" s="1465"/>
      <c r="VKR375" s="1465"/>
      <c r="VKS375" s="1465"/>
      <c r="VKT375" s="1465"/>
      <c r="VKU375" s="1465"/>
      <c r="VKV375" s="1465"/>
      <c r="VKW375" s="1465"/>
      <c r="VKX375" s="1465"/>
      <c r="VKY375" s="1465"/>
      <c r="VKZ375" s="1465"/>
      <c r="VLA375" s="1465"/>
      <c r="VLB375" s="1465"/>
      <c r="VLC375" s="1465"/>
      <c r="VLD375" s="1465"/>
      <c r="VLE375" s="1465"/>
      <c r="VLF375" s="1465"/>
      <c r="VLG375" s="1465"/>
      <c r="VLH375" s="1465"/>
      <c r="VLI375" s="1465"/>
      <c r="VLJ375" s="1465"/>
      <c r="VLK375" s="1465"/>
      <c r="VLL375" s="1465"/>
      <c r="VLM375" s="1465"/>
      <c r="VLN375" s="1465"/>
      <c r="VLO375" s="1465"/>
      <c r="VLP375" s="1465"/>
      <c r="VLQ375" s="1465"/>
      <c r="VLR375" s="1465"/>
      <c r="VLS375" s="1465"/>
      <c r="VLT375" s="1465"/>
      <c r="VLU375" s="1465"/>
      <c r="VLV375" s="1465"/>
      <c r="VLW375" s="1465"/>
      <c r="VLX375" s="1465"/>
      <c r="VLY375" s="1465"/>
      <c r="VLZ375" s="1465"/>
      <c r="VMA375" s="1465"/>
      <c r="VMB375" s="1465"/>
      <c r="VMC375" s="1465"/>
      <c r="VMD375" s="1465"/>
      <c r="VME375" s="1465"/>
      <c r="VMF375" s="1465"/>
      <c r="VMG375" s="1465"/>
      <c r="VMH375" s="1465"/>
      <c r="VMI375" s="1465"/>
      <c r="VMJ375" s="1465"/>
      <c r="VMK375" s="1465"/>
      <c r="VML375" s="1465"/>
      <c r="VMM375" s="1465"/>
      <c r="VMN375" s="1465"/>
      <c r="VMO375" s="1465"/>
      <c r="VMP375" s="1465"/>
      <c r="VMQ375" s="1465"/>
      <c r="VMR375" s="1465"/>
      <c r="VMS375" s="1465"/>
      <c r="VMT375" s="1465"/>
      <c r="VMU375" s="1465"/>
      <c r="VMV375" s="1465"/>
      <c r="VMW375" s="1465"/>
      <c r="VMX375" s="1465"/>
      <c r="VMY375" s="1465"/>
      <c r="VMZ375" s="1465"/>
      <c r="VNA375" s="1465"/>
      <c r="VNB375" s="1465"/>
      <c r="VNC375" s="1465"/>
      <c r="VND375" s="1465"/>
      <c r="VNE375" s="1465"/>
      <c r="VNF375" s="1465"/>
      <c r="VNG375" s="1465"/>
      <c r="VNH375" s="1465"/>
      <c r="VNI375" s="1465"/>
      <c r="VNJ375" s="1465"/>
      <c r="VNK375" s="1465"/>
      <c r="VNL375" s="1465"/>
      <c r="VNM375" s="1465"/>
      <c r="VNN375" s="1465"/>
      <c r="VNO375" s="1465"/>
      <c r="VNP375" s="1465"/>
      <c r="VNQ375" s="1465"/>
      <c r="VNR375" s="1465"/>
      <c r="VNS375" s="1465"/>
      <c r="VNT375" s="1465"/>
      <c r="VNU375" s="1465"/>
      <c r="VNV375" s="1465"/>
      <c r="VNW375" s="1465"/>
      <c r="VNX375" s="1465"/>
      <c r="VNY375" s="1465"/>
      <c r="VNZ375" s="1465"/>
      <c r="VOA375" s="1465"/>
      <c r="VOB375" s="1465"/>
      <c r="VOC375" s="1465"/>
      <c r="VOD375" s="1465"/>
      <c r="VOE375" s="1465"/>
      <c r="VOF375" s="1465"/>
      <c r="VOG375" s="1465"/>
      <c r="VOH375" s="1465"/>
      <c r="VOI375" s="1465"/>
      <c r="VOJ375" s="1465"/>
      <c r="VOK375" s="1465"/>
      <c r="VOL375" s="1465"/>
      <c r="VOM375" s="1465"/>
      <c r="VON375" s="1465"/>
      <c r="VOO375" s="1465"/>
      <c r="VOP375" s="1465"/>
      <c r="VOQ375" s="1465"/>
      <c r="VOR375" s="1465"/>
      <c r="VOS375" s="1465"/>
      <c r="VOT375" s="1465"/>
      <c r="VOU375" s="1465"/>
      <c r="VOV375" s="1465"/>
      <c r="VOW375" s="1465"/>
      <c r="VOX375" s="1465"/>
      <c r="VOY375" s="1465"/>
      <c r="VOZ375" s="1465"/>
      <c r="VPA375" s="1465"/>
      <c r="VPB375" s="1465"/>
      <c r="VPC375" s="1465"/>
      <c r="VPD375" s="1465"/>
      <c r="VPE375" s="1465"/>
      <c r="VPF375" s="1465"/>
      <c r="VPG375" s="1465"/>
      <c r="VPH375" s="1465"/>
      <c r="VPI375" s="1465"/>
      <c r="VPJ375" s="1465"/>
      <c r="VPK375" s="1465"/>
      <c r="VPL375" s="1465"/>
      <c r="VPM375" s="1465"/>
      <c r="VPN375" s="1465"/>
      <c r="VPO375" s="1465"/>
      <c r="VPP375" s="1465"/>
      <c r="VPQ375" s="1465"/>
      <c r="VPR375" s="1465"/>
      <c r="VPS375" s="1465"/>
      <c r="VPT375" s="1465"/>
      <c r="VPU375" s="1465"/>
      <c r="VPV375" s="1465"/>
      <c r="VPW375" s="1465"/>
      <c r="VPX375" s="1465"/>
      <c r="VPY375" s="1465"/>
      <c r="VPZ375" s="1465"/>
      <c r="VQA375" s="1465"/>
      <c r="VQB375" s="1465"/>
      <c r="VQC375" s="1465"/>
      <c r="VQD375" s="1465"/>
      <c r="VQE375" s="1465"/>
      <c r="VQF375" s="1465"/>
      <c r="VQG375" s="1465"/>
      <c r="VQH375" s="1465"/>
      <c r="VQI375" s="1465"/>
      <c r="VQJ375" s="1465"/>
      <c r="VQK375" s="1465"/>
      <c r="VQL375" s="1465"/>
      <c r="VQM375" s="1465"/>
      <c r="VQN375" s="1465"/>
      <c r="VQO375" s="1465"/>
      <c r="VQP375" s="1465"/>
      <c r="VQQ375" s="1465"/>
      <c r="VQR375" s="1465"/>
      <c r="VQS375" s="1465"/>
      <c r="VQT375" s="1465"/>
      <c r="VQU375" s="1465"/>
      <c r="VQV375" s="1465"/>
      <c r="VQW375" s="1465"/>
      <c r="VQX375" s="1465"/>
      <c r="VQY375" s="1465"/>
      <c r="VQZ375" s="1465"/>
      <c r="VRA375" s="1465"/>
      <c r="VRB375" s="1465"/>
      <c r="VRC375" s="1465"/>
      <c r="VRD375" s="1465"/>
      <c r="VRE375" s="1465"/>
      <c r="VRF375" s="1465"/>
      <c r="VRG375" s="1465"/>
      <c r="VRH375" s="1465"/>
      <c r="VRI375" s="1465"/>
      <c r="VRJ375" s="1465"/>
      <c r="VRK375" s="1465"/>
      <c r="VRL375" s="1465"/>
      <c r="VRM375" s="1465"/>
      <c r="VRN375" s="1465"/>
      <c r="VRO375" s="1465"/>
      <c r="VRP375" s="1465"/>
      <c r="VRQ375" s="1465"/>
      <c r="VRR375" s="1465"/>
      <c r="VRS375" s="1465"/>
      <c r="VRT375" s="1465"/>
      <c r="VRU375" s="1465"/>
      <c r="VRV375" s="1465"/>
      <c r="VRW375" s="1465"/>
      <c r="VRX375" s="1465"/>
      <c r="VRY375" s="1465"/>
      <c r="VRZ375" s="1465"/>
      <c r="VSA375" s="1465"/>
      <c r="VSB375" s="1465"/>
      <c r="VSC375" s="1465"/>
      <c r="VSD375" s="1465"/>
      <c r="VSE375" s="1465"/>
      <c r="VSF375" s="1465"/>
      <c r="VSG375" s="1465"/>
      <c r="VSH375" s="1465"/>
      <c r="VSI375" s="1465"/>
      <c r="VSJ375" s="1465"/>
      <c r="VSK375" s="1465"/>
      <c r="VSL375" s="1465"/>
      <c r="VSM375" s="1465"/>
      <c r="VSN375" s="1465"/>
      <c r="VSO375" s="1465"/>
      <c r="VSP375" s="1465"/>
      <c r="VSQ375" s="1465"/>
      <c r="VSR375" s="1465"/>
      <c r="VSS375" s="1465"/>
      <c r="VST375" s="1465"/>
      <c r="VSU375" s="1465"/>
      <c r="VSV375" s="1465"/>
      <c r="VSW375" s="1465"/>
      <c r="VSX375" s="1465"/>
      <c r="VSY375" s="1465"/>
      <c r="VSZ375" s="1465"/>
      <c r="VTA375" s="1465"/>
      <c r="VTB375" s="1465"/>
      <c r="VTC375" s="1465"/>
      <c r="VTD375" s="1465"/>
      <c r="VTE375" s="1465"/>
      <c r="VTF375" s="1465"/>
      <c r="VTG375" s="1465"/>
      <c r="VTH375" s="1465"/>
      <c r="VTI375" s="1465"/>
      <c r="VTJ375" s="1465"/>
      <c r="VTK375" s="1465"/>
      <c r="VTL375" s="1465"/>
      <c r="VTM375" s="1465"/>
      <c r="VTN375" s="1465"/>
      <c r="VTO375" s="1465"/>
      <c r="VTP375" s="1465"/>
      <c r="VTQ375" s="1465"/>
      <c r="VTR375" s="1465"/>
      <c r="VTS375" s="1465"/>
      <c r="VTT375" s="1465"/>
      <c r="VTU375" s="1465"/>
      <c r="VTV375" s="1465"/>
      <c r="VTW375" s="1465"/>
      <c r="VTX375" s="1465"/>
      <c r="VTY375" s="1465"/>
      <c r="VTZ375" s="1465"/>
      <c r="VUA375" s="1465"/>
      <c r="VUB375" s="1465"/>
      <c r="VUC375" s="1465"/>
      <c r="VUD375" s="1465"/>
      <c r="VUE375" s="1465"/>
      <c r="VUF375" s="1465"/>
      <c r="VUG375" s="1465"/>
      <c r="VUH375" s="1465"/>
      <c r="VUI375" s="1465"/>
      <c r="VUJ375" s="1465"/>
      <c r="VUK375" s="1465"/>
      <c r="VUL375" s="1465"/>
      <c r="VUM375" s="1465"/>
      <c r="VUN375" s="1465"/>
      <c r="VUO375" s="1465"/>
      <c r="VUP375" s="1465"/>
      <c r="VUQ375" s="1465"/>
      <c r="VUR375" s="1465"/>
      <c r="VUS375" s="1465"/>
      <c r="VUT375" s="1465"/>
      <c r="VUU375" s="1465"/>
      <c r="VUV375" s="1465"/>
      <c r="VUW375" s="1465"/>
      <c r="VUX375" s="1465"/>
      <c r="VUY375" s="1465"/>
      <c r="VUZ375" s="1465"/>
      <c r="VVA375" s="1465"/>
      <c r="VVB375" s="1465"/>
      <c r="VVC375" s="1465"/>
      <c r="VVD375" s="1465"/>
      <c r="VVE375" s="1465"/>
      <c r="VVF375" s="1465"/>
      <c r="VVG375" s="1465"/>
      <c r="VVH375" s="1465"/>
      <c r="VVI375" s="1465"/>
      <c r="VVJ375" s="1465"/>
      <c r="VVK375" s="1465"/>
      <c r="VVL375" s="1465"/>
      <c r="VVM375" s="1465"/>
      <c r="VVN375" s="1465"/>
      <c r="VVO375" s="1465"/>
      <c r="VVP375" s="1465"/>
      <c r="VVQ375" s="1465"/>
      <c r="VVR375" s="1465"/>
      <c r="VVS375" s="1465"/>
      <c r="VVT375" s="1465"/>
      <c r="VVU375" s="1465"/>
      <c r="VVV375" s="1465"/>
      <c r="VVW375" s="1465"/>
      <c r="VVX375" s="1465"/>
      <c r="VVY375" s="1465"/>
      <c r="VVZ375" s="1465"/>
      <c r="VWA375" s="1465"/>
      <c r="VWB375" s="1465"/>
      <c r="VWC375" s="1465"/>
      <c r="VWD375" s="1465"/>
      <c r="VWE375" s="1465"/>
      <c r="VWF375" s="1465"/>
      <c r="VWG375" s="1465"/>
      <c r="VWH375" s="1465"/>
      <c r="VWI375" s="1465"/>
      <c r="VWJ375" s="1465"/>
      <c r="VWK375" s="1465"/>
      <c r="VWL375" s="1465"/>
      <c r="VWM375" s="1465"/>
      <c r="VWN375" s="1465"/>
      <c r="VWO375" s="1465"/>
      <c r="VWP375" s="1465"/>
      <c r="VWQ375" s="1465"/>
      <c r="VWR375" s="1465"/>
      <c r="VWS375" s="1465"/>
      <c r="VWT375" s="1465"/>
      <c r="VWU375" s="1465"/>
      <c r="VWV375" s="1465"/>
      <c r="VWW375" s="1465"/>
      <c r="VWX375" s="1465"/>
      <c r="VWY375" s="1465"/>
      <c r="VWZ375" s="1465"/>
      <c r="VXA375" s="1465"/>
      <c r="VXB375" s="1465"/>
      <c r="VXC375" s="1465"/>
      <c r="VXD375" s="1465"/>
      <c r="VXE375" s="1465"/>
      <c r="VXF375" s="1465"/>
      <c r="VXG375" s="1465"/>
      <c r="VXH375" s="1465"/>
      <c r="VXI375" s="1465"/>
      <c r="VXJ375" s="1465"/>
      <c r="VXK375" s="1465"/>
      <c r="VXL375" s="1465"/>
      <c r="VXM375" s="1465"/>
      <c r="VXN375" s="1465"/>
      <c r="VXO375" s="1465"/>
      <c r="VXP375" s="1465"/>
      <c r="VXQ375" s="1465"/>
      <c r="VXR375" s="1465"/>
      <c r="VXS375" s="1465"/>
      <c r="VXT375" s="1465"/>
      <c r="VXU375" s="1465"/>
      <c r="VXV375" s="1465"/>
      <c r="VXW375" s="1465"/>
      <c r="VXX375" s="1465"/>
      <c r="VXY375" s="1465"/>
      <c r="VXZ375" s="1465"/>
      <c r="VYA375" s="1465"/>
      <c r="VYB375" s="1465"/>
      <c r="VYC375" s="1465"/>
      <c r="VYD375" s="1465"/>
      <c r="VYE375" s="1465"/>
      <c r="VYF375" s="1465"/>
      <c r="VYG375" s="1465"/>
      <c r="VYH375" s="1465"/>
      <c r="VYI375" s="1465"/>
      <c r="VYJ375" s="1465"/>
      <c r="VYK375" s="1465"/>
      <c r="VYL375" s="1465"/>
      <c r="VYM375" s="1465"/>
      <c r="VYN375" s="1465"/>
      <c r="VYO375" s="1465"/>
      <c r="VYP375" s="1465"/>
      <c r="VYQ375" s="1465"/>
      <c r="VYR375" s="1465"/>
      <c r="VYS375" s="1465"/>
      <c r="VYT375" s="1465"/>
      <c r="VYU375" s="1465"/>
      <c r="VYV375" s="1465"/>
      <c r="VYW375" s="1465"/>
      <c r="VYX375" s="1465"/>
      <c r="VYY375" s="1465"/>
      <c r="VYZ375" s="1465"/>
      <c r="VZA375" s="1465"/>
      <c r="VZB375" s="1465"/>
      <c r="VZC375" s="1465"/>
      <c r="VZD375" s="1465"/>
      <c r="VZE375" s="1465"/>
      <c r="VZF375" s="1465"/>
      <c r="VZG375" s="1465"/>
      <c r="VZH375" s="1465"/>
      <c r="VZI375" s="1465"/>
      <c r="VZJ375" s="1465"/>
      <c r="VZK375" s="1465"/>
      <c r="VZL375" s="1465"/>
      <c r="VZM375" s="1465"/>
      <c r="VZN375" s="1465"/>
      <c r="VZO375" s="1465"/>
      <c r="VZP375" s="1465"/>
      <c r="VZQ375" s="1465"/>
      <c r="VZR375" s="1465"/>
      <c r="VZS375" s="1465"/>
      <c r="VZT375" s="1465"/>
      <c r="VZU375" s="1465"/>
      <c r="VZV375" s="1465"/>
      <c r="VZW375" s="1465"/>
      <c r="VZX375" s="1465"/>
      <c r="VZY375" s="1465"/>
      <c r="VZZ375" s="1465"/>
      <c r="WAA375" s="1465"/>
      <c r="WAB375" s="1465"/>
      <c r="WAC375" s="1465"/>
      <c r="WAD375" s="1465"/>
      <c r="WAE375" s="1465"/>
      <c r="WAF375" s="1465"/>
      <c r="WAG375" s="1465"/>
      <c r="WAH375" s="1465"/>
      <c r="WAI375" s="1465"/>
      <c r="WAJ375" s="1465"/>
      <c r="WAK375" s="1465"/>
      <c r="WAL375" s="1465"/>
      <c r="WAM375" s="1465"/>
      <c r="WAN375" s="1465"/>
      <c r="WAO375" s="1465"/>
      <c r="WAP375" s="1465"/>
      <c r="WAQ375" s="1465"/>
      <c r="WAR375" s="1465"/>
      <c r="WAS375" s="1465"/>
      <c r="WAT375" s="1465"/>
      <c r="WAU375" s="1465"/>
      <c r="WAV375" s="1465"/>
      <c r="WAW375" s="1465"/>
      <c r="WAX375" s="1465"/>
      <c r="WAY375" s="1465"/>
      <c r="WAZ375" s="1465"/>
      <c r="WBA375" s="1465"/>
      <c r="WBB375" s="1465"/>
      <c r="WBC375" s="1465"/>
      <c r="WBD375" s="1465"/>
      <c r="WBE375" s="1465"/>
      <c r="WBF375" s="1465"/>
      <c r="WBG375" s="1465"/>
      <c r="WBH375" s="1465"/>
      <c r="WBI375" s="1465"/>
      <c r="WBJ375" s="1465"/>
      <c r="WBK375" s="1465"/>
      <c r="WBL375" s="1465"/>
      <c r="WBM375" s="1465"/>
      <c r="WBN375" s="1465"/>
      <c r="WBO375" s="1465"/>
      <c r="WBP375" s="1465"/>
      <c r="WBQ375" s="1465"/>
      <c r="WBR375" s="1465"/>
      <c r="WBS375" s="1465"/>
      <c r="WBT375" s="1465"/>
      <c r="WBU375" s="1465"/>
      <c r="WBV375" s="1465"/>
      <c r="WBW375" s="1465"/>
      <c r="WBX375" s="1465"/>
      <c r="WBY375" s="1465"/>
      <c r="WBZ375" s="1465"/>
      <c r="WCA375" s="1465"/>
      <c r="WCB375" s="1465"/>
      <c r="WCC375" s="1465"/>
      <c r="WCD375" s="1465"/>
      <c r="WCE375" s="1465"/>
      <c r="WCF375" s="1465"/>
      <c r="WCG375" s="1465"/>
      <c r="WCH375" s="1465"/>
      <c r="WCI375" s="1465"/>
      <c r="WCJ375" s="1465"/>
      <c r="WCK375" s="1465"/>
      <c r="WCL375" s="1465"/>
      <c r="WCM375" s="1465"/>
      <c r="WCN375" s="1465"/>
      <c r="WCO375" s="1465"/>
      <c r="WCP375" s="1465"/>
      <c r="WCQ375" s="1465"/>
      <c r="WCR375" s="1465"/>
      <c r="WCS375" s="1465"/>
      <c r="WCT375" s="1465"/>
      <c r="WCU375" s="1465"/>
      <c r="WCV375" s="1465"/>
      <c r="WCW375" s="1465"/>
      <c r="WCX375" s="1465"/>
      <c r="WCY375" s="1465"/>
      <c r="WCZ375" s="1465"/>
      <c r="WDA375" s="1465"/>
      <c r="WDB375" s="1465"/>
      <c r="WDC375" s="1465"/>
      <c r="WDD375" s="1465"/>
      <c r="WDE375" s="1465"/>
      <c r="WDF375" s="1465"/>
      <c r="WDG375" s="1465"/>
      <c r="WDH375" s="1465"/>
      <c r="WDI375" s="1465"/>
      <c r="WDJ375" s="1465"/>
      <c r="WDK375" s="1465"/>
      <c r="WDL375" s="1465"/>
      <c r="WDM375" s="1465"/>
      <c r="WDN375" s="1465"/>
      <c r="WDO375" s="1465"/>
      <c r="WDP375" s="1465"/>
      <c r="WDQ375" s="1465"/>
      <c r="WDR375" s="1465"/>
      <c r="WDS375" s="1465"/>
      <c r="WDT375" s="1465"/>
      <c r="WDU375" s="1465"/>
      <c r="WDV375" s="1465"/>
      <c r="WDW375" s="1465"/>
      <c r="WDX375" s="1465"/>
      <c r="WDY375" s="1465"/>
      <c r="WDZ375" s="1465"/>
      <c r="WEA375" s="1465"/>
      <c r="WEB375" s="1465"/>
      <c r="WEC375" s="1465"/>
      <c r="WED375" s="1465"/>
      <c r="WEE375" s="1465"/>
      <c r="WEF375" s="1465"/>
      <c r="WEG375" s="1465"/>
      <c r="WEH375" s="1465"/>
      <c r="WEI375" s="1465"/>
      <c r="WEJ375" s="1465"/>
      <c r="WEK375" s="1465"/>
      <c r="WEL375" s="1465"/>
      <c r="WEM375" s="1465"/>
      <c r="WEN375" s="1465"/>
      <c r="WEO375" s="1465"/>
      <c r="WEP375" s="1465"/>
      <c r="WEQ375" s="1465"/>
      <c r="WER375" s="1465"/>
      <c r="WES375" s="1465"/>
      <c r="WET375" s="1465"/>
      <c r="WEU375" s="1465"/>
      <c r="WEV375" s="1465"/>
      <c r="WEW375" s="1465"/>
      <c r="WEX375" s="1465"/>
      <c r="WEY375" s="1465"/>
      <c r="WEZ375" s="1465"/>
      <c r="WFA375" s="1465"/>
      <c r="WFB375" s="1465"/>
      <c r="WFC375" s="1465"/>
      <c r="WFD375" s="1465"/>
      <c r="WFE375" s="1465"/>
      <c r="WFF375" s="1465"/>
      <c r="WFG375" s="1465"/>
      <c r="WFH375" s="1465"/>
      <c r="WFI375" s="1465"/>
      <c r="WFJ375" s="1465"/>
      <c r="WFK375" s="1465"/>
      <c r="WFL375" s="1465"/>
      <c r="WFM375" s="1465"/>
      <c r="WFN375" s="1465"/>
      <c r="WFO375" s="1465"/>
      <c r="WFP375" s="1465"/>
      <c r="WFQ375" s="1465"/>
      <c r="WFR375" s="1465"/>
      <c r="WFS375" s="1465"/>
      <c r="WFT375" s="1465"/>
      <c r="WFU375" s="1465"/>
      <c r="WFV375" s="1465"/>
      <c r="WFW375" s="1465"/>
      <c r="WFX375" s="1465"/>
      <c r="WFY375" s="1465"/>
      <c r="WFZ375" s="1465"/>
      <c r="WGA375" s="1465"/>
      <c r="WGB375" s="1465"/>
      <c r="WGC375" s="1465"/>
      <c r="WGD375" s="1465"/>
      <c r="WGE375" s="1465"/>
      <c r="WGF375" s="1465"/>
      <c r="WGG375" s="1465"/>
      <c r="WGH375" s="1465"/>
      <c r="WGI375" s="1465"/>
      <c r="WGJ375" s="1465"/>
      <c r="WGK375" s="1465"/>
      <c r="WGL375" s="1465"/>
      <c r="WGM375" s="1465"/>
      <c r="WGN375" s="1465"/>
      <c r="WGO375" s="1465"/>
      <c r="WGP375" s="1465"/>
      <c r="WGQ375" s="1465"/>
      <c r="WGR375" s="1465"/>
      <c r="WGS375" s="1465"/>
      <c r="WGT375" s="1465"/>
      <c r="WGU375" s="1465"/>
      <c r="WGV375" s="1465"/>
      <c r="WGW375" s="1465"/>
      <c r="WGX375" s="1465"/>
      <c r="WGY375" s="1465"/>
      <c r="WGZ375" s="1465"/>
      <c r="WHA375" s="1465"/>
      <c r="WHB375" s="1465"/>
      <c r="WHC375" s="1465"/>
      <c r="WHD375" s="1465"/>
      <c r="WHE375" s="1465"/>
      <c r="WHF375" s="1465"/>
      <c r="WHG375" s="1465"/>
      <c r="WHH375" s="1465"/>
      <c r="WHI375" s="1465"/>
      <c r="WHJ375" s="1465"/>
      <c r="WHK375" s="1465"/>
      <c r="WHL375" s="1465"/>
      <c r="WHM375" s="1465"/>
      <c r="WHN375" s="1465"/>
      <c r="WHO375" s="1465"/>
      <c r="WHP375" s="1465"/>
      <c r="WHQ375" s="1465"/>
      <c r="WHR375" s="1465"/>
      <c r="WHS375" s="1465"/>
      <c r="WHT375" s="1465"/>
      <c r="WHU375" s="1465"/>
      <c r="WHV375" s="1465"/>
      <c r="WHW375" s="1465"/>
      <c r="WHX375" s="1465"/>
      <c r="WHY375" s="1465"/>
      <c r="WHZ375" s="1465"/>
      <c r="WIA375" s="1465"/>
      <c r="WIB375" s="1465"/>
      <c r="WIC375" s="1465"/>
      <c r="WID375" s="1465"/>
      <c r="WIE375" s="1465"/>
      <c r="WIF375" s="1465"/>
      <c r="WIG375" s="1465"/>
      <c r="WIH375" s="1465"/>
      <c r="WII375" s="1465"/>
      <c r="WIJ375" s="1465"/>
      <c r="WIK375" s="1465"/>
      <c r="WIL375" s="1465"/>
      <c r="WIM375" s="1465"/>
      <c r="WIN375" s="1465"/>
      <c r="WIO375" s="1465"/>
      <c r="WIP375" s="1465"/>
      <c r="WIQ375" s="1465"/>
      <c r="WIR375" s="1465"/>
      <c r="WIS375" s="1465"/>
      <c r="WIT375" s="1465"/>
      <c r="WIU375" s="1465"/>
      <c r="WIV375" s="1465"/>
      <c r="WIW375" s="1465"/>
      <c r="WIX375" s="1465"/>
      <c r="WIY375" s="1465"/>
      <c r="WIZ375" s="1465"/>
      <c r="WJA375" s="1465"/>
      <c r="WJB375" s="1465"/>
      <c r="WJC375" s="1465"/>
      <c r="WJD375" s="1465"/>
      <c r="WJE375" s="1465"/>
      <c r="WJF375" s="1465"/>
      <c r="WJG375" s="1465"/>
      <c r="WJH375" s="1465"/>
      <c r="WJI375" s="1465"/>
      <c r="WJJ375" s="1465"/>
      <c r="WJK375" s="1465"/>
      <c r="WJL375" s="1465"/>
      <c r="WJM375" s="1465"/>
      <c r="WJN375" s="1465"/>
      <c r="WJO375" s="1465"/>
      <c r="WJP375" s="1465"/>
      <c r="WJQ375" s="1465"/>
      <c r="WJR375" s="1465"/>
      <c r="WJS375" s="1465"/>
      <c r="WJT375" s="1465"/>
      <c r="WJU375" s="1465"/>
      <c r="WJV375" s="1465"/>
      <c r="WJW375" s="1465"/>
      <c r="WJX375" s="1465"/>
      <c r="WJY375" s="1465"/>
      <c r="WJZ375" s="1465"/>
      <c r="WKA375" s="1465"/>
      <c r="WKB375" s="1465"/>
      <c r="WKC375" s="1465"/>
      <c r="WKD375" s="1465"/>
      <c r="WKE375" s="1465"/>
      <c r="WKF375" s="1465"/>
      <c r="WKG375" s="1465"/>
      <c r="WKH375" s="1465"/>
      <c r="WKI375" s="1465"/>
      <c r="WKJ375" s="1465"/>
      <c r="WKK375" s="1465"/>
      <c r="WKL375" s="1465"/>
      <c r="WKM375" s="1465"/>
      <c r="WKN375" s="1465"/>
      <c r="WKO375" s="1465"/>
      <c r="WKP375" s="1465"/>
      <c r="WKQ375" s="1465"/>
      <c r="WKR375" s="1465"/>
      <c r="WKS375" s="1465"/>
      <c r="WKT375" s="1465"/>
      <c r="WKU375" s="1465"/>
      <c r="WKV375" s="1465"/>
      <c r="WKW375" s="1465"/>
      <c r="WKX375" s="1465"/>
      <c r="WKY375" s="1465"/>
      <c r="WKZ375" s="1465"/>
      <c r="WLA375" s="1465"/>
      <c r="WLB375" s="1465"/>
      <c r="WLC375" s="1465"/>
      <c r="WLD375" s="1465"/>
      <c r="WLE375" s="1465"/>
      <c r="WLF375" s="1465"/>
      <c r="WLG375" s="1465"/>
      <c r="WLH375" s="1465"/>
      <c r="WLI375" s="1465"/>
      <c r="WLJ375" s="1465"/>
      <c r="WLK375" s="1465"/>
      <c r="WLL375" s="1465"/>
      <c r="WLM375" s="1465"/>
      <c r="WLN375" s="1465"/>
      <c r="WLO375" s="1465"/>
      <c r="WLP375" s="1465"/>
      <c r="WLQ375" s="1465"/>
      <c r="WLR375" s="1465"/>
      <c r="WLS375" s="1465"/>
      <c r="WLT375" s="1465"/>
      <c r="WLU375" s="1465"/>
      <c r="WLV375" s="1465"/>
      <c r="WLW375" s="1465"/>
      <c r="WLX375" s="1465"/>
      <c r="WLY375" s="1465"/>
      <c r="WLZ375" s="1465"/>
      <c r="WMA375" s="1465"/>
      <c r="WMB375" s="1465"/>
      <c r="WMC375" s="1465"/>
      <c r="WMD375" s="1465"/>
      <c r="WME375" s="1465"/>
      <c r="WMF375" s="1465"/>
      <c r="WMG375" s="1465"/>
      <c r="WMH375" s="1465"/>
      <c r="WMI375" s="1465"/>
      <c r="WMJ375" s="1465"/>
      <c r="WMK375" s="1465"/>
      <c r="WML375" s="1465"/>
      <c r="WMM375" s="1465"/>
      <c r="WMN375" s="1465"/>
      <c r="WMO375" s="1465"/>
      <c r="WMP375" s="1465"/>
      <c r="WMQ375" s="1465"/>
      <c r="WMR375" s="1465"/>
      <c r="WMS375" s="1465"/>
      <c r="WMT375" s="1465"/>
      <c r="WMU375" s="1465"/>
      <c r="WMV375" s="1465"/>
      <c r="WMW375" s="1465"/>
      <c r="WMX375" s="1465"/>
      <c r="WMY375" s="1465"/>
      <c r="WMZ375" s="1465"/>
      <c r="WNA375" s="1465"/>
      <c r="WNB375" s="1465"/>
      <c r="WNC375" s="1465"/>
      <c r="WND375" s="1465"/>
      <c r="WNE375" s="1465"/>
      <c r="WNF375" s="1465"/>
      <c r="WNG375" s="1465"/>
      <c r="WNH375" s="1465"/>
      <c r="WNI375" s="1465"/>
      <c r="WNJ375" s="1465"/>
      <c r="WNK375" s="1465"/>
      <c r="WNL375" s="1465"/>
      <c r="WNM375" s="1465"/>
      <c r="WNN375" s="1465"/>
      <c r="WNO375" s="1465"/>
      <c r="WNP375" s="1465"/>
      <c r="WNQ375" s="1465"/>
      <c r="WNR375" s="1465"/>
      <c r="WNS375" s="1465"/>
      <c r="WNT375" s="1465"/>
      <c r="WNU375" s="1465"/>
      <c r="WNV375" s="1465"/>
      <c r="WNW375" s="1465"/>
      <c r="WNX375" s="1465"/>
      <c r="WNY375" s="1465"/>
      <c r="WNZ375" s="1465"/>
      <c r="WOA375" s="1465"/>
      <c r="WOB375" s="1465"/>
      <c r="WOC375" s="1465"/>
      <c r="WOD375" s="1465"/>
      <c r="WOE375" s="1465"/>
      <c r="WOF375" s="1465"/>
      <c r="WOG375" s="1465"/>
      <c r="WOH375" s="1465"/>
      <c r="WOI375" s="1465"/>
      <c r="WOJ375" s="1465"/>
      <c r="WOK375" s="1465"/>
      <c r="WOL375" s="1465"/>
      <c r="WOM375" s="1465"/>
      <c r="WON375" s="1465"/>
      <c r="WOO375" s="1465"/>
      <c r="WOP375" s="1465"/>
      <c r="WOQ375" s="1465"/>
      <c r="WOR375" s="1465"/>
      <c r="WOS375" s="1465"/>
      <c r="WOT375" s="1465"/>
      <c r="WOU375" s="1465"/>
      <c r="WOV375" s="1465"/>
      <c r="WOW375" s="1465"/>
      <c r="WOX375" s="1465"/>
      <c r="WOY375" s="1465"/>
      <c r="WOZ375" s="1465"/>
      <c r="WPA375" s="1465"/>
      <c r="WPB375" s="1465"/>
      <c r="WPC375" s="1465"/>
      <c r="WPD375" s="1465"/>
      <c r="WPE375" s="1465"/>
      <c r="WPF375" s="1465"/>
      <c r="WPG375" s="1465"/>
      <c r="WPH375" s="1465"/>
      <c r="WPI375" s="1465"/>
      <c r="WPJ375" s="1465"/>
      <c r="WPK375" s="1465"/>
      <c r="WPL375" s="1465"/>
      <c r="WPM375" s="1465"/>
      <c r="WPN375" s="1465"/>
      <c r="WPO375" s="1465"/>
      <c r="WPP375" s="1465"/>
      <c r="WPQ375" s="1465"/>
      <c r="WPR375" s="1465"/>
      <c r="WPS375" s="1465"/>
      <c r="WPT375" s="1465"/>
      <c r="WPU375" s="1465"/>
      <c r="WPV375" s="1465"/>
      <c r="WPW375" s="1465"/>
      <c r="WPX375" s="1465"/>
      <c r="WPY375" s="1465"/>
      <c r="WPZ375" s="1465"/>
      <c r="WQA375" s="1465"/>
      <c r="WQB375" s="1465"/>
      <c r="WQC375" s="1465"/>
      <c r="WQD375" s="1465"/>
      <c r="WQE375" s="1465"/>
      <c r="WQF375" s="1465"/>
      <c r="WQG375" s="1465"/>
      <c r="WQH375" s="1465"/>
      <c r="WQI375" s="1465"/>
      <c r="WQJ375" s="1465"/>
      <c r="WQK375" s="1465"/>
      <c r="WQL375" s="1465"/>
      <c r="WQM375" s="1465"/>
      <c r="WQN375" s="1465"/>
      <c r="WQO375" s="1465"/>
      <c r="WQP375" s="1465"/>
      <c r="WQQ375" s="1465"/>
      <c r="WQR375" s="1465"/>
      <c r="WQS375" s="1465"/>
      <c r="WQT375" s="1465"/>
      <c r="WQU375" s="1465"/>
      <c r="WQV375" s="1465"/>
      <c r="WQW375" s="1465"/>
      <c r="WQX375" s="1465"/>
      <c r="WQY375" s="1465"/>
      <c r="WQZ375" s="1465"/>
      <c r="WRA375" s="1465"/>
      <c r="WRB375" s="1465"/>
      <c r="WRC375" s="1465"/>
      <c r="WRD375" s="1465"/>
      <c r="WRE375" s="1465"/>
      <c r="WRF375" s="1465"/>
      <c r="WRG375" s="1465"/>
      <c r="WRH375" s="1465"/>
      <c r="WRI375" s="1465"/>
      <c r="WRJ375" s="1465"/>
      <c r="WRK375" s="1465"/>
      <c r="WRL375" s="1465"/>
      <c r="WRM375" s="1465"/>
      <c r="WRN375" s="1465"/>
      <c r="WRO375" s="1465"/>
      <c r="WRP375" s="1465"/>
      <c r="WRQ375" s="1465"/>
      <c r="WRR375" s="1465"/>
      <c r="WRS375" s="1465"/>
      <c r="WRT375" s="1465"/>
      <c r="WRU375" s="1465"/>
      <c r="WRV375" s="1465"/>
      <c r="WRW375" s="1465"/>
      <c r="WRX375" s="1465"/>
      <c r="WRY375" s="1465"/>
      <c r="WRZ375" s="1465"/>
      <c r="WSA375" s="1465"/>
      <c r="WSB375" s="1465"/>
      <c r="WSC375" s="1465"/>
      <c r="WSD375" s="1465"/>
      <c r="WSE375" s="1465"/>
      <c r="WSF375" s="1465"/>
      <c r="WSG375" s="1465"/>
      <c r="WSH375" s="1465"/>
      <c r="WSI375" s="1465"/>
      <c r="WSJ375" s="1465"/>
      <c r="WSK375" s="1465"/>
      <c r="WSL375" s="1465"/>
      <c r="WSM375" s="1465"/>
      <c r="WSN375" s="1465"/>
      <c r="WSO375" s="1465"/>
      <c r="WSP375" s="1465"/>
      <c r="WSQ375" s="1465"/>
      <c r="WSR375" s="1465"/>
      <c r="WSS375" s="1465"/>
      <c r="WST375" s="1465"/>
      <c r="WSU375" s="1465"/>
      <c r="WSV375" s="1465"/>
      <c r="WSW375" s="1465"/>
      <c r="WSX375" s="1465"/>
      <c r="WSY375" s="1465"/>
      <c r="WSZ375" s="1465"/>
      <c r="WTA375" s="1465"/>
      <c r="WTB375" s="1465"/>
      <c r="WTC375" s="1465"/>
      <c r="WTD375" s="1465"/>
      <c r="WTE375" s="1465"/>
      <c r="WTF375" s="1465"/>
      <c r="WTG375" s="1465"/>
      <c r="WTH375" s="1465"/>
      <c r="WTI375" s="1465"/>
      <c r="WTJ375" s="1465"/>
      <c r="WTK375" s="1465"/>
      <c r="WTL375" s="1465"/>
      <c r="WTM375" s="1465"/>
      <c r="WTN375" s="1465"/>
      <c r="WTO375" s="1465"/>
      <c r="WTP375" s="1465"/>
      <c r="WTQ375" s="1465"/>
      <c r="WTR375" s="1465"/>
      <c r="WTS375" s="1465"/>
      <c r="WTT375" s="1465"/>
      <c r="WTU375" s="1465"/>
      <c r="WTV375" s="1465"/>
      <c r="WTW375" s="1465"/>
      <c r="WTX375" s="1465"/>
      <c r="WTY375" s="1465"/>
      <c r="WTZ375" s="1465"/>
      <c r="WUA375" s="1465"/>
      <c r="WUB375" s="1465"/>
      <c r="WUC375" s="1465"/>
      <c r="WUD375" s="1465"/>
      <c r="WUE375" s="1465"/>
      <c r="WUF375" s="1465"/>
      <c r="WUG375" s="1465"/>
      <c r="WUH375" s="1465"/>
      <c r="WUI375" s="1465"/>
      <c r="WUJ375" s="1465"/>
      <c r="WUK375" s="1465"/>
      <c r="WUL375" s="1465"/>
      <c r="WUM375" s="1465"/>
      <c r="WUN375" s="1465"/>
      <c r="WUO375" s="1465"/>
      <c r="WUP375" s="1465"/>
      <c r="WUQ375" s="1465"/>
      <c r="WUR375" s="1465"/>
      <c r="WUS375" s="1465"/>
      <c r="WUT375" s="1465"/>
      <c r="WUU375" s="1465"/>
      <c r="WUV375" s="1465"/>
      <c r="WUW375" s="1465"/>
      <c r="WUX375" s="1465"/>
      <c r="WUY375" s="1465"/>
      <c r="WUZ375" s="1465"/>
      <c r="WVA375" s="1465"/>
      <c r="WVB375" s="1465"/>
      <c r="WVC375" s="1465"/>
      <c r="WVD375" s="1465"/>
      <c r="WVE375" s="1465"/>
      <c r="WVF375" s="1465"/>
      <c r="WVG375" s="1465"/>
      <c r="WVH375" s="1465"/>
      <c r="WVI375" s="1465"/>
      <c r="WVJ375" s="1465"/>
      <c r="WVK375" s="1465"/>
      <c r="WVL375" s="1465"/>
      <c r="WVM375" s="1465"/>
      <c r="WVN375" s="1465"/>
      <c r="WVO375" s="1465"/>
      <c r="WVP375" s="1465"/>
      <c r="WVQ375" s="1465"/>
      <c r="WVR375" s="1465"/>
      <c r="WVS375" s="1465"/>
      <c r="WVT375" s="1465"/>
      <c r="WVU375" s="1465"/>
      <c r="WVV375" s="1465"/>
      <c r="WVW375" s="1465"/>
      <c r="WVX375" s="1465"/>
      <c r="WVY375" s="1465"/>
      <c r="WVZ375" s="1465"/>
      <c r="WWA375" s="1465"/>
      <c r="WWB375" s="1465"/>
      <c r="WWC375" s="1465"/>
      <c r="WWD375" s="1465"/>
      <c r="WWE375" s="1465"/>
      <c r="WWF375" s="1465"/>
      <c r="WWG375" s="1465"/>
      <c r="WWH375" s="1465"/>
      <c r="WWI375" s="1465"/>
      <c r="WWJ375" s="1465"/>
      <c r="WWK375" s="1465"/>
      <c r="WWL375" s="1465"/>
      <c r="WWM375" s="1465"/>
      <c r="WWN375" s="1465"/>
      <c r="WWO375" s="1465"/>
      <c r="WWP375" s="1465"/>
      <c r="WWQ375" s="1465"/>
      <c r="WWR375" s="1465"/>
      <c r="WWS375" s="1465"/>
      <c r="WWT375" s="1465"/>
      <c r="WWU375" s="1465"/>
      <c r="WWV375" s="1465"/>
      <c r="WWW375" s="1465"/>
      <c r="WWX375" s="1465"/>
      <c r="WWY375" s="1465"/>
      <c r="WWZ375" s="1465"/>
      <c r="WXA375" s="1465"/>
      <c r="WXB375" s="1465"/>
      <c r="WXC375" s="1465"/>
      <c r="WXD375" s="1465"/>
      <c r="WXE375" s="1465"/>
      <c r="WXF375" s="1465"/>
      <c r="WXG375" s="1465"/>
      <c r="WXH375" s="1465"/>
      <c r="WXI375" s="1465"/>
      <c r="WXJ375" s="1465"/>
      <c r="WXK375" s="1465"/>
      <c r="WXL375" s="1465"/>
      <c r="WXM375" s="1465"/>
      <c r="WXN375" s="1465"/>
      <c r="WXO375" s="1465"/>
      <c r="WXP375" s="1465"/>
      <c r="WXQ375" s="1465"/>
      <c r="WXR375" s="1465"/>
      <c r="WXS375" s="1465"/>
      <c r="WXT375" s="1465"/>
      <c r="WXU375" s="1465"/>
      <c r="WXV375" s="1465"/>
      <c r="WXW375" s="1465"/>
      <c r="WXX375" s="1465"/>
      <c r="WXY375" s="1465"/>
      <c r="WXZ375" s="1465"/>
      <c r="WYA375" s="1465"/>
      <c r="WYB375" s="1465"/>
      <c r="WYC375" s="1465"/>
      <c r="WYD375" s="1465"/>
      <c r="WYE375" s="1465"/>
      <c r="WYF375" s="1465"/>
      <c r="WYG375" s="1465"/>
      <c r="WYH375" s="1465"/>
      <c r="WYI375" s="1465"/>
      <c r="WYJ375" s="1465"/>
      <c r="WYK375" s="1465"/>
      <c r="WYL375" s="1465"/>
      <c r="WYM375" s="1465"/>
      <c r="WYN375" s="1465"/>
      <c r="WYO375" s="1465"/>
      <c r="WYP375" s="1465"/>
      <c r="WYQ375" s="1465"/>
      <c r="WYR375" s="1465"/>
      <c r="WYS375" s="1465"/>
      <c r="WYT375" s="1465"/>
      <c r="WYU375" s="1465"/>
      <c r="WYV375" s="1465"/>
      <c r="WYW375" s="1465"/>
      <c r="WYX375" s="1465"/>
      <c r="WYY375" s="1465"/>
      <c r="WYZ375" s="1465"/>
      <c r="WZA375" s="1465"/>
      <c r="WZB375" s="1465"/>
      <c r="WZC375" s="1465"/>
      <c r="WZD375" s="1465"/>
      <c r="WZE375" s="1465"/>
      <c r="WZF375" s="1465"/>
      <c r="WZG375" s="1465"/>
      <c r="WZH375" s="1465"/>
      <c r="WZI375" s="1465"/>
      <c r="WZJ375" s="1465"/>
      <c r="WZK375" s="1465"/>
      <c r="WZL375" s="1465"/>
      <c r="WZM375" s="1465"/>
      <c r="WZN375" s="1465"/>
      <c r="WZO375" s="1465"/>
      <c r="WZP375" s="1465"/>
      <c r="WZQ375" s="1465"/>
      <c r="WZR375" s="1465"/>
      <c r="WZS375" s="1465"/>
      <c r="WZT375" s="1465"/>
      <c r="WZU375" s="1465"/>
      <c r="WZV375" s="1465"/>
      <c r="WZW375" s="1465"/>
      <c r="WZX375" s="1465"/>
      <c r="WZY375" s="1465"/>
      <c r="WZZ375" s="1465"/>
      <c r="XAA375" s="1465"/>
      <c r="XAB375" s="1465"/>
      <c r="XAC375" s="1465"/>
      <c r="XAD375" s="1465"/>
      <c r="XAE375" s="1465"/>
      <c r="XAF375" s="1465"/>
      <c r="XAG375" s="1465"/>
      <c r="XAH375" s="1465"/>
      <c r="XAI375" s="1465"/>
      <c r="XAJ375" s="1465"/>
      <c r="XAK375" s="1465"/>
      <c r="XAL375" s="1465"/>
      <c r="XAM375" s="1465"/>
      <c r="XAN375" s="1465"/>
      <c r="XAO375" s="1465"/>
      <c r="XAP375" s="1465"/>
      <c r="XAQ375" s="1465"/>
      <c r="XAR375" s="1465"/>
      <c r="XAS375" s="1465"/>
      <c r="XAT375" s="1465"/>
      <c r="XAU375" s="1465"/>
      <c r="XAV375" s="1465"/>
      <c r="XAW375" s="1465"/>
      <c r="XAX375" s="1465"/>
      <c r="XAY375" s="1465"/>
      <c r="XAZ375" s="1465"/>
      <c r="XBA375" s="1465"/>
      <c r="XBB375" s="1465"/>
      <c r="XBC375" s="1465"/>
      <c r="XBD375" s="1465"/>
      <c r="XBE375" s="1465"/>
      <c r="XBF375" s="1465"/>
      <c r="XBG375" s="1465"/>
      <c r="XBH375" s="1465"/>
      <c r="XBI375" s="1465"/>
      <c r="XBJ375" s="1465"/>
      <c r="XBK375" s="1465"/>
      <c r="XBL375" s="1465"/>
      <c r="XBM375" s="1465"/>
      <c r="XBN375" s="1465"/>
      <c r="XBO375" s="1465"/>
      <c r="XBP375" s="1465"/>
      <c r="XBQ375" s="1465"/>
      <c r="XBR375" s="1465"/>
      <c r="XBS375" s="1465"/>
      <c r="XBT375" s="1465"/>
      <c r="XBU375" s="1465"/>
      <c r="XBV375" s="1465"/>
      <c r="XBW375" s="1465"/>
      <c r="XBX375" s="1465"/>
      <c r="XBY375" s="1465"/>
      <c r="XBZ375" s="1465"/>
      <c r="XCA375" s="1465"/>
      <c r="XCB375" s="1465"/>
      <c r="XCC375" s="1465"/>
      <c r="XCD375" s="1465"/>
      <c r="XCE375" s="1465"/>
      <c r="XCF375" s="1465"/>
      <c r="XCG375" s="1465"/>
      <c r="XCH375" s="1465"/>
      <c r="XCI375" s="1465"/>
      <c r="XCJ375" s="1465"/>
      <c r="XCK375" s="1465"/>
      <c r="XCL375" s="1465"/>
      <c r="XCM375" s="1465"/>
      <c r="XCN375" s="1465"/>
      <c r="XCO375" s="1465"/>
      <c r="XCP375" s="1465"/>
      <c r="XCQ375" s="1465"/>
      <c r="XCR375" s="1465"/>
      <c r="XCS375" s="1465"/>
      <c r="XCT375" s="1465"/>
      <c r="XCU375" s="1465"/>
      <c r="XCV375" s="1465"/>
      <c r="XCW375" s="1465"/>
      <c r="XCX375" s="1465"/>
      <c r="XCY375" s="1465"/>
      <c r="XCZ375" s="1465"/>
      <c r="XDA375" s="1465"/>
      <c r="XDB375" s="1465"/>
      <c r="XDC375" s="1465"/>
      <c r="XDD375" s="1465"/>
      <c r="XDE375" s="1465"/>
      <c r="XDF375" s="1465"/>
      <c r="XDG375" s="1465"/>
      <c r="XDH375" s="1465"/>
      <c r="XDI375" s="1465"/>
      <c r="XDJ375" s="1465"/>
      <c r="XDK375" s="1465"/>
      <c r="XDL375" s="1465"/>
      <c r="XDM375" s="1465"/>
      <c r="XDN375" s="1465"/>
      <c r="XDO375" s="1465"/>
      <c r="XDP375" s="1465"/>
      <c r="XDQ375" s="1465"/>
      <c r="XDR375" s="1465"/>
      <c r="XDS375" s="1465"/>
      <c r="XDT375" s="1465"/>
      <c r="XDU375" s="1465"/>
      <c r="XDV375" s="1465"/>
      <c r="XDW375" s="1465"/>
      <c r="XDX375" s="1465"/>
      <c r="XDY375" s="1465"/>
      <c r="XDZ375" s="1465"/>
      <c r="XEA375" s="1465"/>
      <c r="XEB375" s="1465"/>
      <c r="XEC375" s="1465"/>
      <c r="XED375" s="1465"/>
      <c r="XEE375" s="1465"/>
      <c r="XEF375" s="1465"/>
      <c r="XEG375" s="1465"/>
      <c r="XEH375" s="1465"/>
      <c r="XEI375" s="1465"/>
      <c r="XEJ375" s="1465"/>
      <c r="XEK375" s="1465"/>
      <c r="XEL375" s="1465"/>
      <c r="XEM375" s="1465"/>
      <c r="XEN375" s="1465"/>
      <c r="XEO375" s="1465"/>
      <c r="XEP375" s="1465"/>
      <c r="XEQ375" s="1465"/>
      <c r="XER375" s="1465"/>
      <c r="XES375" s="1465"/>
      <c r="XET375" s="1465"/>
      <c r="XEU375" s="1465"/>
      <c r="XEV375" s="1465"/>
      <c r="XEW375" s="1465"/>
      <c r="XEX375" s="1465"/>
      <c r="XEY375" s="1465"/>
      <c r="XEZ375" s="1465"/>
      <c r="XFA375" s="1465"/>
      <c r="XFB375" s="1465"/>
      <c r="XFC375" s="1465"/>
      <c r="XFD375" s="1465"/>
    </row>
    <row r="376" spans="1:16384" s="1466" customFormat="1">
      <c r="A376"/>
      <c r="B376" s="6"/>
      <c r="C376"/>
      <c r="D376"/>
      <c r="E376" s="1465"/>
      <c r="F376" s="1465"/>
      <c r="G376" s="1465"/>
      <c r="H376" s="1465"/>
      <c r="I376" s="1465"/>
      <c r="J376" s="1465"/>
      <c r="K376" s="1465"/>
      <c r="L376" s="1465"/>
      <c r="M376" s="1465"/>
      <c r="N376" s="1465"/>
      <c r="O376" s="1465"/>
      <c r="P376" s="1465"/>
      <c r="Q376" s="1465"/>
      <c r="R376" s="1465"/>
      <c r="S376" s="1465"/>
      <c r="T376" s="1465"/>
      <c r="U376" s="1465"/>
      <c r="V376" s="1465"/>
      <c r="W376" s="1465"/>
      <c r="X376" s="1465"/>
      <c r="Y376" s="1465"/>
      <c r="Z376" s="1465"/>
      <c r="AA376" s="1465"/>
      <c r="AB376" s="1465"/>
      <c r="AC376" s="1465"/>
      <c r="AD376" s="1465"/>
      <c r="AE376" s="1465"/>
      <c r="AF376" s="1465"/>
      <c r="AG376" s="1465"/>
      <c r="AH376" s="1465"/>
      <c r="AI376" s="1465"/>
      <c r="AJ376" s="1465"/>
      <c r="AK376" s="1465"/>
      <c r="AL376" s="1465"/>
      <c r="AM376" s="1465"/>
      <c r="AN376" s="1465"/>
      <c r="AO376" s="1465"/>
      <c r="AP376" s="1465"/>
      <c r="AQ376" s="1465"/>
      <c r="AR376" s="1465"/>
      <c r="AS376" s="1465"/>
      <c r="AT376" s="1465"/>
      <c r="AU376" s="1465"/>
      <c r="AV376" s="1465"/>
      <c r="AW376" s="1465"/>
      <c r="AX376" s="1465"/>
      <c r="AY376" s="1465"/>
      <c r="AZ376" s="1465"/>
      <c r="BA376" s="1465"/>
      <c r="BB376" s="1465"/>
      <c r="BC376" s="1465"/>
      <c r="BD376" s="1465"/>
      <c r="BE376" s="1465"/>
      <c r="BF376" s="1465"/>
      <c r="BG376" s="1465"/>
      <c r="BH376" s="1465"/>
      <c r="BI376" s="1465"/>
      <c r="BJ376" s="1465"/>
      <c r="BK376" s="1465"/>
      <c r="BL376" s="1465"/>
      <c r="BM376" s="1465"/>
      <c r="BN376" s="1465"/>
      <c r="BO376" s="1465"/>
      <c r="BP376" s="1465"/>
      <c r="BQ376" s="1465"/>
      <c r="BR376" s="1465"/>
      <c r="BS376" s="1465"/>
      <c r="BT376" s="1465"/>
      <c r="BU376" s="1465"/>
      <c r="BV376" s="1465"/>
      <c r="BW376" s="1465"/>
      <c r="BX376" s="1465"/>
      <c r="BY376" s="1465"/>
      <c r="BZ376" s="1465"/>
      <c r="CA376" s="1465"/>
      <c r="CB376" s="1465"/>
      <c r="CC376" s="1465"/>
      <c r="CD376" s="1465"/>
      <c r="CE376" s="1465"/>
      <c r="CF376" s="1465"/>
      <c r="CG376" s="1465"/>
      <c r="CH376" s="1465"/>
      <c r="CI376" s="1465"/>
      <c r="CJ376" s="1465"/>
      <c r="CK376" s="1465"/>
      <c r="CL376" s="1465"/>
      <c r="CM376" s="1465"/>
      <c r="CN376" s="1465"/>
      <c r="CO376" s="1465"/>
      <c r="CP376" s="1465"/>
      <c r="CQ376" s="1465"/>
      <c r="CR376" s="1465"/>
      <c r="CS376" s="1465"/>
      <c r="CT376" s="1465"/>
      <c r="CU376" s="1465"/>
      <c r="CV376" s="1465"/>
      <c r="CW376" s="1465"/>
      <c r="CX376" s="1465"/>
      <c r="CY376" s="1465"/>
      <c r="CZ376" s="1465"/>
      <c r="DA376" s="1465"/>
      <c r="DB376" s="1465"/>
      <c r="DC376" s="1465"/>
      <c r="DD376" s="1465"/>
      <c r="DE376" s="1465"/>
      <c r="DF376" s="1465"/>
      <c r="DG376" s="1465"/>
      <c r="DH376" s="1465"/>
      <c r="DI376" s="1465"/>
      <c r="DJ376" s="1465"/>
      <c r="DK376" s="1465"/>
      <c r="DL376" s="1465"/>
      <c r="DM376" s="1465"/>
      <c r="DN376" s="1465"/>
      <c r="DO376" s="1465"/>
      <c r="DP376" s="1465"/>
      <c r="DQ376" s="1465"/>
      <c r="DR376" s="1465"/>
      <c r="DS376" s="1465"/>
      <c r="DT376" s="1465"/>
      <c r="DU376" s="1465"/>
      <c r="DV376" s="1465"/>
      <c r="DW376" s="1465"/>
      <c r="DX376" s="1465"/>
      <c r="DY376" s="1465"/>
      <c r="DZ376" s="1465"/>
      <c r="EA376" s="1465"/>
      <c r="EB376" s="1465"/>
      <c r="EC376" s="1465"/>
      <c r="ED376" s="1465"/>
      <c r="EE376" s="1465"/>
      <c r="EF376" s="1465"/>
      <c r="EG376" s="1465"/>
      <c r="EH376" s="1465"/>
      <c r="EI376" s="1465"/>
      <c r="EJ376" s="1465"/>
      <c r="EK376" s="1465"/>
      <c r="EL376" s="1465"/>
      <c r="EM376" s="1465"/>
      <c r="EN376" s="1465"/>
      <c r="EO376" s="1465"/>
      <c r="EP376" s="1465"/>
      <c r="EQ376" s="1465"/>
      <c r="ER376" s="1465"/>
      <c r="ES376" s="1465"/>
      <c r="ET376" s="1465"/>
      <c r="EU376" s="1465"/>
      <c r="EV376" s="1465"/>
      <c r="EW376" s="1465"/>
      <c r="EX376" s="1465"/>
      <c r="EY376" s="1465"/>
      <c r="EZ376" s="1465"/>
      <c r="FA376" s="1465"/>
      <c r="FB376" s="1465"/>
      <c r="FC376" s="1465"/>
      <c r="FD376" s="1465"/>
      <c r="FE376" s="1465"/>
      <c r="FF376" s="1465"/>
      <c r="FG376" s="1465"/>
      <c r="FH376" s="1465"/>
      <c r="FI376" s="1465"/>
      <c r="FJ376" s="1465"/>
      <c r="FK376" s="1465"/>
      <c r="FL376" s="1465"/>
      <c r="FM376" s="1465"/>
      <c r="FN376" s="1465"/>
      <c r="FO376" s="1465"/>
      <c r="FP376" s="1465"/>
      <c r="FQ376" s="1465"/>
      <c r="FR376" s="1465"/>
      <c r="FS376" s="1465"/>
      <c r="FT376" s="1465"/>
      <c r="FU376" s="1465"/>
      <c r="FV376" s="1465"/>
      <c r="FW376" s="1465"/>
      <c r="FX376" s="1465"/>
      <c r="FY376" s="1465"/>
      <c r="FZ376" s="1465"/>
      <c r="GA376" s="1465"/>
      <c r="GB376" s="1465"/>
      <c r="GC376" s="1465"/>
      <c r="GD376" s="1465"/>
      <c r="GE376" s="1465"/>
      <c r="GF376" s="1465"/>
      <c r="GG376" s="1465"/>
      <c r="GH376" s="1465"/>
      <c r="GI376" s="1465"/>
      <c r="GJ376" s="1465"/>
      <c r="GK376" s="1465"/>
      <c r="GL376" s="1465"/>
      <c r="GM376" s="1465"/>
      <c r="GN376" s="1465"/>
      <c r="GO376" s="1465"/>
      <c r="GP376" s="1465"/>
      <c r="GQ376" s="1465"/>
      <c r="GR376" s="1465"/>
      <c r="GS376" s="1465"/>
      <c r="GT376" s="1465"/>
      <c r="GU376" s="1465"/>
      <c r="GV376" s="1465"/>
      <c r="GW376" s="1465"/>
      <c r="GX376" s="1465"/>
      <c r="GY376" s="1465"/>
      <c r="GZ376" s="1465"/>
      <c r="HA376" s="1465"/>
      <c r="HB376" s="1465"/>
      <c r="HC376" s="1465"/>
      <c r="HD376" s="1465"/>
      <c r="HE376" s="1465"/>
      <c r="HF376" s="1465"/>
      <c r="HG376" s="1465"/>
      <c r="HH376" s="1465"/>
      <c r="HI376" s="1465"/>
      <c r="HJ376" s="1465"/>
      <c r="HK376" s="1465"/>
      <c r="HL376" s="1465"/>
      <c r="HM376" s="1465"/>
      <c r="HN376" s="1465"/>
      <c r="HO376" s="1465"/>
      <c r="HP376" s="1465"/>
      <c r="HQ376" s="1465"/>
      <c r="HR376" s="1465"/>
      <c r="HS376" s="1465"/>
      <c r="HT376" s="1465"/>
      <c r="HU376" s="1465"/>
      <c r="HV376" s="1465"/>
      <c r="HW376" s="1465"/>
      <c r="HX376" s="1465"/>
      <c r="HY376" s="1465"/>
      <c r="HZ376" s="1465"/>
      <c r="IA376" s="1465"/>
      <c r="IB376" s="1465"/>
      <c r="IC376" s="1465"/>
      <c r="ID376" s="1465"/>
      <c r="IE376" s="1465"/>
      <c r="IF376" s="1465"/>
      <c r="IG376" s="1465"/>
      <c r="IH376" s="1465"/>
      <c r="II376" s="1465"/>
      <c r="IJ376" s="1465"/>
      <c r="IK376" s="1465"/>
      <c r="IL376" s="1465"/>
      <c r="IM376" s="1465"/>
      <c r="IN376" s="1465"/>
      <c r="IO376" s="1465"/>
      <c r="IP376" s="1465"/>
      <c r="IQ376" s="1465"/>
      <c r="IR376" s="1465"/>
      <c r="IS376" s="1465"/>
      <c r="IT376" s="1465"/>
      <c r="IU376" s="1465"/>
      <c r="IV376" s="1465"/>
      <c r="IW376" s="1465"/>
      <c r="IX376" s="1465"/>
      <c r="IY376" s="1465"/>
      <c r="IZ376" s="1465"/>
      <c r="JA376" s="1465"/>
      <c r="JB376" s="1465"/>
      <c r="JC376" s="1465"/>
      <c r="JD376" s="1465"/>
      <c r="JE376" s="1465"/>
      <c r="JF376" s="1465"/>
      <c r="JG376" s="1465"/>
      <c r="JH376" s="1465"/>
      <c r="JI376" s="1465"/>
      <c r="JJ376" s="1465"/>
      <c r="JK376" s="1465"/>
      <c r="JL376" s="1465"/>
      <c r="JM376" s="1465"/>
      <c r="JN376" s="1465"/>
      <c r="JO376" s="1465"/>
      <c r="JP376" s="1465"/>
      <c r="JQ376" s="1465"/>
      <c r="JR376" s="1465"/>
      <c r="JS376" s="1465"/>
      <c r="JT376" s="1465"/>
      <c r="JU376" s="1465"/>
      <c r="JV376" s="1465"/>
      <c r="JW376" s="1465"/>
      <c r="JX376" s="1465"/>
      <c r="JY376" s="1465"/>
      <c r="JZ376" s="1465"/>
      <c r="KA376" s="1465"/>
      <c r="KB376" s="1465"/>
      <c r="KC376" s="1465"/>
      <c r="KD376" s="1465"/>
      <c r="KE376" s="1465"/>
      <c r="KF376" s="1465"/>
      <c r="KG376" s="1465"/>
      <c r="KH376" s="1465"/>
      <c r="KI376" s="1465"/>
      <c r="KJ376" s="1465"/>
      <c r="KK376" s="1465"/>
      <c r="KL376" s="1465"/>
      <c r="KM376" s="1465"/>
      <c r="KN376" s="1465"/>
      <c r="KO376" s="1465"/>
      <c r="KP376" s="1465"/>
      <c r="KQ376" s="1465"/>
      <c r="KR376" s="1465"/>
      <c r="KS376" s="1465"/>
      <c r="KT376" s="1465"/>
      <c r="KU376" s="1465"/>
      <c r="KV376" s="1465"/>
      <c r="KW376" s="1465"/>
      <c r="KX376" s="1465"/>
      <c r="KY376" s="1465"/>
      <c r="KZ376" s="1465"/>
      <c r="LA376" s="1465"/>
      <c r="LB376" s="1465"/>
      <c r="LC376" s="1465"/>
      <c r="LD376" s="1465"/>
      <c r="LE376" s="1465"/>
      <c r="LF376" s="1465"/>
      <c r="LG376" s="1465"/>
      <c r="LH376" s="1465"/>
      <c r="LI376" s="1465"/>
      <c r="LJ376" s="1465"/>
      <c r="LK376" s="1465"/>
      <c r="LL376" s="1465"/>
      <c r="LM376" s="1465"/>
      <c r="LN376" s="1465"/>
      <c r="LO376" s="1465"/>
      <c r="LP376" s="1465"/>
      <c r="LQ376" s="1465"/>
      <c r="LR376" s="1465"/>
      <c r="LS376" s="1465"/>
      <c r="LT376" s="1465"/>
      <c r="LU376" s="1465"/>
      <c r="LV376" s="1465"/>
      <c r="LW376" s="1465"/>
      <c r="LX376" s="1465"/>
      <c r="LY376" s="1465"/>
      <c r="LZ376" s="1465"/>
      <c r="MA376" s="1465"/>
      <c r="MB376" s="1465"/>
      <c r="MC376" s="1465"/>
      <c r="MD376" s="1465"/>
      <c r="ME376" s="1465"/>
      <c r="MF376" s="1465"/>
      <c r="MG376" s="1465"/>
      <c r="MH376" s="1465"/>
      <c r="MI376" s="1465"/>
      <c r="MJ376" s="1465"/>
      <c r="MK376" s="1465"/>
      <c r="ML376" s="1465"/>
      <c r="MM376" s="1465"/>
      <c r="MN376" s="1465"/>
      <c r="MO376" s="1465"/>
      <c r="MP376" s="1465"/>
      <c r="MQ376" s="1465"/>
      <c r="MR376" s="1465"/>
      <c r="MS376" s="1465"/>
      <c r="MT376" s="1465"/>
      <c r="MU376" s="1465"/>
      <c r="MV376" s="1465"/>
      <c r="MW376" s="1465"/>
      <c r="MX376" s="1465"/>
      <c r="MY376" s="1465"/>
      <c r="MZ376" s="1465"/>
      <c r="NA376" s="1465"/>
      <c r="NB376" s="1465"/>
      <c r="NC376" s="1465"/>
      <c r="ND376" s="1465"/>
      <c r="NE376" s="1465"/>
      <c r="NF376" s="1465"/>
      <c r="NG376" s="1465"/>
      <c r="NH376" s="1465"/>
      <c r="NI376" s="1465"/>
      <c r="NJ376" s="1465"/>
      <c r="NK376" s="1465"/>
      <c r="NL376" s="1465"/>
      <c r="NM376" s="1465"/>
      <c r="NN376" s="1465"/>
      <c r="NO376" s="1465"/>
      <c r="NP376" s="1465"/>
      <c r="NQ376" s="1465"/>
      <c r="NR376" s="1465"/>
      <c r="NS376" s="1465"/>
      <c r="NT376" s="1465"/>
      <c r="NU376" s="1465"/>
      <c r="NV376" s="1465"/>
      <c r="NW376" s="1465"/>
      <c r="NX376" s="1465"/>
      <c r="NY376" s="1465"/>
      <c r="NZ376" s="1465"/>
      <c r="OA376" s="1465"/>
      <c r="OB376" s="1465"/>
      <c r="OC376" s="1465"/>
      <c r="OD376" s="1465"/>
      <c r="OE376" s="1465"/>
      <c r="OF376" s="1465"/>
      <c r="OG376" s="1465"/>
      <c r="OH376" s="1465"/>
      <c r="OI376" s="1465"/>
      <c r="OJ376" s="1465"/>
      <c r="OK376" s="1465"/>
      <c r="OL376" s="1465"/>
      <c r="OM376" s="1465"/>
      <c r="ON376" s="1465"/>
      <c r="OO376" s="1465"/>
      <c r="OP376" s="1465"/>
      <c r="OQ376" s="1465"/>
      <c r="OR376" s="1465"/>
      <c r="OS376" s="1465"/>
      <c r="OT376" s="1465"/>
      <c r="OU376" s="1465"/>
      <c r="OV376" s="1465"/>
      <c r="OW376" s="1465"/>
      <c r="OX376" s="1465"/>
      <c r="OY376" s="1465"/>
      <c r="OZ376" s="1465"/>
      <c r="PA376" s="1465"/>
      <c r="PB376" s="1465"/>
      <c r="PC376" s="1465"/>
      <c r="PD376" s="1465"/>
      <c r="PE376" s="1465"/>
      <c r="PF376" s="1465"/>
      <c r="PG376" s="1465"/>
      <c r="PH376" s="1465"/>
      <c r="PI376" s="1465"/>
      <c r="PJ376" s="1465"/>
      <c r="PK376" s="1465"/>
      <c r="PL376" s="1465"/>
      <c r="PM376" s="1465"/>
      <c r="PN376" s="1465"/>
      <c r="PO376" s="1465"/>
      <c r="PP376" s="1465"/>
      <c r="PQ376" s="1465"/>
      <c r="PR376" s="1465"/>
      <c r="PS376" s="1465"/>
      <c r="PT376" s="1465"/>
      <c r="PU376" s="1465"/>
      <c r="PV376" s="1465"/>
      <c r="PW376" s="1465"/>
      <c r="PX376" s="1465"/>
      <c r="PY376" s="1465"/>
      <c r="PZ376" s="1465"/>
      <c r="QA376" s="1465"/>
      <c r="QB376" s="1465"/>
      <c r="QC376" s="1465"/>
      <c r="QD376" s="1465"/>
      <c r="QE376" s="1465"/>
      <c r="QF376" s="1465"/>
      <c r="QG376" s="1465"/>
      <c r="QH376" s="1465"/>
      <c r="QI376" s="1465"/>
      <c r="QJ376" s="1465"/>
      <c r="QK376" s="1465"/>
      <c r="QL376" s="1465"/>
      <c r="QM376" s="1465"/>
      <c r="QN376" s="1465"/>
      <c r="QO376" s="1465"/>
      <c r="QP376" s="1465"/>
      <c r="QQ376" s="1465"/>
      <c r="QR376" s="1465"/>
      <c r="QS376" s="1465"/>
      <c r="QT376" s="1465"/>
      <c r="QU376" s="1465"/>
      <c r="QV376" s="1465"/>
      <c r="QW376" s="1465"/>
      <c r="QX376" s="1465"/>
      <c r="QY376" s="1465"/>
      <c r="QZ376" s="1465"/>
      <c r="RA376" s="1465"/>
      <c r="RB376" s="1465"/>
      <c r="RC376" s="1465"/>
      <c r="RD376" s="1465"/>
      <c r="RE376" s="1465"/>
      <c r="RF376" s="1465"/>
      <c r="RG376" s="1465"/>
      <c r="RH376" s="1465"/>
      <c r="RI376" s="1465"/>
      <c r="RJ376" s="1465"/>
      <c r="RK376" s="1465"/>
      <c r="RL376" s="1465"/>
      <c r="RM376" s="1465"/>
      <c r="RN376" s="1465"/>
      <c r="RO376" s="1465"/>
      <c r="RP376" s="1465"/>
      <c r="RQ376" s="1465"/>
      <c r="RR376" s="1465"/>
      <c r="RS376" s="1465"/>
      <c r="RT376" s="1465"/>
      <c r="RU376" s="1465"/>
      <c r="RV376" s="1465"/>
      <c r="RW376" s="1465"/>
      <c r="RX376" s="1465"/>
      <c r="RY376" s="1465"/>
      <c r="RZ376" s="1465"/>
      <c r="SA376" s="1465"/>
      <c r="SB376" s="1465"/>
      <c r="SC376" s="1465"/>
      <c r="SD376" s="1465"/>
      <c r="SE376" s="1465"/>
      <c r="SF376" s="1465"/>
      <c r="SG376" s="1465"/>
      <c r="SH376" s="1465"/>
      <c r="SI376" s="1465"/>
      <c r="SJ376" s="1465"/>
      <c r="SK376" s="1465"/>
      <c r="SL376" s="1465"/>
      <c r="SM376" s="1465"/>
      <c r="SN376" s="1465"/>
      <c r="SO376" s="1465"/>
      <c r="SP376" s="1465"/>
      <c r="SQ376" s="1465"/>
      <c r="SR376" s="1465"/>
      <c r="SS376" s="1465"/>
      <c r="ST376" s="1465"/>
      <c r="SU376" s="1465"/>
      <c r="SV376" s="1465"/>
      <c r="SW376" s="1465"/>
      <c r="SX376" s="1465"/>
      <c r="SY376" s="1465"/>
      <c r="SZ376" s="1465"/>
      <c r="TA376" s="1465"/>
      <c r="TB376" s="1465"/>
      <c r="TC376" s="1465"/>
      <c r="TD376" s="1465"/>
      <c r="TE376" s="1465"/>
      <c r="TF376" s="1465"/>
      <c r="TG376" s="1465"/>
      <c r="TH376" s="1465"/>
      <c r="TI376" s="1465"/>
      <c r="TJ376" s="1465"/>
      <c r="TK376" s="1465"/>
      <c r="TL376" s="1465"/>
      <c r="TM376" s="1465"/>
      <c r="TN376" s="1465"/>
      <c r="TO376" s="1465"/>
      <c r="TP376" s="1465"/>
      <c r="TQ376" s="1465"/>
      <c r="TR376" s="1465"/>
      <c r="TS376" s="1465"/>
      <c r="TT376" s="1465"/>
      <c r="TU376" s="1465"/>
      <c r="TV376" s="1465"/>
      <c r="TW376" s="1465"/>
      <c r="TX376" s="1465"/>
      <c r="TY376" s="1465"/>
      <c r="TZ376" s="1465"/>
      <c r="UA376" s="1465"/>
      <c r="UB376" s="1465"/>
      <c r="UC376" s="1465"/>
      <c r="UD376" s="1465"/>
      <c r="UE376" s="1465"/>
      <c r="UF376" s="1465"/>
      <c r="UG376" s="1465"/>
      <c r="UH376" s="1465"/>
      <c r="UI376" s="1465"/>
      <c r="UJ376" s="1465"/>
      <c r="UK376" s="1465"/>
      <c r="UL376" s="1465"/>
      <c r="UM376" s="1465"/>
      <c r="UN376" s="1465"/>
      <c r="UO376" s="1465"/>
      <c r="UP376" s="1465"/>
      <c r="UQ376" s="1465"/>
      <c r="UR376" s="1465"/>
      <c r="US376" s="1465"/>
      <c r="UT376" s="1465"/>
      <c r="UU376" s="1465"/>
      <c r="UV376" s="1465"/>
      <c r="UW376" s="1465"/>
      <c r="UX376" s="1465"/>
      <c r="UY376" s="1465"/>
      <c r="UZ376" s="1465"/>
      <c r="VA376" s="1465"/>
      <c r="VB376" s="1465"/>
      <c r="VC376" s="1465"/>
      <c r="VD376" s="1465"/>
      <c r="VE376" s="1465"/>
      <c r="VF376" s="1465"/>
      <c r="VG376" s="1465"/>
      <c r="VH376" s="1465"/>
      <c r="VI376" s="1465"/>
      <c r="VJ376" s="1465"/>
      <c r="VK376" s="1465"/>
      <c r="VL376" s="1465"/>
      <c r="VM376" s="1465"/>
      <c r="VN376" s="1465"/>
      <c r="VO376" s="1465"/>
      <c r="VP376" s="1465"/>
      <c r="VQ376" s="1465"/>
      <c r="VR376" s="1465"/>
      <c r="VS376" s="1465"/>
      <c r="VT376" s="1465"/>
      <c r="VU376" s="1465"/>
      <c r="VV376" s="1465"/>
      <c r="VW376" s="1465"/>
      <c r="VX376" s="1465"/>
      <c r="VY376" s="1465"/>
      <c r="VZ376" s="1465"/>
      <c r="WA376" s="1465"/>
      <c r="WB376" s="1465"/>
      <c r="WC376" s="1465"/>
      <c r="WD376" s="1465"/>
      <c r="WE376" s="1465"/>
      <c r="WF376" s="1465"/>
      <c r="WG376" s="1465"/>
      <c r="WH376" s="1465"/>
      <c r="WI376" s="1465"/>
      <c r="WJ376" s="1465"/>
      <c r="WK376" s="1465"/>
      <c r="WL376" s="1465"/>
      <c r="WM376" s="1465"/>
      <c r="WN376" s="1465"/>
      <c r="WO376" s="1465"/>
      <c r="WP376" s="1465"/>
      <c r="WQ376" s="1465"/>
      <c r="WR376" s="1465"/>
      <c r="WS376" s="1465"/>
      <c r="WT376" s="1465"/>
      <c r="WU376" s="1465"/>
      <c r="WV376" s="1465"/>
      <c r="WW376" s="1465"/>
      <c r="WX376" s="1465"/>
      <c r="WY376" s="1465"/>
      <c r="WZ376" s="1465"/>
      <c r="XA376" s="1465"/>
      <c r="XB376" s="1465"/>
      <c r="XC376" s="1465"/>
      <c r="XD376" s="1465"/>
      <c r="XE376" s="1465"/>
      <c r="XF376" s="1465"/>
      <c r="XG376" s="1465"/>
      <c r="XH376" s="1465"/>
      <c r="XI376" s="1465"/>
      <c r="XJ376" s="1465"/>
      <c r="XK376" s="1465"/>
      <c r="XL376" s="1465"/>
      <c r="XM376" s="1465"/>
      <c r="XN376" s="1465"/>
      <c r="XO376" s="1465"/>
      <c r="XP376" s="1465"/>
      <c r="XQ376" s="1465"/>
      <c r="XR376" s="1465"/>
      <c r="XS376" s="1465"/>
      <c r="XT376" s="1465"/>
      <c r="XU376" s="1465"/>
      <c r="XV376" s="1465"/>
      <c r="XW376" s="1465"/>
      <c r="XX376" s="1465"/>
      <c r="XY376" s="1465"/>
      <c r="XZ376" s="1465"/>
      <c r="YA376" s="1465"/>
      <c r="YB376" s="1465"/>
      <c r="YC376" s="1465"/>
      <c r="YD376" s="1465"/>
      <c r="YE376" s="1465"/>
      <c r="YF376" s="1465"/>
      <c r="YG376" s="1465"/>
      <c r="YH376" s="1465"/>
      <c r="YI376" s="1465"/>
      <c r="YJ376" s="1465"/>
      <c r="YK376" s="1465"/>
      <c r="YL376" s="1465"/>
      <c r="YM376" s="1465"/>
      <c r="YN376" s="1465"/>
      <c r="YO376" s="1465"/>
      <c r="YP376" s="1465"/>
      <c r="YQ376" s="1465"/>
      <c r="YR376" s="1465"/>
      <c r="YS376" s="1465"/>
      <c r="YT376" s="1465"/>
      <c r="YU376" s="1465"/>
      <c r="YV376" s="1465"/>
      <c r="YW376" s="1465"/>
      <c r="YX376" s="1465"/>
      <c r="YY376" s="1465"/>
      <c r="YZ376" s="1465"/>
      <c r="ZA376" s="1465"/>
      <c r="ZB376" s="1465"/>
      <c r="ZC376" s="1465"/>
      <c r="ZD376" s="1465"/>
      <c r="ZE376" s="1465"/>
      <c r="ZF376" s="1465"/>
      <c r="ZG376" s="1465"/>
      <c r="ZH376" s="1465"/>
      <c r="ZI376" s="1465"/>
      <c r="ZJ376" s="1465"/>
      <c r="ZK376" s="1465"/>
      <c r="ZL376" s="1465"/>
      <c r="ZM376" s="1465"/>
      <c r="ZN376" s="1465"/>
      <c r="ZO376" s="1465"/>
      <c r="ZP376" s="1465"/>
      <c r="ZQ376" s="1465"/>
      <c r="ZR376" s="1465"/>
      <c r="ZS376" s="1465"/>
      <c r="ZT376" s="1465"/>
      <c r="ZU376" s="1465"/>
      <c r="ZV376" s="1465"/>
      <c r="ZW376" s="1465"/>
      <c r="ZX376" s="1465"/>
      <c r="ZY376" s="1465"/>
      <c r="ZZ376" s="1465"/>
      <c r="AAA376" s="1465"/>
      <c r="AAB376" s="1465"/>
      <c r="AAC376" s="1465"/>
      <c r="AAD376" s="1465"/>
      <c r="AAE376" s="1465"/>
      <c r="AAF376" s="1465"/>
      <c r="AAG376" s="1465"/>
      <c r="AAH376" s="1465"/>
      <c r="AAI376" s="1465"/>
      <c r="AAJ376" s="1465"/>
      <c r="AAK376" s="1465"/>
      <c r="AAL376" s="1465"/>
      <c r="AAM376" s="1465"/>
      <c r="AAN376" s="1465"/>
      <c r="AAO376" s="1465"/>
      <c r="AAP376" s="1465"/>
      <c r="AAQ376" s="1465"/>
      <c r="AAR376" s="1465"/>
      <c r="AAS376" s="1465"/>
      <c r="AAT376" s="1465"/>
      <c r="AAU376" s="1465"/>
      <c r="AAV376" s="1465"/>
      <c r="AAW376" s="1465"/>
      <c r="AAX376" s="1465"/>
      <c r="AAY376" s="1465"/>
      <c r="AAZ376" s="1465"/>
      <c r="ABA376" s="1465"/>
      <c r="ABB376" s="1465"/>
      <c r="ABC376" s="1465"/>
      <c r="ABD376" s="1465"/>
      <c r="ABE376" s="1465"/>
      <c r="ABF376" s="1465"/>
      <c r="ABG376" s="1465"/>
      <c r="ABH376" s="1465"/>
      <c r="ABI376" s="1465"/>
      <c r="ABJ376" s="1465"/>
      <c r="ABK376" s="1465"/>
      <c r="ABL376" s="1465"/>
      <c r="ABM376" s="1465"/>
      <c r="ABN376" s="1465"/>
      <c r="ABO376" s="1465"/>
      <c r="ABP376" s="1465"/>
      <c r="ABQ376" s="1465"/>
      <c r="ABR376" s="1465"/>
      <c r="ABS376" s="1465"/>
      <c r="ABT376" s="1465"/>
      <c r="ABU376" s="1465"/>
      <c r="ABV376" s="1465"/>
      <c r="ABW376" s="1465"/>
      <c r="ABX376" s="1465"/>
      <c r="ABY376" s="1465"/>
      <c r="ABZ376" s="1465"/>
      <c r="ACA376" s="1465"/>
      <c r="ACB376" s="1465"/>
      <c r="ACC376" s="1465"/>
      <c r="ACD376" s="1465"/>
      <c r="ACE376" s="1465"/>
      <c r="ACF376" s="1465"/>
      <c r="ACG376" s="1465"/>
      <c r="ACH376" s="1465"/>
      <c r="ACI376" s="1465"/>
      <c r="ACJ376" s="1465"/>
      <c r="ACK376" s="1465"/>
      <c r="ACL376" s="1465"/>
      <c r="ACM376" s="1465"/>
      <c r="ACN376" s="1465"/>
      <c r="ACO376" s="1465"/>
      <c r="ACP376" s="1465"/>
      <c r="ACQ376" s="1465"/>
      <c r="ACR376" s="1465"/>
      <c r="ACS376" s="1465"/>
      <c r="ACT376" s="1465"/>
      <c r="ACU376" s="1465"/>
      <c r="ACV376" s="1465"/>
      <c r="ACW376" s="1465"/>
      <c r="ACX376" s="1465"/>
      <c r="ACY376" s="1465"/>
      <c r="ACZ376" s="1465"/>
      <c r="ADA376" s="1465"/>
      <c r="ADB376" s="1465"/>
      <c r="ADC376" s="1465"/>
      <c r="ADD376" s="1465"/>
      <c r="ADE376" s="1465"/>
      <c r="ADF376" s="1465"/>
      <c r="ADG376" s="1465"/>
      <c r="ADH376" s="1465"/>
      <c r="ADI376" s="1465"/>
      <c r="ADJ376" s="1465"/>
      <c r="ADK376" s="1465"/>
      <c r="ADL376" s="1465"/>
      <c r="ADM376" s="1465"/>
      <c r="ADN376" s="1465"/>
      <c r="ADO376" s="1465"/>
      <c r="ADP376" s="1465"/>
      <c r="ADQ376" s="1465"/>
      <c r="ADR376" s="1465"/>
      <c r="ADS376" s="1465"/>
      <c r="ADT376" s="1465"/>
      <c r="ADU376" s="1465"/>
      <c r="ADV376" s="1465"/>
      <c r="ADW376" s="1465"/>
      <c r="ADX376" s="1465"/>
      <c r="ADY376" s="1465"/>
      <c r="ADZ376" s="1465"/>
      <c r="AEA376" s="1465"/>
      <c r="AEB376" s="1465"/>
      <c r="AEC376" s="1465"/>
      <c r="AED376" s="1465"/>
      <c r="AEE376" s="1465"/>
      <c r="AEF376" s="1465"/>
      <c r="AEG376" s="1465"/>
      <c r="AEH376" s="1465"/>
      <c r="AEI376" s="1465"/>
      <c r="AEJ376" s="1465"/>
      <c r="AEK376" s="1465"/>
      <c r="AEL376" s="1465"/>
      <c r="AEM376" s="1465"/>
      <c r="AEN376" s="1465"/>
      <c r="AEO376" s="1465"/>
      <c r="AEP376" s="1465"/>
      <c r="AEQ376" s="1465"/>
      <c r="AER376" s="1465"/>
      <c r="AES376" s="1465"/>
      <c r="AET376" s="1465"/>
      <c r="AEU376" s="1465"/>
      <c r="AEV376" s="1465"/>
      <c r="AEW376" s="1465"/>
      <c r="AEX376" s="1465"/>
      <c r="AEY376" s="1465"/>
      <c r="AEZ376" s="1465"/>
      <c r="AFA376" s="1465"/>
      <c r="AFB376" s="1465"/>
      <c r="AFC376" s="1465"/>
      <c r="AFD376" s="1465"/>
      <c r="AFE376" s="1465"/>
      <c r="AFF376" s="1465"/>
      <c r="AFG376" s="1465"/>
      <c r="AFH376" s="1465"/>
      <c r="AFI376" s="1465"/>
      <c r="AFJ376" s="1465"/>
      <c r="AFK376" s="1465"/>
      <c r="AFL376" s="1465"/>
      <c r="AFM376" s="1465"/>
      <c r="AFN376" s="1465"/>
      <c r="AFO376" s="1465"/>
      <c r="AFP376" s="1465"/>
      <c r="AFQ376" s="1465"/>
      <c r="AFR376" s="1465"/>
      <c r="AFS376" s="1465"/>
      <c r="AFT376" s="1465"/>
      <c r="AFU376" s="1465"/>
      <c r="AFV376" s="1465"/>
      <c r="AFW376" s="1465"/>
      <c r="AFX376" s="1465"/>
      <c r="AFY376" s="1465"/>
      <c r="AFZ376" s="1465"/>
      <c r="AGA376" s="1465"/>
      <c r="AGB376" s="1465"/>
      <c r="AGC376" s="1465"/>
      <c r="AGD376" s="1465"/>
      <c r="AGE376" s="1465"/>
      <c r="AGF376" s="1465"/>
      <c r="AGG376" s="1465"/>
      <c r="AGH376" s="1465"/>
      <c r="AGI376" s="1465"/>
      <c r="AGJ376" s="1465"/>
      <c r="AGK376" s="1465"/>
      <c r="AGL376" s="1465"/>
      <c r="AGM376" s="1465"/>
      <c r="AGN376" s="1465"/>
      <c r="AGO376" s="1465"/>
      <c r="AGP376" s="1465"/>
      <c r="AGQ376" s="1465"/>
      <c r="AGR376" s="1465"/>
      <c r="AGS376" s="1465"/>
      <c r="AGT376" s="1465"/>
      <c r="AGU376" s="1465"/>
      <c r="AGV376" s="1465"/>
      <c r="AGW376" s="1465"/>
      <c r="AGX376" s="1465"/>
      <c r="AGY376" s="1465"/>
      <c r="AGZ376" s="1465"/>
      <c r="AHA376" s="1465"/>
      <c r="AHB376" s="1465"/>
      <c r="AHC376" s="1465"/>
      <c r="AHD376" s="1465"/>
      <c r="AHE376" s="1465"/>
      <c r="AHF376" s="1465"/>
      <c r="AHG376" s="1465"/>
      <c r="AHH376" s="1465"/>
      <c r="AHI376" s="1465"/>
      <c r="AHJ376" s="1465"/>
      <c r="AHK376" s="1465"/>
      <c r="AHL376" s="1465"/>
      <c r="AHM376" s="1465"/>
      <c r="AHN376" s="1465"/>
      <c r="AHO376" s="1465"/>
      <c r="AHP376" s="1465"/>
      <c r="AHQ376" s="1465"/>
      <c r="AHR376" s="1465"/>
      <c r="AHS376" s="1465"/>
      <c r="AHT376" s="1465"/>
      <c r="AHU376" s="1465"/>
      <c r="AHV376" s="1465"/>
      <c r="AHW376" s="1465"/>
      <c r="AHX376" s="1465"/>
      <c r="AHY376" s="1465"/>
      <c r="AHZ376" s="1465"/>
      <c r="AIA376" s="1465"/>
      <c r="AIB376" s="1465"/>
      <c r="AIC376" s="1465"/>
      <c r="AID376" s="1465"/>
      <c r="AIE376" s="1465"/>
      <c r="AIF376" s="1465"/>
      <c r="AIG376" s="1465"/>
      <c r="AIH376" s="1465"/>
      <c r="AII376" s="1465"/>
      <c r="AIJ376" s="1465"/>
      <c r="AIK376" s="1465"/>
      <c r="AIL376" s="1465"/>
      <c r="AIM376" s="1465"/>
      <c r="AIN376" s="1465"/>
      <c r="AIO376" s="1465"/>
      <c r="AIP376" s="1465"/>
      <c r="AIQ376" s="1465"/>
      <c r="AIR376" s="1465"/>
      <c r="AIS376" s="1465"/>
      <c r="AIT376" s="1465"/>
      <c r="AIU376" s="1465"/>
      <c r="AIV376" s="1465"/>
      <c r="AIW376" s="1465"/>
      <c r="AIX376" s="1465"/>
      <c r="AIY376" s="1465"/>
      <c r="AIZ376" s="1465"/>
      <c r="AJA376" s="1465"/>
      <c r="AJB376" s="1465"/>
      <c r="AJC376" s="1465"/>
      <c r="AJD376" s="1465"/>
      <c r="AJE376" s="1465"/>
      <c r="AJF376" s="1465"/>
      <c r="AJG376" s="1465"/>
      <c r="AJH376" s="1465"/>
      <c r="AJI376" s="1465"/>
      <c r="AJJ376" s="1465"/>
      <c r="AJK376" s="1465"/>
      <c r="AJL376" s="1465"/>
      <c r="AJM376" s="1465"/>
      <c r="AJN376" s="1465"/>
      <c r="AJO376" s="1465"/>
      <c r="AJP376" s="1465"/>
      <c r="AJQ376" s="1465"/>
      <c r="AJR376" s="1465"/>
      <c r="AJS376" s="1465"/>
      <c r="AJT376" s="1465"/>
      <c r="AJU376" s="1465"/>
      <c r="AJV376" s="1465"/>
      <c r="AJW376" s="1465"/>
      <c r="AJX376" s="1465"/>
      <c r="AJY376" s="1465"/>
      <c r="AJZ376" s="1465"/>
      <c r="AKA376" s="1465"/>
      <c r="AKB376" s="1465"/>
      <c r="AKC376" s="1465"/>
      <c r="AKD376" s="1465"/>
      <c r="AKE376" s="1465"/>
      <c r="AKF376" s="1465"/>
      <c r="AKG376" s="1465"/>
      <c r="AKH376" s="1465"/>
      <c r="AKI376" s="1465"/>
      <c r="AKJ376" s="1465"/>
      <c r="AKK376" s="1465"/>
      <c r="AKL376" s="1465"/>
      <c r="AKM376" s="1465"/>
      <c r="AKN376" s="1465"/>
      <c r="AKO376" s="1465"/>
      <c r="AKP376" s="1465"/>
      <c r="AKQ376" s="1465"/>
      <c r="AKR376" s="1465"/>
      <c r="AKS376" s="1465"/>
      <c r="AKT376" s="1465"/>
      <c r="AKU376" s="1465"/>
      <c r="AKV376" s="1465"/>
      <c r="AKW376" s="1465"/>
      <c r="AKX376" s="1465"/>
      <c r="AKY376" s="1465"/>
      <c r="AKZ376" s="1465"/>
      <c r="ALA376" s="1465"/>
      <c r="ALB376" s="1465"/>
      <c r="ALC376" s="1465"/>
      <c r="ALD376" s="1465"/>
      <c r="ALE376" s="1465"/>
      <c r="ALF376" s="1465"/>
      <c r="ALG376" s="1465"/>
      <c r="ALH376" s="1465"/>
      <c r="ALI376" s="1465"/>
      <c r="ALJ376" s="1465"/>
      <c r="ALK376" s="1465"/>
      <c r="ALL376" s="1465"/>
      <c r="ALM376" s="1465"/>
      <c r="ALN376" s="1465"/>
      <c r="ALO376" s="1465"/>
      <c r="ALP376" s="1465"/>
      <c r="ALQ376" s="1465"/>
      <c r="ALR376" s="1465"/>
      <c r="ALS376" s="1465"/>
      <c r="ALT376" s="1465"/>
      <c r="ALU376" s="1465"/>
      <c r="ALV376" s="1465"/>
      <c r="ALW376" s="1465"/>
      <c r="ALX376" s="1465"/>
      <c r="ALY376" s="1465"/>
      <c r="ALZ376" s="1465"/>
      <c r="AMA376" s="1465"/>
      <c r="AMB376" s="1465"/>
      <c r="AMC376" s="1465"/>
      <c r="AMD376" s="1465"/>
      <c r="AME376" s="1465"/>
      <c r="AMF376" s="1465"/>
      <c r="AMG376" s="1465"/>
      <c r="AMH376" s="1465"/>
      <c r="AMI376" s="1465"/>
      <c r="AMJ376" s="1465"/>
      <c r="AMK376" s="1465"/>
      <c r="AML376" s="1465"/>
      <c r="AMM376" s="1465"/>
      <c r="AMN376" s="1465"/>
      <c r="AMO376" s="1465"/>
      <c r="AMP376" s="1465"/>
      <c r="AMQ376" s="1465"/>
      <c r="AMR376" s="1465"/>
      <c r="AMS376" s="1465"/>
      <c r="AMT376" s="1465"/>
      <c r="AMU376" s="1465"/>
      <c r="AMV376" s="1465"/>
      <c r="AMW376" s="1465"/>
      <c r="AMX376" s="1465"/>
      <c r="AMY376" s="1465"/>
      <c r="AMZ376" s="1465"/>
      <c r="ANA376" s="1465"/>
      <c r="ANB376" s="1465"/>
      <c r="ANC376" s="1465"/>
      <c r="AND376" s="1465"/>
      <c r="ANE376" s="1465"/>
      <c r="ANF376" s="1465"/>
      <c r="ANG376" s="1465"/>
      <c r="ANH376" s="1465"/>
      <c r="ANI376" s="1465"/>
      <c r="ANJ376" s="1465"/>
      <c r="ANK376" s="1465"/>
      <c r="ANL376" s="1465"/>
      <c r="ANM376" s="1465"/>
      <c r="ANN376" s="1465"/>
      <c r="ANO376" s="1465"/>
      <c r="ANP376" s="1465"/>
      <c r="ANQ376" s="1465"/>
      <c r="ANR376" s="1465"/>
      <c r="ANS376" s="1465"/>
      <c r="ANT376" s="1465"/>
      <c r="ANU376" s="1465"/>
      <c r="ANV376" s="1465"/>
      <c r="ANW376" s="1465"/>
      <c r="ANX376" s="1465"/>
      <c r="ANY376" s="1465"/>
      <c r="ANZ376" s="1465"/>
      <c r="AOA376" s="1465"/>
      <c r="AOB376" s="1465"/>
      <c r="AOC376" s="1465"/>
      <c r="AOD376" s="1465"/>
      <c r="AOE376" s="1465"/>
      <c r="AOF376" s="1465"/>
      <c r="AOG376" s="1465"/>
      <c r="AOH376" s="1465"/>
      <c r="AOI376" s="1465"/>
      <c r="AOJ376" s="1465"/>
      <c r="AOK376" s="1465"/>
      <c r="AOL376" s="1465"/>
      <c r="AOM376" s="1465"/>
      <c r="AON376" s="1465"/>
      <c r="AOO376" s="1465"/>
      <c r="AOP376" s="1465"/>
      <c r="AOQ376" s="1465"/>
      <c r="AOR376" s="1465"/>
      <c r="AOS376" s="1465"/>
      <c r="AOT376" s="1465"/>
      <c r="AOU376" s="1465"/>
      <c r="AOV376" s="1465"/>
      <c r="AOW376" s="1465"/>
      <c r="AOX376" s="1465"/>
      <c r="AOY376" s="1465"/>
      <c r="AOZ376" s="1465"/>
      <c r="APA376" s="1465"/>
      <c r="APB376" s="1465"/>
      <c r="APC376" s="1465"/>
      <c r="APD376" s="1465"/>
      <c r="APE376" s="1465"/>
      <c r="APF376" s="1465"/>
      <c r="APG376" s="1465"/>
      <c r="APH376" s="1465"/>
      <c r="API376" s="1465"/>
      <c r="APJ376" s="1465"/>
      <c r="APK376" s="1465"/>
      <c r="APL376" s="1465"/>
      <c r="APM376" s="1465"/>
      <c r="APN376" s="1465"/>
      <c r="APO376" s="1465"/>
      <c r="APP376" s="1465"/>
      <c r="APQ376" s="1465"/>
      <c r="APR376" s="1465"/>
      <c r="APS376" s="1465"/>
      <c r="APT376" s="1465"/>
      <c r="APU376" s="1465"/>
      <c r="APV376" s="1465"/>
      <c r="APW376" s="1465"/>
      <c r="APX376" s="1465"/>
      <c r="APY376" s="1465"/>
      <c r="APZ376" s="1465"/>
      <c r="AQA376" s="1465"/>
      <c r="AQB376" s="1465"/>
      <c r="AQC376" s="1465"/>
      <c r="AQD376" s="1465"/>
      <c r="AQE376" s="1465"/>
      <c r="AQF376" s="1465"/>
      <c r="AQG376" s="1465"/>
      <c r="AQH376" s="1465"/>
      <c r="AQI376" s="1465"/>
      <c r="AQJ376" s="1465"/>
      <c r="AQK376" s="1465"/>
      <c r="AQL376" s="1465"/>
      <c r="AQM376" s="1465"/>
      <c r="AQN376" s="1465"/>
      <c r="AQO376" s="1465"/>
      <c r="AQP376" s="1465"/>
      <c r="AQQ376" s="1465"/>
      <c r="AQR376" s="1465"/>
      <c r="AQS376" s="1465"/>
      <c r="AQT376" s="1465"/>
      <c r="AQU376" s="1465"/>
      <c r="AQV376" s="1465"/>
      <c r="AQW376" s="1465"/>
      <c r="AQX376" s="1465"/>
      <c r="AQY376" s="1465"/>
      <c r="AQZ376" s="1465"/>
      <c r="ARA376" s="1465"/>
      <c r="ARB376" s="1465"/>
      <c r="ARC376" s="1465"/>
      <c r="ARD376" s="1465"/>
      <c r="ARE376" s="1465"/>
      <c r="ARF376" s="1465"/>
      <c r="ARG376" s="1465"/>
      <c r="ARH376" s="1465"/>
      <c r="ARI376" s="1465"/>
      <c r="ARJ376" s="1465"/>
      <c r="ARK376" s="1465"/>
      <c r="ARL376" s="1465"/>
      <c r="ARM376" s="1465"/>
      <c r="ARN376" s="1465"/>
      <c r="ARO376" s="1465"/>
      <c r="ARP376" s="1465"/>
      <c r="ARQ376" s="1465"/>
      <c r="ARR376" s="1465"/>
      <c r="ARS376" s="1465"/>
      <c r="ART376" s="1465"/>
      <c r="ARU376" s="1465"/>
      <c r="ARV376" s="1465"/>
      <c r="ARW376" s="1465"/>
      <c r="ARX376" s="1465"/>
      <c r="ARY376" s="1465"/>
      <c r="ARZ376" s="1465"/>
      <c r="ASA376" s="1465"/>
      <c r="ASB376" s="1465"/>
      <c r="ASC376" s="1465"/>
      <c r="ASD376" s="1465"/>
      <c r="ASE376" s="1465"/>
      <c r="ASF376" s="1465"/>
      <c r="ASG376" s="1465"/>
      <c r="ASH376" s="1465"/>
      <c r="ASI376" s="1465"/>
      <c r="ASJ376" s="1465"/>
      <c r="ASK376" s="1465"/>
      <c r="ASL376" s="1465"/>
      <c r="ASM376" s="1465"/>
      <c r="ASN376" s="1465"/>
      <c r="ASO376" s="1465"/>
      <c r="ASP376" s="1465"/>
      <c r="ASQ376" s="1465"/>
      <c r="ASR376" s="1465"/>
      <c r="ASS376" s="1465"/>
      <c r="AST376" s="1465"/>
      <c r="ASU376" s="1465"/>
      <c r="ASV376" s="1465"/>
      <c r="ASW376" s="1465"/>
      <c r="ASX376" s="1465"/>
      <c r="ASY376" s="1465"/>
      <c r="ASZ376" s="1465"/>
      <c r="ATA376" s="1465"/>
      <c r="ATB376" s="1465"/>
      <c r="ATC376" s="1465"/>
      <c r="ATD376" s="1465"/>
      <c r="ATE376" s="1465"/>
      <c r="ATF376" s="1465"/>
      <c r="ATG376" s="1465"/>
      <c r="ATH376" s="1465"/>
      <c r="ATI376" s="1465"/>
      <c r="ATJ376" s="1465"/>
      <c r="ATK376" s="1465"/>
      <c r="ATL376" s="1465"/>
      <c r="ATM376" s="1465"/>
      <c r="ATN376" s="1465"/>
      <c r="ATO376" s="1465"/>
      <c r="ATP376" s="1465"/>
      <c r="ATQ376" s="1465"/>
      <c r="ATR376" s="1465"/>
      <c r="ATS376" s="1465"/>
      <c r="ATT376" s="1465"/>
      <c r="ATU376" s="1465"/>
      <c r="ATV376" s="1465"/>
      <c r="ATW376" s="1465"/>
      <c r="ATX376" s="1465"/>
      <c r="ATY376" s="1465"/>
      <c r="ATZ376" s="1465"/>
      <c r="AUA376" s="1465"/>
      <c r="AUB376" s="1465"/>
      <c r="AUC376" s="1465"/>
      <c r="AUD376" s="1465"/>
      <c r="AUE376" s="1465"/>
      <c r="AUF376" s="1465"/>
      <c r="AUG376" s="1465"/>
      <c r="AUH376" s="1465"/>
      <c r="AUI376" s="1465"/>
      <c r="AUJ376" s="1465"/>
      <c r="AUK376" s="1465"/>
      <c r="AUL376" s="1465"/>
      <c r="AUM376" s="1465"/>
      <c r="AUN376" s="1465"/>
      <c r="AUO376" s="1465"/>
      <c r="AUP376" s="1465"/>
      <c r="AUQ376" s="1465"/>
      <c r="AUR376" s="1465"/>
      <c r="AUS376" s="1465"/>
      <c r="AUT376" s="1465"/>
      <c r="AUU376" s="1465"/>
      <c r="AUV376" s="1465"/>
      <c r="AUW376" s="1465"/>
      <c r="AUX376" s="1465"/>
      <c r="AUY376" s="1465"/>
      <c r="AUZ376" s="1465"/>
      <c r="AVA376" s="1465"/>
      <c r="AVB376" s="1465"/>
      <c r="AVC376" s="1465"/>
      <c r="AVD376" s="1465"/>
      <c r="AVE376" s="1465"/>
      <c r="AVF376" s="1465"/>
      <c r="AVG376" s="1465"/>
      <c r="AVH376" s="1465"/>
      <c r="AVI376" s="1465"/>
      <c r="AVJ376" s="1465"/>
      <c r="AVK376" s="1465"/>
      <c r="AVL376" s="1465"/>
      <c r="AVM376" s="1465"/>
      <c r="AVN376" s="1465"/>
      <c r="AVO376" s="1465"/>
      <c r="AVP376" s="1465"/>
      <c r="AVQ376" s="1465"/>
      <c r="AVR376" s="1465"/>
      <c r="AVS376" s="1465"/>
      <c r="AVT376" s="1465"/>
      <c r="AVU376" s="1465"/>
      <c r="AVV376" s="1465"/>
      <c r="AVW376" s="1465"/>
      <c r="AVX376" s="1465"/>
      <c r="AVY376" s="1465"/>
      <c r="AVZ376" s="1465"/>
      <c r="AWA376" s="1465"/>
      <c r="AWB376" s="1465"/>
      <c r="AWC376" s="1465"/>
      <c r="AWD376" s="1465"/>
      <c r="AWE376" s="1465"/>
      <c r="AWF376" s="1465"/>
      <c r="AWG376" s="1465"/>
      <c r="AWH376" s="1465"/>
      <c r="AWI376" s="1465"/>
      <c r="AWJ376" s="1465"/>
      <c r="AWK376" s="1465"/>
      <c r="AWL376" s="1465"/>
      <c r="AWM376" s="1465"/>
      <c r="AWN376" s="1465"/>
      <c r="AWO376" s="1465"/>
      <c r="AWP376" s="1465"/>
      <c r="AWQ376" s="1465"/>
      <c r="AWR376" s="1465"/>
      <c r="AWS376" s="1465"/>
      <c r="AWT376" s="1465"/>
      <c r="AWU376" s="1465"/>
      <c r="AWV376" s="1465"/>
      <c r="AWW376" s="1465"/>
      <c r="AWX376" s="1465"/>
      <c r="AWY376" s="1465"/>
      <c r="AWZ376" s="1465"/>
      <c r="AXA376" s="1465"/>
      <c r="AXB376" s="1465"/>
      <c r="AXC376" s="1465"/>
      <c r="AXD376" s="1465"/>
      <c r="AXE376" s="1465"/>
      <c r="AXF376" s="1465"/>
      <c r="AXG376" s="1465"/>
      <c r="AXH376" s="1465"/>
      <c r="AXI376" s="1465"/>
      <c r="AXJ376" s="1465"/>
      <c r="AXK376" s="1465"/>
      <c r="AXL376" s="1465"/>
      <c r="AXM376" s="1465"/>
      <c r="AXN376" s="1465"/>
      <c r="AXO376" s="1465"/>
      <c r="AXP376" s="1465"/>
      <c r="AXQ376" s="1465"/>
      <c r="AXR376" s="1465"/>
      <c r="AXS376" s="1465"/>
      <c r="AXT376" s="1465"/>
      <c r="AXU376" s="1465"/>
      <c r="AXV376" s="1465"/>
      <c r="AXW376" s="1465"/>
      <c r="AXX376" s="1465"/>
      <c r="AXY376" s="1465"/>
      <c r="AXZ376" s="1465"/>
      <c r="AYA376" s="1465"/>
      <c r="AYB376" s="1465"/>
      <c r="AYC376" s="1465"/>
      <c r="AYD376" s="1465"/>
      <c r="AYE376" s="1465"/>
      <c r="AYF376" s="1465"/>
      <c r="AYG376" s="1465"/>
      <c r="AYH376" s="1465"/>
      <c r="AYI376" s="1465"/>
      <c r="AYJ376" s="1465"/>
      <c r="AYK376" s="1465"/>
      <c r="AYL376" s="1465"/>
      <c r="AYM376" s="1465"/>
      <c r="AYN376" s="1465"/>
      <c r="AYO376" s="1465"/>
      <c r="AYP376" s="1465"/>
      <c r="AYQ376" s="1465"/>
      <c r="AYR376" s="1465"/>
      <c r="AYS376" s="1465"/>
      <c r="AYT376" s="1465"/>
      <c r="AYU376" s="1465"/>
      <c r="AYV376" s="1465"/>
      <c r="AYW376" s="1465"/>
      <c r="AYX376" s="1465"/>
      <c r="AYY376" s="1465"/>
      <c r="AYZ376" s="1465"/>
      <c r="AZA376" s="1465"/>
      <c r="AZB376" s="1465"/>
      <c r="AZC376" s="1465"/>
      <c r="AZD376" s="1465"/>
      <c r="AZE376" s="1465"/>
      <c r="AZF376" s="1465"/>
      <c r="AZG376" s="1465"/>
      <c r="AZH376" s="1465"/>
      <c r="AZI376" s="1465"/>
      <c r="AZJ376" s="1465"/>
      <c r="AZK376" s="1465"/>
      <c r="AZL376" s="1465"/>
      <c r="AZM376" s="1465"/>
      <c r="AZN376" s="1465"/>
      <c r="AZO376" s="1465"/>
      <c r="AZP376" s="1465"/>
      <c r="AZQ376" s="1465"/>
      <c r="AZR376" s="1465"/>
      <c r="AZS376" s="1465"/>
      <c r="AZT376" s="1465"/>
      <c r="AZU376" s="1465"/>
      <c r="AZV376" s="1465"/>
      <c r="AZW376" s="1465"/>
      <c r="AZX376" s="1465"/>
      <c r="AZY376" s="1465"/>
      <c r="AZZ376" s="1465"/>
      <c r="BAA376" s="1465"/>
      <c r="BAB376" s="1465"/>
      <c r="BAC376" s="1465"/>
      <c r="BAD376" s="1465"/>
      <c r="BAE376" s="1465"/>
      <c r="BAF376" s="1465"/>
      <c r="BAG376" s="1465"/>
      <c r="BAH376" s="1465"/>
      <c r="BAI376" s="1465"/>
      <c r="BAJ376" s="1465"/>
      <c r="BAK376" s="1465"/>
      <c r="BAL376" s="1465"/>
      <c r="BAM376" s="1465"/>
      <c r="BAN376" s="1465"/>
      <c r="BAO376" s="1465"/>
      <c r="BAP376" s="1465"/>
      <c r="BAQ376" s="1465"/>
      <c r="BAR376" s="1465"/>
      <c r="BAS376" s="1465"/>
      <c r="BAT376" s="1465"/>
      <c r="BAU376" s="1465"/>
      <c r="BAV376" s="1465"/>
      <c r="BAW376" s="1465"/>
      <c r="BAX376" s="1465"/>
      <c r="BAY376" s="1465"/>
      <c r="BAZ376" s="1465"/>
      <c r="BBA376" s="1465"/>
      <c r="BBB376" s="1465"/>
      <c r="BBC376" s="1465"/>
      <c r="BBD376" s="1465"/>
      <c r="BBE376" s="1465"/>
      <c r="BBF376" s="1465"/>
      <c r="BBG376" s="1465"/>
      <c r="BBH376" s="1465"/>
      <c r="BBI376" s="1465"/>
      <c r="BBJ376" s="1465"/>
      <c r="BBK376" s="1465"/>
      <c r="BBL376" s="1465"/>
      <c r="BBM376" s="1465"/>
      <c r="BBN376" s="1465"/>
      <c r="BBO376" s="1465"/>
      <c r="BBP376" s="1465"/>
      <c r="BBQ376" s="1465"/>
      <c r="BBR376" s="1465"/>
      <c r="BBS376" s="1465"/>
      <c r="BBT376" s="1465"/>
      <c r="BBU376" s="1465"/>
      <c r="BBV376" s="1465"/>
      <c r="BBW376" s="1465"/>
      <c r="BBX376" s="1465"/>
      <c r="BBY376" s="1465"/>
      <c r="BBZ376" s="1465"/>
      <c r="BCA376" s="1465"/>
      <c r="BCB376" s="1465"/>
      <c r="BCC376" s="1465"/>
      <c r="BCD376" s="1465"/>
      <c r="BCE376" s="1465"/>
      <c r="BCF376" s="1465"/>
      <c r="BCG376" s="1465"/>
      <c r="BCH376" s="1465"/>
      <c r="BCI376" s="1465"/>
      <c r="BCJ376" s="1465"/>
      <c r="BCK376" s="1465"/>
      <c r="BCL376" s="1465"/>
      <c r="BCM376" s="1465"/>
      <c r="BCN376" s="1465"/>
      <c r="BCO376" s="1465"/>
      <c r="BCP376" s="1465"/>
      <c r="BCQ376" s="1465"/>
      <c r="BCR376" s="1465"/>
      <c r="BCS376" s="1465"/>
      <c r="BCT376" s="1465"/>
      <c r="BCU376" s="1465"/>
      <c r="BCV376" s="1465"/>
      <c r="BCW376" s="1465"/>
      <c r="BCX376" s="1465"/>
      <c r="BCY376" s="1465"/>
      <c r="BCZ376" s="1465"/>
      <c r="BDA376" s="1465"/>
      <c r="BDB376" s="1465"/>
      <c r="BDC376" s="1465"/>
      <c r="BDD376" s="1465"/>
      <c r="BDE376" s="1465"/>
      <c r="BDF376" s="1465"/>
      <c r="BDG376" s="1465"/>
      <c r="BDH376" s="1465"/>
      <c r="BDI376" s="1465"/>
      <c r="BDJ376" s="1465"/>
      <c r="BDK376" s="1465"/>
      <c r="BDL376" s="1465"/>
      <c r="BDM376" s="1465"/>
      <c r="BDN376" s="1465"/>
      <c r="BDO376" s="1465"/>
      <c r="BDP376" s="1465"/>
      <c r="BDQ376" s="1465"/>
      <c r="BDR376" s="1465"/>
      <c r="BDS376" s="1465"/>
      <c r="BDT376" s="1465"/>
      <c r="BDU376" s="1465"/>
      <c r="BDV376" s="1465"/>
      <c r="BDW376" s="1465"/>
      <c r="BDX376" s="1465"/>
      <c r="BDY376" s="1465"/>
      <c r="BDZ376" s="1465"/>
      <c r="BEA376" s="1465"/>
      <c r="BEB376" s="1465"/>
      <c r="BEC376" s="1465"/>
      <c r="BED376" s="1465"/>
      <c r="BEE376" s="1465"/>
      <c r="BEF376" s="1465"/>
      <c r="BEG376" s="1465"/>
      <c r="BEH376" s="1465"/>
      <c r="BEI376" s="1465"/>
      <c r="BEJ376" s="1465"/>
      <c r="BEK376" s="1465"/>
      <c r="BEL376" s="1465"/>
      <c r="BEM376" s="1465"/>
      <c r="BEN376" s="1465"/>
      <c r="BEO376" s="1465"/>
      <c r="BEP376" s="1465"/>
      <c r="BEQ376" s="1465"/>
      <c r="BER376" s="1465"/>
      <c r="BES376" s="1465"/>
      <c r="BET376" s="1465"/>
      <c r="BEU376" s="1465"/>
      <c r="BEV376" s="1465"/>
      <c r="BEW376" s="1465"/>
      <c r="BEX376" s="1465"/>
      <c r="BEY376" s="1465"/>
      <c r="BEZ376" s="1465"/>
      <c r="BFA376" s="1465"/>
      <c r="BFB376" s="1465"/>
      <c r="BFC376" s="1465"/>
      <c r="BFD376" s="1465"/>
      <c r="BFE376" s="1465"/>
      <c r="BFF376" s="1465"/>
      <c r="BFG376" s="1465"/>
      <c r="BFH376" s="1465"/>
      <c r="BFI376" s="1465"/>
      <c r="BFJ376" s="1465"/>
      <c r="BFK376" s="1465"/>
      <c r="BFL376" s="1465"/>
      <c r="BFM376" s="1465"/>
      <c r="BFN376" s="1465"/>
      <c r="BFO376" s="1465"/>
      <c r="BFP376" s="1465"/>
      <c r="BFQ376" s="1465"/>
      <c r="BFR376" s="1465"/>
      <c r="BFS376" s="1465"/>
      <c r="BFT376" s="1465"/>
      <c r="BFU376" s="1465"/>
      <c r="BFV376" s="1465"/>
      <c r="BFW376" s="1465"/>
      <c r="BFX376" s="1465"/>
      <c r="BFY376" s="1465"/>
      <c r="BFZ376" s="1465"/>
      <c r="BGA376" s="1465"/>
      <c r="BGB376" s="1465"/>
      <c r="BGC376" s="1465"/>
      <c r="BGD376" s="1465"/>
      <c r="BGE376" s="1465"/>
      <c r="BGF376" s="1465"/>
      <c r="BGG376" s="1465"/>
      <c r="BGH376" s="1465"/>
      <c r="BGI376" s="1465"/>
      <c r="BGJ376" s="1465"/>
      <c r="BGK376" s="1465"/>
      <c r="BGL376" s="1465"/>
      <c r="BGM376" s="1465"/>
      <c r="BGN376" s="1465"/>
      <c r="BGO376" s="1465"/>
      <c r="BGP376" s="1465"/>
      <c r="BGQ376" s="1465"/>
      <c r="BGR376" s="1465"/>
      <c r="BGS376" s="1465"/>
      <c r="BGT376" s="1465"/>
      <c r="BGU376" s="1465"/>
      <c r="BGV376" s="1465"/>
      <c r="BGW376" s="1465"/>
      <c r="BGX376" s="1465"/>
      <c r="BGY376" s="1465"/>
      <c r="BGZ376" s="1465"/>
      <c r="BHA376" s="1465"/>
      <c r="BHB376" s="1465"/>
      <c r="BHC376" s="1465"/>
      <c r="BHD376" s="1465"/>
      <c r="BHE376" s="1465"/>
      <c r="BHF376" s="1465"/>
      <c r="BHG376" s="1465"/>
      <c r="BHH376" s="1465"/>
      <c r="BHI376" s="1465"/>
      <c r="BHJ376" s="1465"/>
      <c r="BHK376" s="1465"/>
      <c r="BHL376" s="1465"/>
      <c r="BHM376" s="1465"/>
      <c r="BHN376" s="1465"/>
      <c r="BHO376" s="1465"/>
      <c r="BHP376" s="1465"/>
      <c r="BHQ376" s="1465"/>
      <c r="BHR376" s="1465"/>
      <c r="BHS376" s="1465"/>
      <c r="BHT376" s="1465"/>
      <c r="BHU376" s="1465"/>
      <c r="BHV376" s="1465"/>
      <c r="BHW376" s="1465"/>
      <c r="BHX376" s="1465"/>
      <c r="BHY376" s="1465"/>
      <c r="BHZ376" s="1465"/>
      <c r="BIA376" s="1465"/>
      <c r="BIB376" s="1465"/>
      <c r="BIC376" s="1465"/>
      <c r="BID376" s="1465"/>
      <c r="BIE376" s="1465"/>
      <c r="BIF376" s="1465"/>
      <c r="BIG376" s="1465"/>
      <c r="BIH376" s="1465"/>
      <c r="BII376" s="1465"/>
      <c r="BIJ376" s="1465"/>
      <c r="BIK376" s="1465"/>
      <c r="BIL376" s="1465"/>
      <c r="BIM376" s="1465"/>
      <c r="BIN376" s="1465"/>
      <c r="BIO376" s="1465"/>
      <c r="BIP376" s="1465"/>
      <c r="BIQ376" s="1465"/>
      <c r="BIR376" s="1465"/>
      <c r="BIS376" s="1465"/>
      <c r="BIT376" s="1465"/>
      <c r="BIU376" s="1465"/>
      <c r="BIV376" s="1465"/>
      <c r="BIW376" s="1465"/>
      <c r="BIX376" s="1465"/>
      <c r="BIY376" s="1465"/>
      <c r="BIZ376" s="1465"/>
      <c r="BJA376" s="1465"/>
      <c r="BJB376" s="1465"/>
      <c r="BJC376" s="1465"/>
      <c r="BJD376" s="1465"/>
      <c r="BJE376" s="1465"/>
      <c r="BJF376" s="1465"/>
      <c r="BJG376" s="1465"/>
      <c r="BJH376" s="1465"/>
      <c r="BJI376" s="1465"/>
      <c r="BJJ376" s="1465"/>
      <c r="BJK376" s="1465"/>
      <c r="BJL376" s="1465"/>
      <c r="BJM376" s="1465"/>
      <c r="BJN376" s="1465"/>
      <c r="BJO376" s="1465"/>
      <c r="BJP376" s="1465"/>
      <c r="BJQ376" s="1465"/>
      <c r="BJR376" s="1465"/>
      <c r="BJS376" s="1465"/>
      <c r="BJT376" s="1465"/>
      <c r="BJU376" s="1465"/>
      <c r="BJV376" s="1465"/>
      <c r="BJW376" s="1465"/>
      <c r="BJX376" s="1465"/>
      <c r="BJY376" s="1465"/>
      <c r="BJZ376" s="1465"/>
      <c r="BKA376" s="1465"/>
      <c r="BKB376" s="1465"/>
      <c r="BKC376" s="1465"/>
      <c r="BKD376" s="1465"/>
      <c r="BKE376" s="1465"/>
      <c r="BKF376" s="1465"/>
      <c r="BKG376" s="1465"/>
      <c r="BKH376" s="1465"/>
      <c r="BKI376" s="1465"/>
      <c r="BKJ376" s="1465"/>
      <c r="BKK376" s="1465"/>
      <c r="BKL376" s="1465"/>
      <c r="BKM376" s="1465"/>
      <c r="BKN376" s="1465"/>
      <c r="BKO376" s="1465"/>
      <c r="BKP376" s="1465"/>
      <c r="BKQ376" s="1465"/>
      <c r="BKR376" s="1465"/>
      <c r="BKS376" s="1465"/>
      <c r="BKT376" s="1465"/>
      <c r="BKU376" s="1465"/>
      <c r="BKV376" s="1465"/>
      <c r="BKW376" s="1465"/>
      <c r="BKX376" s="1465"/>
      <c r="BKY376" s="1465"/>
      <c r="BKZ376" s="1465"/>
      <c r="BLA376" s="1465"/>
      <c r="BLB376" s="1465"/>
      <c r="BLC376" s="1465"/>
      <c r="BLD376" s="1465"/>
      <c r="BLE376" s="1465"/>
      <c r="BLF376" s="1465"/>
      <c r="BLG376" s="1465"/>
      <c r="BLH376" s="1465"/>
      <c r="BLI376" s="1465"/>
      <c r="BLJ376" s="1465"/>
      <c r="BLK376" s="1465"/>
      <c r="BLL376" s="1465"/>
      <c r="BLM376" s="1465"/>
      <c r="BLN376" s="1465"/>
      <c r="BLO376" s="1465"/>
      <c r="BLP376" s="1465"/>
      <c r="BLQ376" s="1465"/>
      <c r="BLR376" s="1465"/>
      <c r="BLS376" s="1465"/>
      <c r="BLT376" s="1465"/>
      <c r="BLU376" s="1465"/>
      <c r="BLV376" s="1465"/>
      <c r="BLW376" s="1465"/>
      <c r="BLX376" s="1465"/>
      <c r="BLY376" s="1465"/>
      <c r="BLZ376" s="1465"/>
      <c r="BMA376" s="1465"/>
      <c r="BMB376" s="1465"/>
      <c r="BMC376" s="1465"/>
      <c r="BMD376" s="1465"/>
      <c r="BME376" s="1465"/>
      <c r="BMF376" s="1465"/>
      <c r="BMG376" s="1465"/>
      <c r="BMH376" s="1465"/>
      <c r="BMI376" s="1465"/>
      <c r="BMJ376" s="1465"/>
      <c r="BMK376" s="1465"/>
      <c r="BML376" s="1465"/>
      <c r="BMM376" s="1465"/>
      <c r="BMN376" s="1465"/>
      <c r="BMO376" s="1465"/>
      <c r="BMP376" s="1465"/>
      <c r="BMQ376" s="1465"/>
      <c r="BMR376" s="1465"/>
      <c r="BMS376" s="1465"/>
      <c r="BMT376" s="1465"/>
      <c r="BMU376" s="1465"/>
      <c r="BMV376" s="1465"/>
      <c r="BMW376" s="1465"/>
      <c r="BMX376" s="1465"/>
      <c r="BMY376" s="1465"/>
      <c r="BMZ376" s="1465"/>
      <c r="BNA376" s="1465"/>
      <c r="BNB376" s="1465"/>
      <c r="BNC376" s="1465"/>
      <c r="BND376" s="1465"/>
      <c r="BNE376" s="1465"/>
      <c r="BNF376" s="1465"/>
      <c r="BNG376" s="1465"/>
      <c r="BNH376" s="1465"/>
      <c r="BNI376" s="1465"/>
      <c r="BNJ376" s="1465"/>
      <c r="BNK376" s="1465"/>
      <c r="BNL376" s="1465"/>
      <c r="BNM376" s="1465"/>
      <c r="BNN376" s="1465"/>
      <c r="BNO376" s="1465"/>
      <c r="BNP376" s="1465"/>
      <c r="BNQ376" s="1465"/>
      <c r="BNR376" s="1465"/>
      <c r="BNS376" s="1465"/>
      <c r="BNT376" s="1465"/>
      <c r="BNU376" s="1465"/>
      <c r="BNV376" s="1465"/>
      <c r="BNW376" s="1465"/>
      <c r="BNX376" s="1465"/>
      <c r="BNY376" s="1465"/>
      <c r="BNZ376" s="1465"/>
      <c r="BOA376" s="1465"/>
      <c r="BOB376" s="1465"/>
      <c r="BOC376" s="1465"/>
      <c r="BOD376" s="1465"/>
      <c r="BOE376" s="1465"/>
      <c r="BOF376" s="1465"/>
      <c r="BOG376" s="1465"/>
      <c r="BOH376" s="1465"/>
      <c r="BOI376" s="1465"/>
      <c r="BOJ376" s="1465"/>
      <c r="BOK376" s="1465"/>
      <c r="BOL376" s="1465"/>
      <c r="BOM376" s="1465"/>
      <c r="BON376" s="1465"/>
      <c r="BOO376" s="1465"/>
      <c r="BOP376" s="1465"/>
      <c r="BOQ376" s="1465"/>
      <c r="BOR376" s="1465"/>
      <c r="BOS376" s="1465"/>
      <c r="BOT376" s="1465"/>
      <c r="BOU376" s="1465"/>
      <c r="BOV376" s="1465"/>
      <c r="BOW376" s="1465"/>
      <c r="BOX376" s="1465"/>
      <c r="BOY376" s="1465"/>
      <c r="BOZ376" s="1465"/>
      <c r="BPA376" s="1465"/>
      <c r="BPB376" s="1465"/>
      <c r="BPC376" s="1465"/>
      <c r="BPD376" s="1465"/>
      <c r="BPE376" s="1465"/>
      <c r="BPF376" s="1465"/>
      <c r="BPG376" s="1465"/>
      <c r="BPH376" s="1465"/>
      <c r="BPI376" s="1465"/>
      <c r="BPJ376" s="1465"/>
      <c r="BPK376" s="1465"/>
      <c r="BPL376" s="1465"/>
      <c r="BPM376" s="1465"/>
      <c r="BPN376" s="1465"/>
      <c r="BPO376" s="1465"/>
      <c r="BPP376" s="1465"/>
      <c r="BPQ376" s="1465"/>
      <c r="BPR376" s="1465"/>
      <c r="BPS376" s="1465"/>
      <c r="BPT376" s="1465"/>
      <c r="BPU376" s="1465"/>
      <c r="BPV376" s="1465"/>
      <c r="BPW376" s="1465"/>
      <c r="BPX376" s="1465"/>
      <c r="BPY376" s="1465"/>
      <c r="BPZ376" s="1465"/>
      <c r="BQA376" s="1465"/>
      <c r="BQB376" s="1465"/>
      <c r="BQC376" s="1465"/>
      <c r="BQD376" s="1465"/>
      <c r="BQE376" s="1465"/>
      <c r="BQF376" s="1465"/>
      <c r="BQG376" s="1465"/>
      <c r="BQH376" s="1465"/>
      <c r="BQI376" s="1465"/>
      <c r="BQJ376" s="1465"/>
      <c r="BQK376" s="1465"/>
      <c r="BQL376" s="1465"/>
      <c r="BQM376" s="1465"/>
      <c r="BQN376" s="1465"/>
      <c r="BQO376" s="1465"/>
      <c r="BQP376" s="1465"/>
      <c r="BQQ376" s="1465"/>
      <c r="BQR376" s="1465"/>
      <c r="BQS376" s="1465"/>
      <c r="BQT376" s="1465"/>
      <c r="BQU376" s="1465"/>
      <c r="BQV376" s="1465"/>
      <c r="BQW376" s="1465"/>
      <c r="BQX376" s="1465"/>
      <c r="BQY376" s="1465"/>
      <c r="BQZ376" s="1465"/>
      <c r="BRA376" s="1465"/>
      <c r="BRB376" s="1465"/>
      <c r="BRC376" s="1465"/>
      <c r="BRD376" s="1465"/>
      <c r="BRE376" s="1465"/>
      <c r="BRF376" s="1465"/>
      <c r="BRG376" s="1465"/>
      <c r="BRH376" s="1465"/>
      <c r="BRI376" s="1465"/>
      <c r="BRJ376" s="1465"/>
      <c r="BRK376" s="1465"/>
      <c r="BRL376" s="1465"/>
      <c r="BRM376" s="1465"/>
      <c r="BRN376" s="1465"/>
      <c r="BRO376" s="1465"/>
      <c r="BRP376" s="1465"/>
      <c r="BRQ376" s="1465"/>
      <c r="BRR376" s="1465"/>
      <c r="BRS376" s="1465"/>
      <c r="BRT376" s="1465"/>
      <c r="BRU376" s="1465"/>
      <c r="BRV376" s="1465"/>
      <c r="BRW376" s="1465"/>
      <c r="BRX376" s="1465"/>
      <c r="BRY376" s="1465"/>
      <c r="BRZ376" s="1465"/>
      <c r="BSA376" s="1465"/>
      <c r="BSB376" s="1465"/>
      <c r="BSC376" s="1465"/>
      <c r="BSD376" s="1465"/>
      <c r="BSE376" s="1465"/>
      <c r="BSF376" s="1465"/>
      <c r="BSG376" s="1465"/>
      <c r="BSH376" s="1465"/>
      <c r="BSI376" s="1465"/>
      <c r="BSJ376" s="1465"/>
      <c r="BSK376" s="1465"/>
      <c r="BSL376" s="1465"/>
      <c r="BSM376" s="1465"/>
      <c r="BSN376" s="1465"/>
      <c r="BSO376" s="1465"/>
      <c r="BSP376" s="1465"/>
      <c r="BSQ376" s="1465"/>
      <c r="BSR376" s="1465"/>
      <c r="BSS376" s="1465"/>
      <c r="BST376" s="1465"/>
      <c r="BSU376" s="1465"/>
      <c r="BSV376" s="1465"/>
      <c r="BSW376" s="1465"/>
      <c r="BSX376" s="1465"/>
      <c r="BSY376" s="1465"/>
      <c r="BSZ376" s="1465"/>
      <c r="BTA376" s="1465"/>
      <c r="BTB376" s="1465"/>
      <c r="BTC376" s="1465"/>
      <c r="BTD376" s="1465"/>
      <c r="BTE376" s="1465"/>
      <c r="BTF376" s="1465"/>
      <c r="BTG376" s="1465"/>
      <c r="BTH376" s="1465"/>
      <c r="BTI376" s="1465"/>
      <c r="BTJ376" s="1465"/>
      <c r="BTK376" s="1465"/>
      <c r="BTL376" s="1465"/>
      <c r="BTM376" s="1465"/>
      <c r="BTN376" s="1465"/>
      <c r="BTO376" s="1465"/>
      <c r="BTP376" s="1465"/>
      <c r="BTQ376" s="1465"/>
      <c r="BTR376" s="1465"/>
      <c r="BTS376" s="1465"/>
      <c r="BTT376" s="1465"/>
      <c r="BTU376" s="1465"/>
      <c r="BTV376" s="1465"/>
      <c r="BTW376" s="1465"/>
      <c r="BTX376" s="1465"/>
      <c r="BTY376" s="1465"/>
      <c r="BTZ376" s="1465"/>
      <c r="BUA376" s="1465"/>
      <c r="BUB376" s="1465"/>
      <c r="BUC376" s="1465"/>
      <c r="BUD376" s="1465"/>
      <c r="BUE376" s="1465"/>
      <c r="BUF376" s="1465"/>
      <c r="BUG376" s="1465"/>
      <c r="BUH376" s="1465"/>
      <c r="BUI376" s="1465"/>
      <c r="BUJ376" s="1465"/>
      <c r="BUK376" s="1465"/>
      <c r="BUL376" s="1465"/>
      <c r="BUM376" s="1465"/>
      <c r="BUN376" s="1465"/>
      <c r="BUO376" s="1465"/>
      <c r="BUP376" s="1465"/>
      <c r="BUQ376" s="1465"/>
      <c r="BUR376" s="1465"/>
      <c r="BUS376" s="1465"/>
      <c r="BUT376" s="1465"/>
      <c r="BUU376" s="1465"/>
      <c r="BUV376" s="1465"/>
      <c r="BUW376" s="1465"/>
      <c r="BUX376" s="1465"/>
      <c r="BUY376" s="1465"/>
      <c r="BUZ376" s="1465"/>
      <c r="BVA376" s="1465"/>
      <c r="BVB376" s="1465"/>
      <c r="BVC376" s="1465"/>
      <c r="BVD376" s="1465"/>
      <c r="BVE376" s="1465"/>
      <c r="BVF376" s="1465"/>
      <c r="BVG376" s="1465"/>
      <c r="BVH376" s="1465"/>
      <c r="BVI376" s="1465"/>
      <c r="BVJ376" s="1465"/>
      <c r="BVK376" s="1465"/>
      <c r="BVL376" s="1465"/>
      <c r="BVM376" s="1465"/>
      <c r="BVN376" s="1465"/>
      <c r="BVO376" s="1465"/>
      <c r="BVP376" s="1465"/>
      <c r="BVQ376" s="1465"/>
      <c r="BVR376" s="1465"/>
      <c r="BVS376" s="1465"/>
      <c r="BVT376" s="1465"/>
      <c r="BVU376" s="1465"/>
      <c r="BVV376" s="1465"/>
      <c r="BVW376" s="1465"/>
      <c r="BVX376" s="1465"/>
      <c r="BVY376" s="1465"/>
      <c r="BVZ376" s="1465"/>
      <c r="BWA376" s="1465"/>
      <c r="BWB376" s="1465"/>
      <c r="BWC376" s="1465"/>
      <c r="BWD376" s="1465"/>
      <c r="BWE376" s="1465"/>
      <c r="BWF376" s="1465"/>
      <c r="BWG376" s="1465"/>
      <c r="BWH376" s="1465"/>
      <c r="BWI376" s="1465"/>
      <c r="BWJ376" s="1465"/>
      <c r="BWK376" s="1465"/>
      <c r="BWL376" s="1465"/>
      <c r="BWM376" s="1465"/>
      <c r="BWN376" s="1465"/>
      <c r="BWO376" s="1465"/>
      <c r="BWP376" s="1465"/>
      <c r="BWQ376" s="1465"/>
      <c r="BWR376" s="1465"/>
      <c r="BWS376" s="1465"/>
      <c r="BWT376" s="1465"/>
      <c r="BWU376" s="1465"/>
      <c r="BWV376" s="1465"/>
      <c r="BWW376" s="1465"/>
      <c r="BWX376" s="1465"/>
      <c r="BWY376" s="1465"/>
      <c r="BWZ376" s="1465"/>
      <c r="BXA376" s="1465"/>
      <c r="BXB376" s="1465"/>
      <c r="BXC376" s="1465"/>
      <c r="BXD376" s="1465"/>
      <c r="BXE376" s="1465"/>
      <c r="BXF376" s="1465"/>
      <c r="BXG376" s="1465"/>
      <c r="BXH376" s="1465"/>
      <c r="BXI376" s="1465"/>
      <c r="BXJ376" s="1465"/>
      <c r="BXK376" s="1465"/>
      <c r="BXL376" s="1465"/>
      <c r="BXM376" s="1465"/>
      <c r="BXN376" s="1465"/>
      <c r="BXO376" s="1465"/>
      <c r="BXP376" s="1465"/>
      <c r="BXQ376" s="1465"/>
      <c r="BXR376" s="1465"/>
      <c r="BXS376" s="1465"/>
      <c r="BXT376" s="1465"/>
      <c r="BXU376" s="1465"/>
      <c r="BXV376" s="1465"/>
      <c r="BXW376" s="1465"/>
      <c r="BXX376" s="1465"/>
      <c r="BXY376" s="1465"/>
      <c r="BXZ376" s="1465"/>
      <c r="BYA376" s="1465"/>
      <c r="BYB376" s="1465"/>
      <c r="BYC376" s="1465"/>
      <c r="BYD376" s="1465"/>
      <c r="BYE376" s="1465"/>
      <c r="BYF376" s="1465"/>
      <c r="BYG376" s="1465"/>
      <c r="BYH376" s="1465"/>
      <c r="BYI376" s="1465"/>
      <c r="BYJ376" s="1465"/>
      <c r="BYK376" s="1465"/>
      <c r="BYL376" s="1465"/>
      <c r="BYM376" s="1465"/>
      <c r="BYN376" s="1465"/>
      <c r="BYO376" s="1465"/>
      <c r="BYP376" s="1465"/>
      <c r="BYQ376" s="1465"/>
      <c r="BYR376" s="1465"/>
      <c r="BYS376" s="1465"/>
      <c r="BYT376" s="1465"/>
      <c r="BYU376" s="1465"/>
      <c r="BYV376" s="1465"/>
      <c r="BYW376" s="1465"/>
      <c r="BYX376" s="1465"/>
      <c r="BYY376" s="1465"/>
      <c r="BYZ376" s="1465"/>
      <c r="BZA376" s="1465"/>
      <c r="BZB376" s="1465"/>
      <c r="BZC376" s="1465"/>
      <c r="BZD376" s="1465"/>
      <c r="BZE376" s="1465"/>
      <c r="BZF376" s="1465"/>
      <c r="BZG376" s="1465"/>
      <c r="BZH376" s="1465"/>
      <c r="BZI376" s="1465"/>
      <c r="BZJ376" s="1465"/>
      <c r="BZK376" s="1465"/>
      <c r="BZL376" s="1465"/>
      <c r="BZM376" s="1465"/>
      <c r="BZN376" s="1465"/>
      <c r="BZO376" s="1465"/>
      <c r="BZP376" s="1465"/>
      <c r="BZQ376" s="1465"/>
      <c r="BZR376" s="1465"/>
      <c r="BZS376" s="1465"/>
      <c r="BZT376" s="1465"/>
      <c r="BZU376" s="1465"/>
      <c r="BZV376" s="1465"/>
      <c r="BZW376" s="1465"/>
      <c r="BZX376" s="1465"/>
      <c r="BZY376" s="1465"/>
      <c r="BZZ376" s="1465"/>
      <c r="CAA376" s="1465"/>
      <c r="CAB376" s="1465"/>
      <c r="CAC376" s="1465"/>
      <c r="CAD376" s="1465"/>
      <c r="CAE376" s="1465"/>
      <c r="CAF376" s="1465"/>
      <c r="CAG376" s="1465"/>
      <c r="CAH376" s="1465"/>
      <c r="CAI376" s="1465"/>
      <c r="CAJ376" s="1465"/>
      <c r="CAK376" s="1465"/>
      <c r="CAL376" s="1465"/>
      <c r="CAM376" s="1465"/>
      <c r="CAN376" s="1465"/>
      <c r="CAO376" s="1465"/>
      <c r="CAP376" s="1465"/>
      <c r="CAQ376" s="1465"/>
      <c r="CAR376" s="1465"/>
      <c r="CAS376" s="1465"/>
      <c r="CAT376" s="1465"/>
      <c r="CAU376" s="1465"/>
      <c r="CAV376" s="1465"/>
      <c r="CAW376" s="1465"/>
      <c r="CAX376" s="1465"/>
      <c r="CAY376" s="1465"/>
      <c r="CAZ376" s="1465"/>
      <c r="CBA376" s="1465"/>
      <c r="CBB376" s="1465"/>
      <c r="CBC376" s="1465"/>
      <c r="CBD376" s="1465"/>
      <c r="CBE376" s="1465"/>
      <c r="CBF376" s="1465"/>
      <c r="CBG376" s="1465"/>
      <c r="CBH376" s="1465"/>
      <c r="CBI376" s="1465"/>
      <c r="CBJ376" s="1465"/>
      <c r="CBK376" s="1465"/>
      <c r="CBL376" s="1465"/>
      <c r="CBM376" s="1465"/>
      <c r="CBN376" s="1465"/>
      <c r="CBO376" s="1465"/>
      <c r="CBP376" s="1465"/>
      <c r="CBQ376" s="1465"/>
      <c r="CBR376" s="1465"/>
      <c r="CBS376" s="1465"/>
      <c r="CBT376" s="1465"/>
      <c r="CBU376" s="1465"/>
      <c r="CBV376" s="1465"/>
      <c r="CBW376" s="1465"/>
      <c r="CBX376" s="1465"/>
      <c r="CBY376" s="1465"/>
      <c r="CBZ376" s="1465"/>
      <c r="CCA376" s="1465"/>
      <c r="CCB376" s="1465"/>
      <c r="CCC376" s="1465"/>
      <c r="CCD376" s="1465"/>
      <c r="CCE376" s="1465"/>
      <c r="CCF376" s="1465"/>
      <c r="CCG376" s="1465"/>
      <c r="CCH376" s="1465"/>
      <c r="CCI376" s="1465"/>
      <c r="CCJ376" s="1465"/>
      <c r="CCK376" s="1465"/>
      <c r="CCL376" s="1465"/>
      <c r="CCM376" s="1465"/>
      <c r="CCN376" s="1465"/>
      <c r="CCO376" s="1465"/>
      <c r="CCP376" s="1465"/>
      <c r="CCQ376" s="1465"/>
      <c r="CCR376" s="1465"/>
      <c r="CCS376" s="1465"/>
      <c r="CCT376" s="1465"/>
      <c r="CCU376" s="1465"/>
      <c r="CCV376" s="1465"/>
      <c r="CCW376" s="1465"/>
      <c r="CCX376" s="1465"/>
      <c r="CCY376" s="1465"/>
      <c r="CCZ376" s="1465"/>
      <c r="CDA376" s="1465"/>
      <c r="CDB376" s="1465"/>
      <c r="CDC376" s="1465"/>
      <c r="CDD376" s="1465"/>
      <c r="CDE376" s="1465"/>
      <c r="CDF376" s="1465"/>
      <c r="CDG376" s="1465"/>
      <c r="CDH376" s="1465"/>
      <c r="CDI376" s="1465"/>
      <c r="CDJ376" s="1465"/>
      <c r="CDK376" s="1465"/>
      <c r="CDL376" s="1465"/>
      <c r="CDM376" s="1465"/>
      <c r="CDN376" s="1465"/>
      <c r="CDO376" s="1465"/>
      <c r="CDP376" s="1465"/>
      <c r="CDQ376" s="1465"/>
      <c r="CDR376" s="1465"/>
      <c r="CDS376" s="1465"/>
      <c r="CDT376" s="1465"/>
      <c r="CDU376" s="1465"/>
      <c r="CDV376" s="1465"/>
      <c r="CDW376" s="1465"/>
      <c r="CDX376" s="1465"/>
      <c r="CDY376" s="1465"/>
      <c r="CDZ376" s="1465"/>
      <c r="CEA376" s="1465"/>
      <c r="CEB376" s="1465"/>
      <c r="CEC376" s="1465"/>
      <c r="CED376" s="1465"/>
      <c r="CEE376" s="1465"/>
      <c r="CEF376" s="1465"/>
      <c r="CEG376" s="1465"/>
      <c r="CEH376" s="1465"/>
      <c r="CEI376" s="1465"/>
      <c r="CEJ376" s="1465"/>
      <c r="CEK376" s="1465"/>
      <c r="CEL376" s="1465"/>
      <c r="CEM376" s="1465"/>
      <c r="CEN376" s="1465"/>
      <c r="CEO376" s="1465"/>
      <c r="CEP376" s="1465"/>
      <c r="CEQ376" s="1465"/>
      <c r="CER376" s="1465"/>
      <c r="CES376" s="1465"/>
      <c r="CET376" s="1465"/>
      <c r="CEU376" s="1465"/>
      <c r="CEV376" s="1465"/>
      <c r="CEW376" s="1465"/>
      <c r="CEX376" s="1465"/>
      <c r="CEY376" s="1465"/>
      <c r="CEZ376" s="1465"/>
      <c r="CFA376" s="1465"/>
      <c r="CFB376" s="1465"/>
      <c r="CFC376" s="1465"/>
      <c r="CFD376" s="1465"/>
      <c r="CFE376" s="1465"/>
      <c r="CFF376" s="1465"/>
      <c r="CFG376" s="1465"/>
      <c r="CFH376" s="1465"/>
      <c r="CFI376" s="1465"/>
      <c r="CFJ376" s="1465"/>
      <c r="CFK376" s="1465"/>
      <c r="CFL376" s="1465"/>
      <c r="CFM376" s="1465"/>
      <c r="CFN376" s="1465"/>
      <c r="CFO376" s="1465"/>
      <c r="CFP376" s="1465"/>
      <c r="CFQ376" s="1465"/>
      <c r="CFR376" s="1465"/>
      <c r="CFS376" s="1465"/>
      <c r="CFT376" s="1465"/>
      <c r="CFU376" s="1465"/>
      <c r="CFV376" s="1465"/>
      <c r="CFW376" s="1465"/>
      <c r="CFX376" s="1465"/>
      <c r="CFY376" s="1465"/>
      <c r="CFZ376" s="1465"/>
      <c r="CGA376" s="1465"/>
      <c r="CGB376" s="1465"/>
      <c r="CGC376" s="1465"/>
      <c r="CGD376" s="1465"/>
      <c r="CGE376" s="1465"/>
      <c r="CGF376" s="1465"/>
      <c r="CGG376" s="1465"/>
      <c r="CGH376" s="1465"/>
      <c r="CGI376" s="1465"/>
      <c r="CGJ376" s="1465"/>
      <c r="CGK376" s="1465"/>
      <c r="CGL376" s="1465"/>
      <c r="CGM376" s="1465"/>
      <c r="CGN376" s="1465"/>
      <c r="CGO376" s="1465"/>
      <c r="CGP376" s="1465"/>
      <c r="CGQ376" s="1465"/>
      <c r="CGR376" s="1465"/>
      <c r="CGS376" s="1465"/>
      <c r="CGT376" s="1465"/>
      <c r="CGU376" s="1465"/>
      <c r="CGV376" s="1465"/>
      <c r="CGW376" s="1465"/>
      <c r="CGX376" s="1465"/>
      <c r="CGY376" s="1465"/>
      <c r="CGZ376" s="1465"/>
      <c r="CHA376" s="1465"/>
      <c r="CHB376" s="1465"/>
      <c r="CHC376" s="1465"/>
      <c r="CHD376" s="1465"/>
      <c r="CHE376" s="1465"/>
      <c r="CHF376" s="1465"/>
      <c r="CHG376" s="1465"/>
      <c r="CHH376" s="1465"/>
      <c r="CHI376" s="1465"/>
      <c r="CHJ376" s="1465"/>
      <c r="CHK376" s="1465"/>
      <c r="CHL376" s="1465"/>
      <c r="CHM376" s="1465"/>
      <c r="CHN376" s="1465"/>
      <c r="CHO376" s="1465"/>
      <c r="CHP376" s="1465"/>
      <c r="CHQ376" s="1465"/>
      <c r="CHR376" s="1465"/>
      <c r="CHS376" s="1465"/>
      <c r="CHT376" s="1465"/>
      <c r="CHU376" s="1465"/>
      <c r="CHV376" s="1465"/>
      <c r="CHW376" s="1465"/>
      <c r="CHX376" s="1465"/>
      <c r="CHY376" s="1465"/>
      <c r="CHZ376" s="1465"/>
      <c r="CIA376" s="1465"/>
      <c r="CIB376" s="1465"/>
      <c r="CIC376" s="1465"/>
      <c r="CID376" s="1465"/>
      <c r="CIE376" s="1465"/>
      <c r="CIF376" s="1465"/>
      <c r="CIG376" s="1465"/>
      <c r="CIH376" s="1465"/>
      <c r="CII376" s="1465"/>
      <c r="CIJ376" s="1465"/>
      <c r="CIK376" s="1465"/>
      <c r="CIL376" s="1465"/>
      <c r="CIM376" s="1465"/>
      <c r="CIN376" s="1465"/>
      <c r="CIO376" s="1465"/>
      <c r="CIP376" s="1465"/>
      <c r="CIQ376" s="1465"/>
      <c r="CIR376" s="1465"/>
      <c r="CIS376" s="1465"/>
      <c r="CIT376" s="1465"/>
      <c r="CIU376" s="1465"/>
      <c r="CIV376" s="1465"/>
      <c r="CIW376" s="1465"/>
      <c r="CIX376" s="1465"/>
      <c r="CIY376" s="1465"/>
      <c r="CIZ376" s="1465"/>
      <c r="CJA376" s="1465"/>
      <c r="CJB376" s="1465"/>
      <c r="CJC376" s="1465"/>
      <c r="CJD376" s="1465"/>
      <c r="CJE376" s="1465"/>
      <c r="CJF376" s="1465"/>
      <c r="CJG376" s="1465"/>
      <c r="CJH376" s="1465"/>
      <c r="CJI376" s="1465"/>
      <c r="CJJ376" s="1465"/>
      <c r="CJK376" s="1465"/>
      <c r="CJL376" s="1465"/>
      <c r="CJM376" s="1465"/>
      <c r="CJN376" s="1465"/>
      <c r="CJO376" s="1465"/>
      <c r="CJP376" s="1465"/>
      <c r="CJQ376" s="1465"/>
      <c r="CJR376" s="1465"/>
      <c r="CJS376" s="1465"/>
      <c r="CJT376" s="1465"/>
      <c r="CJU376" s="1465"/>
      <c r="CJV376" s="1465"/>
      <c r="CJW376" s="1465"/>
      <c r="CJX376" s="1465"/>
      <c r="CJY376" s="1465"/>
      <c r="CJZ376" s="1465"/>
      <c r="CKA376" s="1465"/>
      <c r="CKB376" s="1465"/>
      <c r="CKC376" s="1465"/>
      <c r="CKD376" s="1465"/>
      <c r="CKE376" s="1465"/>
      <c r="CKF376" s="1465"/>
      <c r="CKG376" s="1465"/>
      <c r="CKH376" s="1465"/>
      <c r="CKI376" s="1465"/>
      <c r="CKJ376" s="1465"/>
      <c r="CKK376" s="1465"/>
      <c r="CKL376" s="1465"/>
      <c r="CKM376" s="1465"/>
      <c r="CKN376" s="1465"/>
      <c r="CKO376" s="1465"/>
      <c r="CKP376" s="1465"/>
      <c r="CKQ376" s="1465"/>
      <c r="CKR376" s="1465"/>
      <c r="CKS376" s="1465"/>
      <c r="CKT376" s="1465"/>
      <c r="CKU376" s="1465"/>
      <c r="CKV376" s="1465"/>
      <c r="CKW376" s="1465"/>
      <c r="CKX376" s="1465"/>
      <c r="CKY376" s="1465"/>
      <c r="CKZ376" s="1465"/>
      <c r="CLA376" s="1465"/>
      <c r="CLB376" s="1465"/>
      <c r="CLC376" s="1465"/>
      <c r="CLD376" s="1465"/>
      <c r="CLE376" s="1465"/>
      <c r="CLF376" s="1465"/>
      <c r="CLG376" s="1465"/>
      <c r="CLH376" s="1465"/>
      <c r="CLI376" s="1465"/>
      <c r="CLJ376" s="1465"/>
      <c r="CLK376" s="1465"/>
      <c r="CLL376" s="1465"/>
      <c r="CLM376" s="1465"/>
      <c r="CLN376" s="1465"/>
      <c r="CLO376" s="1465"/>
      <c r="CLP376" s="1465"/>
      <c r="CLQ376" s="1465"/>
      <c r="CLR376" s="1465"/>
      <c r="CLS376" s="1465"/>
      <c r="CLT376" s="1465"/>
      <c r="CLU376" s="1465"/>
      <c r="CLV376" s="1465"/>
      <c r="CLW376" s="1465"/>
      <c r="CLX376" s="1465"/>
      <c r="CLY376" s="1465"/>
      <c r="CLZ376" s="1465"/>
      <c r="CMA376" s="1465"/>
      <c r="CMB376" s="1465"/>
      <c r="CMC376" s="1465"/>
      <c r="CMD376" s="1465"/>
      <c r="CME376" s="1465"/>
      <c r="CMF376" s="1465"/>
      <c r="CMG376" s="1465"/>
      <c r="CMH376" s="1465"/>
      <c r="CMI376" s="1465"/>
      <c r="CMJ376" s="1465"/>
      <c r="CMK376" s="1465"/>
      <c r="CML376" s="1465"/>
      <c r="CMM376" s="1465"/>
      <c r="CMN376" s="1465"/>
      <c r="CMO376" s="1465"/>
      <c r="CMP376" s="1465"/>
      <c r="CMQ376" s="1465"/>
      <c r="CMR376" s="1465"/>
      <c r="CMS376" s="1465"/>
      <c r="CMT376" s="1465"/>
      <c r="CMU376" s="1465"/>
      <c r="CMV376" s="1465"/>
      <c r="CMW376" s="1465"/>
      <c r="CMX376" s="1465"/>
      <c r="CMY376" s="1465"/>
      <c r="CMZ376" s="1465"/>
      <c r="CNA376" s="1465"/>
      <c r="CNB376" s="1465"/>
      <c r="CNC376" s="1465"/>
      <c r="CND376" s="1465"/>
      <c r="CNE376" s="1465"/>
      <c r="CNF376" s="1465"/>
      <c r="CNG376" s="1465"/>
      <c r="CNH376" s="1465"/>
      <c r="CNI376" s="1465"/>
      <c r="CNJ376" s="1465"/>
      <c r="CNK376" s="1465"/>
      <c r="CNL376" s="1465"/>
      <c r="CNM376" s="1465"/>
      <c r="CNN376" s="1465"/>
      <c r="CNO376" s="1465"/>
      <c r="CNP376" s="1465"/>
      <c r="CNQ376" s="1465"/>
      <c r="CNR376" s="1465"/>
      <c r="CNS376" s="1465"/>
      <c r="CNT376" s="1465"/>
      <c r="CNU376" s="1465"/>
      <c r="CNV376" s="1465"/>
      <c r="CNW376" s="1465"/>
      <c r="CNX376" s="1465"/>
      <c r="CNY376" s="1465"/>
      <c r="CNZ376" s="1465"/>
      <c r="COA376" s="1465"/>
      <c r="COB376" s="1465"/>
      <c r="COC376" s="1465"/>
      <c r="COD376" s="1465"/>
      <c r="COE376" s="1465"/>
      <c r="COF376" s="1465"/>
      <c r="COG376" s="1465"/>
      <c r="COH376" s="1465"/>
      <c r="COI376" s="1465"/>
      <c r="COJ376" s="1465"/>
      <c r="COK376" s="1465"/>
      <c r="COL376" s="1465"/>
      <c r="COM376" s="1465"/>
      <c r="CON376" s="1465"/>
      <c r="COO376" s="1465"/>
      <c r="COP376" s="1465"/>
      <c r="COQ376" s="1465"/>
      <c r="COR376" s="1465"/>
      <c r="COS376" s="1465"/>
      <c r="COT376" s="1465"/>
      <c r="COU376" s="1465"/>
      <c r="COV376" s="1465"/>
      <c r="COW376" s="1465"/>
      <c r="COX376" s="1465"/>
      <c r="COY376" s="1465"/>
      <c r="COZ376" s="1465"/>
      <c r="CPA376" s="1465"/>
      <c r="CPB376" s="1465"/>
      <c r="CPC376" s="1465"/>
      <c r="CPD376" s="1465"/>
      <c r="CPE376" s="1465"/>
      <c r="CPF376" s="1465"/>
      <c r="CPG376" s="1465"/>
      <c r="CPH376" s="1465"/>
      <c r="CPI376" s="1465"/>
      <c r="CPJ376" s="1465"/>
      <c r="CPK376" s="1465"/>
      <c r="CPL376" s="1465"/>
      <c r="CPM376" s="1465"/>
      <c r="CPN376" s="1465"/>
      <c r="CPO376" s="1465"/>
      <c r="CPP376" s="1465"/>
      <c r="CPQ376" s="1465"/>
      <c r="CPR376" s="1465"/>
      <c r="CPS376" s="1465"/>
      <c r="CPT376" s="1465"/>
      <c r="CPU376" s="1465"/>
      <c r="CPV376" s="1465"/>
      <c r="CPW376" s="1465"/>
      <c r="CPX376" s="1465"/>
      <c r="CPY376" s="1465"/>
      <c r="CPZ376" s="1465"/>
      <c r="CQA376" s="1465"/>
      <c r="CQB376" s="1465"/>
      <c r="CQC376" s="1465"/>
      <c r="CQD376" s="1465"/>
      <c r="CQE376" s="1465"/>
      <c r="CQF376" s="1465"/>
      <c r="CQG376" s="1465"/>
      <c r="CQH376" s="1465"/>
      <c r="CQI376" s="1465"/>
      <c r="CQJ376" s="1465"/>
      <c r="CQK376" s="1465"/>
      <c r="CQL376" s="1465"/>
      <c r="CQM376" s="1465"/>
      <c r="CQN376" s="1465"/>
      <c r="CQO376" s="1465"/>
      <c r="CQP376" s="1465"/>
      <c r="CQQ376" s="1465"/>
      <c r="CQR376" s="1465"/>
      <c r="CQS376" s="1465"/>
      <c r="CQT376" s="1465"/>
      <c r="CQU376" s="1465"/>
      <c r="CQV376" s="1465"/>
      <c r="CQW376" s="1465"/>
      <c r="CQX376" s="1465"/>
      <c r="CQY376" s="1465"/>
      <c r="CQZ376" s="1465"/>
      <c r="CRA376" s="1465"/>
      <c r="CRB376" s="1465"/>
      <c r="CRC376" s="1465"/>
      <c r="CRD376" s="1465"/>
      <c r="CRE376" s="1465"/>
      <c r="CRF376" s="1465"/>
      <c r="CRG376" s="1465"/>
      <c r="CRH376" s="1465"/>
      <c r="CRI376" s="1465"/>
      <c r="CRJ376" s="1465"/>
      <c r="CRK376" s="1465"/>
      <c r="CRL376" s="1465"/>
      <c r="CRM376" s="1465"/>
      <c r="CRN376" s="1465"/>
      <c r="CRO376" s="1465"/>
      <c r="CRP376" s="1465"/>
      <c r="CRQ376" s="1465"/>
      <c r="CRR376" s="1465"/>
      <c r="CRS376" s="1465"/>
      <c r="CRT376" s="1465"/>
      <c r="CRU376" s="1465"/>
      <c r="CRV376" s="1465"/>
      <c r="CRW376" s="1465"/>
      <c r="CRX376" s="1465"/>
      <c r="CRY376" s="1465"/>
      <c r="CRZ376" s="1465"/>
      <c r="CSA376" s="1465"/>
      <c r="CSB376" s="1465"/>
      <c r="CSC376" s="1465"/>
      <c r="CSD376" s="1465"/>
      <c r="CSE376" s="1465"/>
      <c r="CSF376" s="1465"/>
      <c r="CSG376" s="1465"/>
      <c r="CSH376" s="1465"/>
      <c r="CSI376" s="1465"/>
      <c r="CSJ376" s="1465"/>
      <c r="CSK376" s="1465"/>
      <c r="CSL376" s="1465"/>
      <c r="CSM376" s="1465"/>
      <c r="CSN376" s="1465"/>
      <c r="CSO376" s="1465"/>
      <c r="CSP376" s="1465"/>
      <c r="CSQ376" s="1465"/>
      <c r="CSR376" s="1465"/>
      <c r="CSS376" s="1465"/>
      <c r="CST376" s="1465"/>
      <c r="CSU376" s="1465"/>
      <c r="CSV376" s="1465"/>
      <c r="CSW376" s="1465"/>
      <c r="CSX376" s="1465"/>
      <c r="CSY376" s="1465"/>
      <c r="CSZ376" s="1465"/>
      <c r="CTA376" s="1465"/>
      <c r="CTB376" s="1465"/>
      <c r="CTC376" s="1465"/>
      <c r="CTD376" s="1465"/>
      <c r="CTE376" s="1465"/>
      <c r="CTF376" s="1465"/>
      <c r="CTG376" s="1465"/>
      <c r="CTH376" s="1465"/>
      <c r="CTI376" s="1465"/>
      <c r="CTJ376" s="1465"/>
      <c r="CTK376" s="1465"/>
      <c r="CTL376" s="1465"/>
      <c r="CTM376" s="1465"/>
      <c r="CTN376" s="1465"/>
      <c r="CTO376" s="1465"/>
      <c r="CTP376" s="1465"/>
      <c r="CTQ376" s="1465"/>
      <c r="CTR376" s="1465"/>
      <c r="CTS376" s="1465"/>
      <c r="CTT376" s="1465"/>
      <c r="CTU376" s="1465"/>
      <c r="CTV376" s="1465"/>
      <c r="CTW376" s="1465"/>
      <c r="CTX376" s="1465"/>
      <c r="CTY376" s="1465"/>
      <c r="CTZ376" s="1465"/>
      <c r="CUA376" s="1465"/>
      <c r="CUB376" s="1465"/>
      <c r="CUC376" s="1465"/>
      <c r="CUD376" s="1465"/>
      <c r="CUE376" s="1465"/>
      <c r="CUF376" s="1465"/>
      <c r="CUG376" s="1465"/>
      <c r="CUH376" s="1465"/>
      <c r="CUI376" s="1465"/>
      <c r="CUJ376" s="1465"/>
      <c r="CUK376" s="1465"/>
      <c r="CUL376" s="1465"/>
      <c r="CUM376" s="1465"/>
      <c r="CUN376" s="1465"/>
      <c r="CUO376" s="1465"/>
      <c r="CUP376" s="1465"/>
      <c r="CUQ376" s="1465"/>
      <c r="CUR376" s="1465"/>
      <c r="CUS376" s="1465"/>
      <c r="CUT376" s="1465"/>
      <c r="CUU376" s="1465"/>
      <c r="CUV376" s="1465"/>
      <c r="CUW376" s="1465"/>
      <c r="CUX376" s="1465"/>
      <c r="CUY376" s="1465"/>
      <c r="CUZ376" s="1465"/>
      <c r="CVA376" s="1465"/>
      <c r="CVB376" s="1465"/>
      <c r="CVC376" s="1465"/>
      <c r="CVD376" s="1465"/>
      <c r="CVE376" s="1465"/>
      <c r="CVF376" s="1465"/>
      <c r="CVG376" s="1465"/>
      <c r="CVH376" s="1465"/>
      <c r="CVI376" s="1465"/>
      <c r="CVJ376" s="1465"/>
      <c r="CVK376" s="1465"/>
      <c r="CVL376" s="1465"/>
      <c r="CVM376" s="1465"/>
      <c r="CVN376" s="1465"/>
      <c r="CVO376" s="1465"/>
      <c r="CVP376" s="1465"/>
      <c r="CVQ376" s="1465"/>
      <c r="CVR376" s="1465"/>
      <c r="CVS376" s="1465"/>
      <c r="CVT376" s="1465"/>
      <c r="CVU376" s="1465"/>
      <c r="CVV376" s="1465"/>
      <c r="CVW376" s="1465"/>
      <c r="CVX376" s="1465"/>
      <c r="CVY376" s="1465"/>
      <c r="CVZ376" s="1465"/>
      <c r="CWA376" s="1465"/>
      <c r="CWB376" s="1465"/>
      <c r="CWC376" s="1465"/>
      <c r="CWD376" s="1465"/>
      <c r="CWE376" s="1465"/>
      <c r="CWF376" s="1465"/>
      <c r="CWG376" s="1465"/>
      <c r="CWH376" s="1465"/>
      <c r="CWI376" s="1465"/>
      <c r="CWJ376" s="1465"/>
      <c r="CWK376" s="1465"/>
      <c r="CWL376" s="1465"/>
      <c r="CWM376" s="1465"/>
      <c r="CWN376" s="1465"/>
      <c r="CWO376" s="1465"/>
      <c r="CWP376" s="1465"/>
      <c r="CWQ376" s="1465"/>
      <c r="CWR376" s="1465"/>
      <c r="CWS376" s="1465"/>
      <c r="CWT376" s="1465"/>
      <c r="CWU376" s="1465"/>
      <c r="CWV376" s="1465"/>
      <c r="CWW376" s="1465"/>
      <c r="CWX376" s="1465"/>
      <c r="CWY376" s="1465"/>
      <c r="CWZ376" s="1465"/>
      <c r="CXA376" s="1465"/>
      <c r="CXB376" s="1465"/>
      <c r="CXC376" s="1465"/>
      <c r="CXD376" s="1465"/>
      <c r="CXE376" s="1465"/>
      <c r="CXF376" s="1465"/>
      <c r="CXG376" s="1465"/>
      <c r="CXH376" s="1465"/>
      <c r="CXI376" s="1465"/>
      <c r="CXJ376" s="1465"/>
      <c r="CXK376" s="1465"/>
      <c r="CXL376" s="1465"/>
      <c r="CXM376" s="1465"/>
      <c r="CXN376" s="1465"/>
      <c r="CXO376" s="1465"/>
      <c r="CXP376" s="1465"/>
      <c r="CXQ376" s="1465"/>
      <c r="CXR376" s="1465"/>
      <c r="CXS376" s="1465"/>
      <c r="CXT376" s="1465"/>
      <c r="CXU376" s="1465"/>
      <c r="CXV376" s="1465"/>
      <c r="CXW376" s="1465"/>
      <c r="CXX376" s="1465"/>
      <c r="CXY376" s="1465"/>
      <c r="CXZ376" s="1465"/>
      <c r="CYA376" s="1465"/>
      <c r="CYB376" s="1465"/>
      <c r="CYC376" s="1465"/>
      <c r="CYD376" s="1465"/>
      <c r="CYE376" s="1465"/>
      <c r="CYF376" s="1465"/>
      <c r="CYG376" s="1465"/>
      <c r="CYH376" s="1465"/>
      <c r="CYI376" s="1465"/>
      <c r="CYJ376" s="1465"/>
      <c r="CYK376" s="1465"/>
      <c r="CYL376" s="1465"/>
      <c r="CYM376" s="1465"/>
      <c r="CYN376" s="1465"/>
      <c r="CYO376" s="1465"/>
      <c r="CYP376" s="1465"/>
      <c r="CYQ376" s="1465"/>
      <c r="CYR376" s="1465"/>
      <c r="CYS376" s="1465"/>
      <c r="CYT376" s="1465"/>
      <c r="CYU376" s="1465"/>
      <c r="CYV376" s="1465"/>
      <c r="CYW376" s="1465"/>
      <c r="CYX376" s="1465"/>
      <c r="CYY376" s="1465"/>
      <c r="CYZ376" s="1465"/>
      <c r="CZA376" s="1465"/>
      <c r="CZB376" s="1465"/>
      <c r="CZC376" s="1465"/>
      <c r="CZD376" s="1465"/>
      <c r="CZE376" s="1465"/>
      <c r="CZF376" s="1465"/>
      <c r="CZG376" s="1465"/>
      <c r="CZH376" s="1465"/>
      <c r="CZI376" s="1465"/>
      <c r="CZJ376" s="1465"/>
      <c r="CZK376" s="1465"/>
      <c r="CZL376" s="1465"/>
      <c r="CZM376" s="1465"/>
      <c r="CZN376" s="1465"/>
      <c r="CZO376" s="1465"/>
      <c r="CZP376" s="1465"/>
      <c r="CZQ376" s="1465"/>
      <c r="CZR376" s="1465"/>
      <c r="CZS376" s="1465"/>
      <c r="CZT376" s="1465"/>
      <c r="CZU376" s="1465"/>
      <c r="CZV376" s="1465"/>
      <c r="CZW376" s="1465"/>
      <c r="CZX376" s="1465"/>
      <c r="CZY376" s="1465"/>
      <c r="CZZ376" s="1465"/>
      <c r="DAA376" s="1465"/>
      <c r="DAB376" s="1465"/>
      <c r="DAC376" s="1465"/>
      <c r="DAD376" s="1465"/>
      <c r="DAE376" s="1465"/>
      <c r="DAF376" s="1465"/>
      <c r="DAG376" s="1465"/>
      <c r="DAH376" s="1465"/>
      <c r="DAI376" s="1465"/>
      <c r="DAJ376" s="1465"/>
      <c r="DAK376" s="1465"/>
      <c r="DAL376" s="1465"/>
      <c r="DAM376" s="1465"/>
      <c r="DAN376" s="1465"/>
      <c r="DAO376" s="1465"/>
      <c r="DAP376" s="1465"/>
      <c r="DAQ376" s="1465"/>
      <c r="DAR376" s="1465"/>
      <c r="DAS376" s="1465"/>
      <c r="DAT376" s="1465"/>
      <c r="DAU376" s="1465"/>
      <c r="DAV376" s="1465"/>
      <c r="DAW376" s="1465"/>
      <c r="DAX376" s="1465"/>
      <c r="DAY376" s="1465"/>
      <c r="DAZ376" s="1465"/>
      <c r="DBA376" s="1465"/>
      <c r="DBB376" s="1465"/>
      <c r="DBC376" s="1465"/>
      <c r="DBD376" s="1465"/>
      <c r="DBE376" s="1465"/>
      <c r="DBF376" s="1465"/>
      <c r="DBG376" s="1465"/>
      <c r="DBH376" s="1465"/>
      <c r="DBI376" s="1465"/>
      <c r="DBJ376" s="1465"/>
      <c r="DBK376" s="1465"/>
      <c r="DBL376" s="1465"/>
      <c r="DBM376" s="1465"/>
      <c r="DBN376" s="1465"/>
      <c r="DBO376" s="1465"/>
      <c r="DBP376" s="1465"/>
      <c r="DBQ376" s="1465"/>
      <c r="DBR376" s="1465"/>
      <c r="DBS376" s="1465"/>
      <c r="DBT376" s="1465"/>
      <c r="DBU376" s="1465"/>
      <c r="DBV376" s="1465"/>
      <c r="DBW376" s="1465"/>
      <c r="DBX376" s="1465"/>
      <c r="DBY376" s="1465"/>
      <c r="DBZ376" s="1465"/>
      <c r="DCA376" s="1465"/>
      <c r="DCB376" s="1465"/>
      <c r="DCC376" s="1465"/>
      <c r="DCD376" s="1465"/>
      <c r="DCE376" s="1465"/>
      <c r="DCF376" s="1465"/>
      <c r="DCG376" s="1465"/>
      <c r="DCH376" s="1465"/>
      <c r="DCI376" s="1465"/>
      <c r="DCJ376" s="1465"/>
      <c r="DCK376" s="1465"/>
      <c r="DCL376" s="1465"/>
      <c r="DCM376" s="1465"/>
      <c r="DCN376" s="1465"/>
      <c r="DCO376" s="1465"/>
      <c r="DCP376" s="1465"/>
      <c r="DCQ376" s="1465"/>
      <c r="DCR376" s="1465"/>
      <c r="DCS376" s="1465"/>
      <c r="DCT376" s="1465"/>
      <c r="DCU376" s="1465"/>
      <c r="DCV376" s="1465"/>
      <c r="DCW376" s="1465"/>
      <c r="DCX376" s="1465"/>
      <c r="DCY376" s="1465"/>
      <c r="DCZ376" s="1465"/>
      <c r="DDA376" s="1465"/>
      <c r="DDB376" s="1465"/>
      <c r="DDC376" s="1465"/>
      <c r="DDD376" s="1465"/>
      <c r="DDE376" s="1465"/>
      <c r="DDF376" s="1465"/>
      <c r="DDG376" s="1465"/>
      <c r="DDH376" s="1465"/>
      <c r="DDI376" s="1465"/>
      <c r="DDJ376" s="1465"/>
      <c r="DDK376" s="1465"/>
      <c r="DDL376" s="1465"/>
      <c r="DDM376" s="1465"/>
      <c r="DDN376" s="1465"/>
      <c r="DDO376" s="1465"/>
      <c r="DDP376" s="1465"/>
      <c r="DDQ376" s="1465"/>
      <c r="DDR376" s="1465"/>
      <c r="DDS376" s="1465"/>
      <c r="DDT376" s="1465"/>
      <c r="DDU376" s="1465"/>
      <c r="DDV376" s="1465"/>
      <c r="DDW376" s="1465"/>
      <c r="DDX376" s="1465"/>
      <c r="DDY376" s="1465"/>
      <c r="DDZ376" s="1465"/>
      <c r="DEA376" s="1465"/>
      <c r="DEB376" s="1465"/>
      <c r="DEC376" s="1465"/>
      <c r="DED376" s="1465"/>
      <c r="DEE376" s="1465"/>
      <c r="DEF376" s="1465"/>
      <c r="DEG376" s="1465"/>
      <c r="DEH376" s="1465"/>
      <c r="DEI376" s="1465"/>
      <c r="DEJ376" s="1465"/>
      <c r="DEK376" s="1465"/>
      <c r="DEL376" s="1465"/>
      <c r="DEM376" s="1465"/>
      <c r="DEN376" s="1465"/>
      <c r="DEO376" s="1465"/>
      <c r="DEP376" s="1465"/>
      <c r="DEQ376" s="1465"/>
      <c r="DER376" s="1465"/>
      <c r="DES376" s="1465"/>
      <c r="DET376" s="1465"/>
      <c r="DEU376" s="1465"/>
      <c r="DEV376" s="1465"/>
      <c r="DEW376" s="1465"/>
      <c r="DEX376" s="1465"/>
      <c r="DEY376" s="1465"/>
      <c r="DEZ376" s="1465"/>
      <c r="DFA376" s="1465"/>
      <c r="DFB376" s="1465"/>
      <c r="DFC376" s="1465"/>
      <c r="DFD376" s="1465"/>
      <c r="DFE376" s="1465"/>
      <c r="DFF376" s="1465"/>
      <c r="DFG376" s="1465"/>
      <c r="DFH376" s="1465"/>
      <c r="DFI376" s="1465"/>
      <c r="DFJ376" s="1465"/>
      <c r="DFK376" s="1465"/>
      <c r="DFL376" s="1465"/>
      <c r="DFM376" s="1465"/>
      <c r="DFN376" s="1465"/>
      <c r="DFO376" s="1465"/>
      <c r="DFP376" s="1465"/>
      <c r="DFQ376" s="1465"/>
      <c r="DFR376" s="1465"/>
      <c r="DFS376" s="1465"/>
      <c r="DFT376" s="1465"/>
      <c r="DFU376" s="1465"/>
      <c r="DFV376" s="1465"/>
      <c r="DFW376" s="1465"/>
      <c r="DFX376" s="1465"/>
      <c r="DFY376" s="1465"/>
      <c r="DFZ376" s="1465"/>
      <c r="DGA376" s="1465"/>
      <c r="DGB376" s="1465"/>
      <c r="DGC376" s="1465"/>
      <c r="DGD376" s="1465"/>
      <c r="DGE376" s="1465"/>
      <c r="DGF376" s="1465"/>
      <c r="DGG376" s="1465"/>
      <c r="DGH376" s="1465"/>
      <c r="DGI376" s="1465"/>
      <c r="DGJ376" s="1465"/>
      <c r="DGK376" s="1465"/>
      <c r="DGL376" s="1465"/>
      <c r="DGM376" s="1465"/>
      <c r="DGN376" s="1465"/>
      <c r="DGO376" s="1465"/>
      <c r="DGP376" s="1465"/>
      <c r="DGQ376" s="1465"/>
      <c r="DGR376" s="1465"/>
      <c r="DGS376" s="1465"/>
      <c r="DGT376" s="1465"/>
      <c r="DGU376" s="1465"/>
      <c r="DGV376" s="1465"/>
      <c r="DGW376" s="1465"/>
      <c r="DGX376" s="1465"/>
      <c r="DGY376" s="1465"/>
      <c r="DGZ376" s="1465"/>
      <c r="DHA376" s="1465"/>
      <c r="DHB376" s="1465"/>
      <c r="DHC376" s="1465"/>
      <c r="DHD376" s="1465"/>
      <c r="DHE376" s="1465"/>
      <c r="DHF376" s="1465"/>
      <c r="DHG376" s="1465"/>
      <c r="DHH376" s="1465"/>
      <c r="DHI376" s="1465"/>
      <c r="DHJ376" s="1465"/>
      <c r="DHK376" s="1465"/>
      <c r="DHL376" s="1465"/>
      <c r="DHM376" s="1465"/>
      <c r="DHN376" s="1465"/>
      <c r="DHO376" s="1465"/>
      <c r="DHP376" s="1465"/>
      <c r="DHQ376" s="1465"/>
      <c r="DHR376" s="1465"/>
      <c r="DHS376" s="1465"/>
      <c r="DHT376" s="1465"/>
      <c r="DHU376" s="1465"/>
      <c r="DHV376" s="1465"/>
      <c r="DHW376" s="1465"/>
      <c r="DHX376" s="1465"/>
      <c r="DHY376" s="1465"/>
      <c r="DHZ376" s="1465"/>
      <c r="DIA376" s="1465"/>
      <c r="DIB376" s="1465"/>
      <c r="DIC376" s="1465"/>
      <c r="DID376" s="1465"/>
      <c r="DIE376" s="1465"/>
      <c r="DIF376" s="1465"/>
      <c r="DIG376" s="1465"/>
      <c r="DIH376" s="1465"/>
      <c r="DII376" s="1465"/>
      <c r="DIJ376" s="1465"/>
      <c r="DIK376" s="1465"/>
      <c r="DIL376" s="1465"/>
      <c r="DIM376" s="1465"/>
      <c r="DIN376" s="1465"/>
      <c r="DIO376" s="1465"/>
      <c r="DIP376" s="1465"/>
      <c r="DIQ376" s="1465"/>
      <c r="DIR376" s="1465"/>
      <c r="DIS376" s="1465"/>
      <c r="DIT376" s="1465"/>
      <c r="DIU376" s="1465"/>
      <c r="DIV376" s="1465"/>
      <c r="DIW376" s="1465"/>
      <c r="DIX376" s="1465"/>
      <c r="DIY376" s="1465"/>
      <c r="DIZ376" s="1465"/>
      <c r="DJA376" s="1465"/>
      <c r="DJB376" s="1465"/>
      <c r="DJC376" s="1465"/>
      <c r="DJD376" s="1465"/>
      <c r="DJE376" s="1465"/>
      <c r="DJF376" s="1465"/>
      <c r="DJG376" s="1465"/>
      <c r="DJH376" s="1465"/>
      <c r="DJI376" s="1465"/>
      <c r="DJJ376" s="1465"/>
      <c r="DJK376" s="1465"/>
      <c r="DJL376" s="1465"/>
      <c r="DJM376" s="1465"/>
      <c r="DJN376" s="1465"/>
      <c r="DJO376" s="1465"/>
      <c r="DJP376" s="1465"/>
      <c r="DJQ376" s="1465"/>
      <c r="DJR376" s="1465"/>
      <c r="DJS376" s="1465"/>
      <c r="DJT376" s="1465"/>
      <c r="DJU376" s="1465"/>
      <c r="DJV376" s="1465"/>
      <c r="DJW376" s="1465"/>
      <c r="DJX376" s="1465"/>
      <c r="DJY376" s="1465"/>
      <c r="DJZ376" s="1465"/>
      <c r="DKA376" s="1465"/>
      <c r="DKB376" s="1465"/>
      <c r="DKC376" s="1465"/>
      <c r="DKD376" s="1465"/>
      <c r="DKE376" s="1465"/>
      <c r="DKF376" s="1465"/>
      <c r="DKG376" s="1465"/>
      <c r="DKH376" s="1465"/>
      <c r="DKI376" s="1465"/>
      <c r="DKJ376" s="1465"/>
      <c r="DKK376" s="1465"/>
      <c r="DKL376" s="1465"/>
      <c r="DKM376" s="1465"/>
      <c r="DKN376" s="1465"/>
      <c r="DKO376" s="1465"/>
      <c r="DKP376" s="1465"/>
      <c r="DKQ376" s="1465"/>
      <c r="DKR376" s="1465"/>
      <c r="DKS376" s="1465"/>
      <c r="DKT376" s="1465"/>
      <c r="DKU376" s="1465"/>
      <c r="DKV376" s="1465"/>
      <c r="DKW376" s="1465"/>
      <c r="DKX376" s="1465"/>
      <c r="DKY376" s="1465"/>
      <c r="DKZ376" s="1465"/>
      <c r="DLA376" s="1465"/>
      <c r="DLB376" s="1465"/>
      <c r="DLC376" s="1465"/>
      <c r="DLD376" s="1465"/>
      <c r="DLE376" s="1465"/>
      <c r="DLF376" s="1465"/>
      <c r="DLG376" s="1465"/>
      <c r="DLH376" s="1465"/>
      <c r="DLI376" s="1465"/>
      <c r="DLJ376" s="1465"/>
      <c r="DLK376" s="1465"/>
      <c r="DLL376" s="1465"/>
      <c r="DLM376" s="1465"/>
      <c r="DLN376" s="1465"/>
      <c r="DLO376" s="1465"/>
      <c r="DLP376" s="1465"/>
      <c r="DLQ376" s="1465"/>
      <c r="DLR376" s="1465"/>
      <c r="DLS376" s="1465"/>
      <c r="DLT376" s="1465"/>
      <c r="DLU376" s="1465"/>
      <c r="DLV376" s="1465"/>
      <c r="DLW376" s="1465"/>
      <c r="DLX376" s="1465"/>
      <c r="DLY376" s="1465"/>
      <c r="DLZ376" s="1465"/>
      <c r="DMA376" s="1465"/>
      <c r="DMB376" s="1465"/>
      <c r="DMC376" s="1465"/>
      <c r="DMD376" s="1465"/>
      <c r="DME376" s="1465"/>
      <c r="DMF376" s="1465"/>
      <c r="DMG376" s="1465"/>
      <c r="DMH376" s="1465"/>
      <c r="DMI376" s="1465"/>
      <c r="DMJ376" s="1465"/>
      <c r="DMK376" s="1465"/>
      <c r="DML376" s="1465"/>
      <c r="DMM376" s="1465"/>
      <c r="DMN376" s="1465"/>
      <c r="DMO376" s="1465"/>
      <c r="DMP376" s="1465"/>
      <c r="DMQ376" s="1465"/>
      <c r="DMR376" s="1465"/>
      <c r="DMS376" s="1465"/>
      <c r="DMT376" s="1465"/>
      <c r="DMU376" s="1465"/>
      <c r="DMV376" s="1465"/>
      <c r="DMW376" s="1465"/>
      <c r="DMX376" s="1465"/>
      <c r="DMY376" s="1465"/>
      <c r="DMZ376" s="1465"/>
      <c r="DNA376" s="1465"/>
      <c r="DNB376" s="1465"/>
      <c r="DNC376" s="1465"/>
      <c r="DND376" s="1465"/>
      <c r="DNE376" s="1465"/>
      <c r="DNF376" s="1465"/>
      <c r="DNG376" s="1465"/>
      <c r="DNH376" s="1465"/>
      <c r="DNI376" s="1465"/>
      <c r="DNJ376" s="1465"/>
      <c r="DNK376" s="1465"/>
      <c r="DNL376" s="1465"/>
      <c r="DNM376" s="1465"/>
      <c r="DNN376" s="1465"/>
      <c r="DNO376" s="1465"/>
      <c r="DNP376" s="1465"/>
      <c r="DNQ376" s="1465"/>
      <c r="DNR376" s="1465"/>
      <c r="DNS376" s="1465"/>
      <c r="DNT376" s="1465"/>
      <c r="DNU376" s="1465"/>
      <c r="DNV376" s="1465"/>
      <c r="DNW376" s="1465"/>
      <c r="DNX376" s="1465"/>
      <c r="DNY376" s="1465"/>
      <c r="DNZ376" s="1465"/>
      <c r="DOA376" s="1465"/>
      <c r="DOB376" s="1465"/>
      <c r="DOC376" s="1465"/>
      <c r="DOD376" s="1465"/>
      <c r="DOE376" s="1465"/>
      <c r="DOF376" s="1465"/>
      <c r="DOG376" s="1465"/>
      <c r="DOH376" s="1465"/>
      <c r="DOI376" s="1465"/>
      <c r="DOJ376" s="1465"/>
      <c r="DOK376" s="1465"/>
      <c r="DOL376" s="1465"/>
      <c r="DOM376" s="1465"/>
      <c r="DON376" s="1465"/>
      <c r="DOO376" s="1465"/>
      <c r="DOP376" s="1465"/>
      <c r="DOQ376" s="1465"/>
      <c r="DOR376" s="1465"/>
      <c r="DOS376" s="1465"/>
      <c r="DOT376" s="1465"/>
      <c r="DOU376" s="1465"/>
      <c r="DOV376" s="1465"/>
      <c r="DOW376" s="1465"/>
      <c r="DOX376" s="1465"/>
      <c r="DOY376" s="1465"/>
      <c r="DOZ376" s="1465"/>
      <c r="DPA376" s="1465"/>
      <c r="DPB376" s="1465"/>
      <c r="DPC376" s="1465"/>
      <c r="DPD376" s="1465"/>
      <c r="DPE376" s="1465"/>
      <c r="DPF376" s="1465"/>
      <c r="DPG376" s="1465"/>
      <c r="DPH376" s="1465"/>
      <c r="DPI376" s="1465"/>
      <c r="DPJ376" s="1465"/>
      <c r="DPK376" s="1465"/>
      <c r="DPL376" s="1465"/>
      <c r="DPM376" s="1465"/>
      <c r="DPN376" s="1465"/>
      <c r="DPO376" s="1465"/>
      <c r="DPP376" s="1465"/>
      <c r="DPQ376" s="1465"/>
      <c r="DPR376" s="1465"/>
      <c r="DPS376" s="1465"/>
      <c r="DPT376" s="1465"/>
      <c r="DPU376" s="1465"/>
      <c r="DPV376" s="1465"/>
      <c r="DPW376" s="1465"/>
      <c r="DPX376" s="1465"/>
      <c r="DPY376" s="1465"/>
      <c r="DPZ376" s="1465"/>
      <c r="DQA376" s="1465"/>
      <c r="DQB376" s="1465"/>
      <c r="DQC376" s="1465"/>
      <c r="DQD376" s="1465"/>
      <c r="DQE376" s="1465"/>
      <c r="DQF376" s="1465"/>
      <c r="DQG376" s="1465"/>
      <c r="DQH376" s="1465"/>
      <c r="DQI376" s="1465"/>
      <c r="DQJ376" s="1465"/>
      <c r="DQK376" s="1465"/>
      <c r="DQL376" s="1465"/>
      <c r="DQM376" s="1465"/>
      <c r="DQN376" s="1465"/>
      <c r="DQO376" s="1465"/>
      <c r="DQP376" s="1465"/>
      <c r="DQQ376" s="1465"/>
      <c r="DQR376" s="1465"/>
      <c r="DQS376" s="1465"/>
      <c r="DQT376" s="1465"/>
      <c r="DQU376" s="1465"/>
      <c r="DQV376" s="1465"/>
      <c r="DQW376" s="1465"/>
      <c r="DQX376" s="1465"/>
      <c r="DQY376" s="1465"/>
      <c r="DQZ376" s="1465"/>
      <c r="DRA376" s="1465"/>
      <c r="DRB376" s="1465"/>
      <c r="DRC376" s="1465"/>
      <c r="DRD376" s="1465"/>
      <c r="DRE376" s="1465"/>
      <c r="DRF376" s="1465"/>
      <c r="DRG376" s="1465"/>
      <c r="DRH376" s="1465"/>
      <c r="DRI376" s="1465"/>
      <c r="DRJ376" s="1465"/>
      <c r="DRK376" s="1465"/>
      <c r="DRL376" s="1465"/>
      <c r="DRM376" s="1465"/>
      <c r="DRN376" s="1465"/>
      <c r="DRO376" s="1465"/>
      <c r="DRP376" s="1465"/>
      <c r="DRQ376" s="1465"/>
      <c r="DRR376" s="1465"/>
      <c r="DRS376" s="1465"/>
      <c r="DRT376" s="1465"/>
      <c r="DRU376" s="1465"/>
      <c r="DRV376" s="1465"/>
      <c r="DRW376" s="1465"/>
      <c r="DRX376" s="1465"/>
      <c r="DRY376" s="1465"/>
      <c r="DRZ376" s="1465"/>
      <c r="DSA376" s="1465"/>
      <c r="DSB376" s="1465"/>
      <c r="DSC376" s="1465"/>
      <c r="DSD376" s="1465"/>
      <c r="DSE376" s="1465"/>
      <c r="DSF376" s="1465"/>
      <c r="DSG376" s="1465"/>
      <c r="DSH376" s="1465"/>
      <c r="DSI376" s="1465"/>
      <c r="DSJ376" s="1465"/>
      <c r="DSK376" s="1465"/>
      <c r="DSL376" s="1465"/>
      <c r="DSM376" s="1465"/>
      <c r="DSN376" s="1465"/>
      <c r="DSO376" s="1465"/>
      <c r="DSP376" s="1465"/>
      <c r="DSQ376" s="1465"/>
      <c r="DSR376" s="1465"/>
      <c r="DSS376" s="1465"/>
      <c r="DST376" s="1465"/>
      <c r="DSU376" s="1465"/>
      <c r="DSV376" s="1465"/>
      <c r="DSW376" s="1465"/>
      <c r="DSX376" s="1465"/>
      <c r="DSY376" s="1465"/>
      <c r="DSZ376" s="1465"/>
      <c r="DTA376" s="1465"/>
      <c r="DTB376" s="1465"/>
      <c r="DTC376" s="1465"/>
      <c r="DTD376" s="1465"/>
      <c r="DTE376" s="1465"/>
      <c r="DTF376" s="1465"/>
      <c r="DTG376" s="1465"/>
      <c r="DTH376" s="1465"/>
      <c r="DTI376" s="1465"/>
      <c r="DTJ376" s="1465"/>
      <c r="DTK376" s="1465"/>
      <c r="DTL376" s="1465"/>
      <c r="DTM376" s="1465"/>
      <c r="DTN376" s="1465"/>
      <c r="DTO376" s="1465"/>
      <c r="DTP376" s="1465"/>
      <c r="DTQ376" s="1465"/>
      <c r="DTR376" s="1465"/>
      <c r="DTS376" s="1465"/>
      <c r="DTT376" s="1465"/>
      <c r="DTU376" s="1465"/>
      <c r="DTV376" s="1465"/>
      <c r="DTW376" s="1465"/>
      <c r="DTX376" s="1465"/>
      <c r="DTY376" s="1465"/>
      <c r="DTZ376" s="1465"/>
      <c r="DUA376" s="1465"/>
      <c r="DUB376" s="1465"/>
      <c r="DUC376" s="1465"/>
      <c r="DUD376" s="1465"/>
      <c r="DUE376" s="1465"/>
      <c r="DUF376" s="1465"/>
      <c r="DUG376" s="1465"/>
      <c r="DUH376" s="1465"/>
      <c r="DUI376" s="1465"/>
      <c r="DUJ376" s="1465"/>
      <c r="DUK376" s="1465"/>
      <c r="DUL376" s="1465"/>
      <c r="DUM376" s="1465"/>
      <c r="DUN376" s="1465"/>
      <c r="DUO376" s="1465"/>
      <c r="DUP376" s="1465"/>
      <c r="DUQ376" s="1465"/>
      <c r="DUR376" s="1465"/>
      <c r="DUS376" s="1465"/>
      <c r="DUT376" s="1465"/>
      <c r="DUU376" s="1465"/>
      <c r="DUV376" s="1465"/>
      <c r="DUW376" s="1465"/>
      <c r="DUX376" s="1465"/>
      <c r="DUY376" s="1465"/>
      <c r="DUZ376" s="1465"/>
      <c r="DVA376" s="1465"/>
      <c r="DVB376" s="1465"/>
      <c r="DVC376" s="1465"/>
      <c r="DVD376" s="1465"/>
      <c r="DVE376" s="1465"/>
      <c r="DVF376" s="1465"/>
      <c r="DVG376" s="1465"/>
      <c r="DVH376" s="1465"/>
      <c r="DVI376" s="1465"/>
      <c r="DVJ376" s="1465"/>
      <c r="DVK376" s="1465"/>
      <c r="DVL376" s="1465"/>
      <c r="DVM376" s="1465"/>
      <c r="DVN376" s="1465"/>
      <c r="DVO376" s="1465"/>
      <c r="DVP376" s="1465"/>
      <c r="DVQ376" s="1465"/>
      <c r="DVR376" s="1465"/>
      <c r="DVS376" s="1465"/>
      <c r="DVT376" s="1465"/>
      <c r="DVU376" s="1465"/>
      <c r="DVV376" s="1465"/>
      <c r="DVW376" s="1465"/>
      <c r="DVX376" s="1465"/>
      <c r="DVY376" s="1465"/>
      <c r="DVZ376" s="1465"/>
      <c r="DWA376" s="1465"/>
      <c r="DWB376" s="1465"/>
      <c r="DWC376" s="1465"/>
      <c r="DWD376" s="1465"/>
      <c r="DWE376" s="1465"/>
      <c r="DWF376" s="1465"/>
      <c r="DWG376" s="1465"/>
      <c r="DWH376" s="1465"/>
      <c r="DWI376" s="1465"/>
      <c r="DWJ376" s="1465"/>
      <c r="DWK376" s="1465"/>
      <c r="DWL376" s="1465"/>
      <c r="DWM376" s="1465"/>
      <c r="DWN376" s="1465"/>
      <c r="DWO376" s="1465"/>
      <c r="DWP376" s="1465"/>
      <c r="DWQ376" s="1465"/>
      <c r="DWR376" s="1465"/>
      <c r="DWS376" s="1465"/>
      <c r="DWT376" s="1465"/>
      <c r="DWU376" s="1465"/>
      <c r="DWV376" s="1465"/>
      <c r="DWW376" s="1465"/>
      <c r="DWX376" s="1465"/>
      <c r="DWY376" s="1465"/>
      <c r="DWZ376" s="1465"/>
      <c r="DXA376" s="1465"/>
      <c r="DXB376" s="1465"/>
      <c r="DXC376" s="1465"/>
      <c r="DXD376" s="1465"/>
      <c r="DXE376" s="1465"/>
      <c r="DXF376" s="1465"/>
      <c r="DXG376" s="1465"/>
      <c r="DXH376" s="1465"/>
      <c r="DXI376" s="1465"/>
      <c r="DXJ376" s="1465"/>
      <c r="DXK376" s="1465"/>
      <c r="DXL376" s="1465"/>
      <c r="DXM376" s="1465"/>
      <c r="DXN376" s="1465"/>
      <c r="DXO376" s="1465"/>
      <c r="DXP376" s="1465"/>
      <c r="DXQ376" s="1465"/>
      <c r="DXR376" s="1465"/>
      <c r="DXS376" s="1465"/>
      <c r="DXT376" s="1465"/>
      <c r="DXU376" s="1465"/>
      <c r="DXV376" s="1465"/>
      <c r="DXW376" s="1465"/>
      <c r="DXX376" s="1465"/>
      <c r="DXY376" s="1465"/>
      <c r="DXZ376" s="1465"/>
      <c r="DYA376" s="1465"/>
      <c r="DYB376" s="1465"/>
      <c r="DYC376" s="1465"/>
      <c r="DYD376" s="1465"/>
      <c r="DYE376" s="1465"/>
      <c r="DYF376" s="1465"/>
      <c r="DYG376" s="1465"/>
      <c r="DYH376" s="1465"/>
      <c r="DYI376" s="1465"/>
      <c r="DYJ376" s="1465"/>
      <c r="DYK376" s="1465"/>
      <c r="DYL376" s="1465"/>
      <c r="DYM376" s="1465"/>
      <c r="DYN376" s="1465"/>
      <c r="DYO376" s="1465"/>
      <c r="DYP376" s="1465"/>
      <c r="DYQ376" s="1465"/>
      <c r="DYR376" s="1465"/>
      <c r="DYS376" s="1465"/>
      <c r="DYT376" s="1465"/>
      <c r="DYU376" s="1465"/>
      <c r="DYV376" s="1465"/>
      <c r="DYW376" s="1465"/>
      <c r="DYX376" s="1465"/>
      <c r="DYY376" s="1465"/>
      <c r="DYZ376" s="1465"/>
      <c r="DZA376" s="1465"/>
      <c r="DZB376" s="1465"/>
      <c r="DZC376" s="1465"/>
      <c r="DZD376" s="1465"/>
      <c r="DZE376" s="1465"/>
      <c r="DZF376" s="1465"/>
      <c r="DZG376" s="1465"/>
      <c r="DZH376" s="1465"/>
      <c r="DZI376" s="1465"/>
      <c r="DZJ376" s="1465"/>
      <c r="DZK376" s="1465"/>
      <c r="DZL376" s="1465"/>
      <c r="DZM376" s="1465"/>
      <c r="DZN376" s="1465"/>
      <c r="DZO376" s="1465"/>
      <c r="DZP376" s="1465"/>
      <c r="DZQ376" s="1465"/>
      <c r="DZR376" s="1465"/>
      <c r="DZS376" s="1465"/>
      <c r="DZT376" s="1465"/>
      <c r="DZU376" s="1465"/>
      <c r="DZV376" s="1465"/>
      <c r="DZW376" s="1465"/>
      <c r="DZX376" s="1465"/>
      <c r="DZY376" s="1465"/>
      <c r="DZZ376" s="1465"/>
      <c r="EAA376" s="1465"/>
      <c r="EAB376" s="1465"/>
      <c r="EAC376" s="1465"/>
      <c r="EAD376" s="1465"/>
      <c r="EAE376" s="1465"/>
      <c r="EAF376" s="1465"/>
      <c r="EAG376" s="1465"/>
      <c r="EAH376" s="1465"/>
      <c r="EAI376" s="1465"/>
      <c r="EAJ376" s="1465"/>
      <c r="EAK376" s="1465"/>
      <c r="EAL376" s="1465"/>
      <c r="EAM376" s="1465"/>
      <c r="EAN376" s="1465"/>
      <c r="EAO376" s="1465"/>
      <c r="EAP376" s="1465"/>
      <c r="EAQ376" s="1465"/>
      <c r="EAR376" s="1465"/>
      <c r="EAS376" s="1465"/>
      <c r="EAT376" s="1465"/>
      <c r="EAU376" s="1465"/>
      <c r="EAV376" s="1465"/>
      <c r="EAW376" s="1465"/>
      <c r="EAX376" s="1465"/>
      <c r="EAY376" s="1465"/>
      <c r="EAZ376" s="1465"/>
      <c r="EBA376" s="1465"/>
      <c r="EBB376" s="1465"/>
      <c r="EBC376" s="1465"/>
      <c r="EBD376" s="1465"/>
      <c r="EBE376" s="1465"/>
      <c r="EBF376" s="1465"/>
      <c r="EBG376" s="1465"/>
      <c r="EBH376" s="1465"/>
      <c r="EBI376" s="1465"/>
      <c r="EBJ376" s="1465"/>
      <c r="EBK376" s="1465"/>
      <c r="EBL376" s="1465"/>
      <c r="EBM376" s="1465"/>
      <c r="EBN376" s="1465"/>
      <c r="EBO376" s="1465"/>
      <c r="EBP376" s="1465"/>
      <c r="EBQ376" s="1465"/>
      <c r="EBR376" s="1465"/>
      <c r="EBS376" s="1465"/>
      <c r="EBT376" s="1465"/>
      <c r="EBU376" s="1465"/>
      <c r="EBV376" s="1465"/>
      <c r="EBW376" s="1465"/>
      <c r="EBX376" s="1465"/>
      <c r="EBY376" s="1465"/>
      <c r="EBZ376" s="1465"/>
      <c r="ECA376" s="1465"/>
      <c r="ECB376" s="1465"/>
      <c r="ECC376" s="1465"/>
      <c r="ECD376" s="1465"/>
      <c r="ECE376" s="1465"/>
      <c r="ECF376" s="1465"/>
      <c r="ECG376" s="1465"/>
      <c r="ECH376" s="1465"/>
      <c r="ECI376" s="1465"/>
      <c r="ECJ376" s="1465"/>
      <c r="ECK376" s="1465"/>
      <c r="ECL376" s="1465"/>
      <c r="ECM376" s="1465"/>
      <c r="ECN376" s="1465"/>
      <c r="ECO376" s="1465"/>
      <c r="ECP376" s="1465"/>
      <c r="ECQ376" s="1465"/>
      <c r="ECR376" s="1465"/>
      <c r="ECS376" s="1465"/>
      <c r="ECT376" s="1465"/>
      <c r="ECU376" s="1465"/>
      <c r="ECV376" s="1465"/>
      <c r="ECW376" s="1465"/>
      <c r="ECX376" s="1465"/>
      <c r="ECY376" s="1465"/>
      <c r="ECZ376" s="1465"/>
      <c r="EDA376" s="1465"/>
      <c r="EDB376" s="1465"/>
      <c r="EDC376" s="1465"/>
      <c r="EDD376" s="1465"/>
      <c r="EDE376" s="1465"/>
      <c r="EDF376" s="1465"/>
      <c r="EDG376" s="1465"/>
      <c r="EDH376" s="1465"/>
      <c r="EDI376" s="1465"/>
      <c r="EDJ376" s="1465"/>
      <c r="EDK376" s="1465"/>
      <c r="EDL376" s="1465"/>
      <c r="EDM376" s="1465"/>
      <c r="EDN376" s="1465"/>
      <c r="EDO376" s="1465"/>
      <c r="EDP376" s="1465"/>
      <c r="EDQ376" s="1465"/>
      <c r="EDR376" s="1465"/>
      <c r="EDS376" s="1465"/>
      <c r="EDT376" s="1465"/>
      <c r="EDU376" s="1465"/>
      <c r="EDV376" s="1465"/>
      <c r="EDW376" s="1465"/>
      <c r="EDX376" s="1465"/>
      <c r="EDY376" s="1465"/>
      <c r="EDZ376" s="1465"/>
      <c r="EEA376" s="1465"/>
      <c r="EEB376" s="1465"/>
      <c r="EEC376" s="1465"/>
      <c r="EED376" s="1465"/>
      <c r="EEE376" s="1465"/>
      <c r="EEF376" s="1465"/>
      <c r="EEG376" s="1465"/>
      <c r="EEH376" s="1465"/>
      <c r="EEI376" s="1465"/>
      <c r="EEJ376" s="1465"/>
      <c r="EEK376" s="1465"/>
      <c r="EEL376" s="1465"/>
      <c r="EEM376" s="1465"/>
      <c r="EEN376" s="1465"/>
      <c r="EEO376" s="1465"/>
      <c r="EEP376" s="1465"/>
      <c r="EEQ376" s="1465"/>
      <c r="EER376" s="1465"/>
      <c r="EES376" s="1465"/>
      <c r="EET376" s="1465"/>
      <c r="EEU376" s="1465"/>
      <c r="EEV376" s="1465"/>
      <c r="EEW376" s="1465"/>
      <c r="EEX376" s="1465"/>
      <c r="EEY376" s="1465"/>
      <c r="EEZ376" s="1465"/>
      <c r="EFA376" s="1465"/>
      <c r="EFB376" s="1465"/>
      <c r="EFC376" s="1465"/>
      <c r="EFD376" s="1465"/>
      <c r="EFE376" s="1465"/>
      <c r="EFF376" s="1465"/>
      <c r="EFG376" s="1465"/>
      <c r="EFH376" s="1465"/>
      <c r="EFI376" s="1465"/>
      <c r="EFJ376" s="1465"/>
      <c r="EFK376" s="1465"/>
      <c r="EFL376" s="1465"/>
      <c r="EFM376" s="1465"/>
      <c r="EFN376" s="1465"/>
      <c r="EFO376" s="1465"/>
      <c r="EFP376" s="1465"/>
      <c r="EFQ376" s="1465"/>
      <c r="EFR376" s="1465"/>
      <c r="EFS376" s="1465"/>
      <c r="EFT376" s="1465"/>
      <c r="EFU376" s="1465"/>
      <c r="EFV376" s="1465"/>
      <c r="EFW376" s="1465"/>
      <c r="EFX376" s="1465"/>
      <c r="EFY376" s="1465"/>
      <c r="EFZ376" s="1465"/>
      <c r="EGA376" s="1465"/>
      <c r="EGB376" s="1465"/>
      <c r="EGC376" s="1465"/>
      <c r="EGD376" s="1465"/>
      <c r="EGE376" s="1465"/>
      <c r="EGF376" s="1465"/>
      <c r="EGG376" s="1465"/>
      <c r="EGH376" s="1465"/>
      <c r="EGI376" s="1465"/>
      <c r="EGJ376" s="1465"/>
      <c r="EGK376" s="1465"/>
      <c r="EGL376" s="1465"/>
      <c r="EGM376" s="1465"/>
      <c r="EGN376" s="1465"/>
      <c r="EGO376" s="1465"/>
      <c r="EGP376" s="1465"/>
      <c r="EGQ376" s="1465"/>
      <c r="EGR376" s="1465"/>
      <c r="EGS376" s="1465"/>
      <c r="EGT376" s="1465"/>
      <c r="EGU376" s="1465"/>
      <c r="EGV376" s="1465"/>
      <c r="EGW376" s="1465"/>
      <c r="EGX376" s="1465"/>
      <c r="EGY376" s="1465"/>
      <c r="EGZ376" s="1465"/>
      <c r="EHA376" s="1465"/>
      <c r="EHB376" s="1465"/>
      <c r="EHC376" s="1465"/>
      <c r="EHD376" s="1465"/>
      <c r="EHE376" s="1465"/>
      <c r="EHF376" s="1465"/>
      <c r="EHG376" s="1465"/>
      <c r="EHH376" s="1465"/>
      <c r="EHI376" s="1465"/>
      <c r="EHJ376" s="1465"/>
      <c r="EHK376" s="1465"/>
      <c r="EHL376" s="1465"/>
      <c r="EHM376" s="1465"/>
      <c r="EHN376" s="1465"/>
      <c r="EHO376" s="1465"/>
      <c r="EHP376" s="1465"/>
      <c r="EHQ376" s="1465"/>
      <c r="EHR376" s="1465"/>
      <c r="EHS376" s="1465"/>
      <c r="EHT376" s="1465"/>
      <c r="EHU376" s="1465"/>
      <c r="EHV376" s="1465"/>
      <c r="EHW376" s="1465"/>
      <c r="EHX376" s="1465"/>
      <c r="EHY376" s="1465"/>
      <c r="EHZ376" s="1465"/>
      <c r="EIA376" s="1465"/>
      <c r="EIB376" s="1465"/>
      <c r="EIC376" s="1465"/>
      <c r="EID376" s="1465"/>
      <c r="EIE376" s="1465"/>
      <c r="EIF376" s="1465"/>
      <c r="EIG376" s="1465"/>
      <c r="EIH376" s="1465"/>
      <c r="EII376" s="1465"/>
      <c r="EIJ376" s="1465"/>
      <c r="EIK376" s="1465"/>
      <c r="EIL376" s="1465"/>
      <c r="EIM376" s="1465"/>
      <c r="EIN376" s="1465"/>
      <c r="EIO376" s="1465"/>
      <c r="EIP376" s="1465"/>
      <c r="EIQ376" s="1465"/>
      <c r="EIR376" s="1465"/>
      <c r="EIS376" s="1465"/>
      <c r="EIT376" s="1465"/>
      <c r="EIU376" s="1465"/>
      <c r="EIV376" s="1465"/>
      <c r="EIW376" s="1465"/>
      <c r="EIX376" s="1465"/>
      <c r="EIY376" s="1465"/>
      <c r="EIZ376" s="1465"/>
      <c r="EJA376" s="1465"/>
      <c r="EJB376" s="1465"/>
      <c r="EJC376" s="1465"/>
      <c r="EJD376" s="1465"/>
      <c r="EJE376" s="1465"/>
      <c r="EJF376" s="1465"/>
      <c r="EJG376" s="1465"/>
      <c r="EJH376" s="1465"/>
      <c r="EJI376" s="1465"/>
      <c r="EJJ376" s="1465"/>
      <c r="EJK376" s="1465"/>
      <c r="EJL376" s="1465"/>
      <c r="EJM376" s="1465"/>
      <c r="EJN376" s="1465"/>
      <c r="EJO376" s="1465"/>
      <c r="EJP376" s="1465"/>
      <c r="EJQ376" s="1465"/>
      <c r="EJR376" s="1465"/>
      <c r="EJS376" s="1465"/>
      <c r="EJT376" s="1465"/>
      <c r="EJU376" s="1465"/>
      <c r="EJV376" s="1465"/>
      <c r="EJW376" s="1465"/>
      <c r="EJX376" s="1465"/>
      <c r="EJY376" s="1465"/>
      <c r="EJZ376" s="1465"/>
      <c r="EKA376" s="1465"/>
      <c r="EKB376" s="1465"/>
      <c r="EKC376" s="1465"/>
      <c r="EKD376" s="1465"/>
      <c r="EKE376" s="1465"/>
      <c r="EKF376" s="1465"/>
      <c r="EKG376" s="1465"/>
      <c r="EKH376" s="1465"/>
      <c r="EKI376" s="1465"/>
      <c r="EKJ376" s="1465"/>
      <c r="EKK376" s="1465"/>
      <c r="EKL376" s="1465"/>
      <c r="EKM376" s="1465"/>
      <c r="EKN376" s="1465"/>
      <c r="EKO376" s="1465"/>
      <c r="EKP376" s="1465"/>
      <c r="EKQ376" s="1465"/>
      <c r="EKR376" s="1465"/>
      <c r="EKS376" s="1465"/>
      <c r="EKT376" s="1465"/>
      <c r="EKU376" s="1465"/>
      <c r="EKV376" s="1465"/>
      <c r="EKW376" s="1465"/>
      <c r="EKX376" s="1465"/>
      <c r="EKY376" s="1465"/>
      <c r="EKZ376" s="1465"/>
      <c r="ELA376" s="1465"/>
      <c r="ELB376" s="1465"/>
      <c r="ELC376" s="1465"/>
      <c r="ELD376" s="1465"/>
      <c r="ELE376" s="1465"/>
      <c r="ELF376" s="1465"/>
      <c r="ELG376" s="1465"/>
      <c r="ELH376" s="1465"/>
      <c r="ELI376" s="1465"/>
      <c r="ELJ376" s="1465"/>
      <c r="ELK376" s="1465"/>
      <c r="ELL376" s="1465"/>
      <c r="ELM376" s="1465"/>
      <c r="ELN376" s="1465"/>
      <c r="ELO376" s="1465"/>
      <c r="ELP376" s="1465"/>
      <c r="ELQ376" s="1465"/>
      <c r="ELR376" s="1465"/>
      <c r="ELS376" s="1465"/>
      <c r="ELT376" s="1465"/>
      <c r="ELU376" s="1465"/>
      <c r="ELV376" s="1465"/>
      <c r="ELW376" s="1465"/>
      <c r="ELX376" s="1465"/>
      <c r="ELY376" s="1465"/>
      <c r="ELZ376" s="1465"/>
      <c r="EMA376" s="1465"/>
      <c r="EMB376" s="1465"/>
      <c r="EMC376" s="1465"/>
      <c r="EMD376" s="1465"/>
      <c r="EME376" s="1465"/>
      <c r="EMF376" s="1465"/>
      <c r="EMG376" s="1465"/>
      <c r="EMH376" s="1465"/>
      <c r="EMI376" s="1465"/>
      <c r="EMJ376" s="1465"/>
      <c r="EMK376" s="1465"/>
      <c r="EML376" s="1465"/>
      <c r="EMM376" s="1465"/>
      <c r="EMN376" s="1465"/>
      <c r="EMO376" s="1465"/>
      <c r="EMP376" s="1465"/>
      <c r="EMQ376" s="1465"/>
      <c r="EMR376" s="1465"/>
      <c r="EMS376" s="1465"/>
      <c r="EMT376" s="1465"/>
      <c r="EMU376" s="1465"/>
      <c r="EMV376" s="1465"/>
      <c r="EMW376" s="1465"/>
      <c r="EMX376" s="1465"/>
      <c r="EMY376" s="1465"/>
      <c r="EMZ376" s="1465"/>
      <c r="ENA376" s="1465"/>
      <c r="ENB376" s="1465"/>
      <c r="ENC376" s="1465"/>
      <c r="END376" s="1465"/>
      <c r="ENE376" s="1465"/>
      <c r="ENF376" s="1465"/>
      <c r="ENG376" s="1465"/>
      <c r="ENH376" s="1465"/>
      <c r="ENI376" s="1465"/>
      <c r="ENJ376" s="1465"/>
      <c r="ENK376" s="1465"/>
      <c r="ENL376" s="1465"/>
      <c r="ENM376" s="1465"/>
      <c r="ENN376" s="1465"/>
      <c r="ENO376" s="1465"/>
      <c r="ENP376" s="1465"/>
      <c r="ENQ376" s="1465"/>
      <c r="ENR376" s="1465"/>
      <c r="ENS376" s="1465"/>
      <c r="ENT376" s="1465"/>
      <c r="ENU376" s="1465"/>
      <c r="ENV376" s="1465"/>
      <c r="ENW376" s="1465"/>
      <c r="ENX376" s="1465"/>
      <c r="ENY376" s="1465"/>
      <c r="ENZ376" s="1465"/>
      <c r="EOA376" s="1465"/>
      <c r="EOB376" s="1465"/>
      <c r="EOC376" s="1465"/>
      <c r="EOD376" s="1465"/>
      <c r="EOE376" s="1465"/>
      <c r="EOF376" s="1465"/>
      <c r="EOG376" s="1465"/>
      <c r="EOH376" s="1465"/>
      <c r="EOI376" s="1465"/>
      <c r="EOJ376" s="1465"/>
      <c r="EOK376" s="1465"/>
      <c r="EOL376" s="1465"/>
      <c r="EOM376" s="1465"/>
      <c r="EON376" s="1465"/>
      <c r="EOO376" s="1465"/>
      <c r="EOP376" s="1465"/>
      <c r="EOQ376" s="1465"/>
      <c r="EOR376" s="1465"/>
      <c r="EOS376" s="1465"/>
      <c r="EOT376" s="1465"/>
      <c r="EOU376" s="1465"/>
      <c r="EOV376" s="1465"/>
      <c r="EOW376" s="1465"/>
      <c r="EOX376" s="1465"/>
      <c r="EOY376" s="1465"/>
      <c r="EOZ376" s="1465"/>
      <c r="EPA376" s="1465"/>
      <c r="EPB376" s="1465"/>
      <c r="EPC376" s="1465"/>
      <c r="EPD376" s="1465"/>
      <c r="EPE376" s="1465"/>
      <c r="EPF376" s="1465"/>
      <c r="EPG376" s="1465"/>
      <c r="EPH376" s="1465"/>
      <c r="EPI376" s="1465"/>
      <c r="EPJ376" s="1465"/>
      <c r="EPK376" s="1465"/>
      <c r="EPL376" s="1465"/>
      <c r="EPM376" s="1465"/>
      <c r="EPN376" s="1465"/>
      <c r="EPO376" s="1465"/>
      <c r="EPP376" s="1465"/>
      <c r="EPQ376" s="1465"/>
      <c r="EPR376" s="1465"/>
      <c r="EPS376" s="1465"/>
      <c r="EPT376" s="1465"/>
      <c r="EPU376" s="1465"/>
      <c r="EPV376" s="1465"/>
      <c r="EPW376" s="1465"/>
      <c r="EPX376" s="1465"/>
      <c r="EPY376" s="1465"/>
      <c r="EPZ376" s="1465"/>
      <c r="EQA376" s="1465"/>
      <c r="EQB376" s="1465"/>
      <c r="EQC376" s="1465"/>
      <c r="EQD376" s="1465"/>
      <c r="EQE376" s="1465"/>
      <c r="EQF376" s="1465"/>
      <c r="EQG376" s="1465"/>
      <c r="EQH376" s="1465"/>
      <c r="EQI376" s="1465"/>
      <c r="EQJ376" s="1465"/>
      <c r="EQK376" s="1465"/>
      <c r="EQL376" s="1465"/>
      <c r="EQM376" s="1465"/>
      <c r="EQN376" s="1465"/>
      <c r="EQO376" s="1465"/>
      <c r="EQP376" s="1465"/>
      <c r="EQQ376" s="1465"/>
      <c r="EQR376" s="1465"/>
      <c r="EQS376" s="1465"/>
      <c r="EQT376" s="1465"/>
      <c r="EQU376" s="1465"/>
      <c r="EQV376" s="1465"/>
      <c r="EQW376" s="1465"/>
      <c r="EQX376" s="1465"/>
      <c r="EQY376" s="1465"/>
      <c r="EQZ376" s="1465"/>
      <c r="ERA376" s="1465"/>
      <c r="ERB376" s="1465"/>
      <c r="ERC376" s="1465"/>
      <c r="ERD376" s="1465"/>
      <c r="ERE376" s="1465"/>
      <c r="ERF376" s="1465"/>
      <c r="ERG376" s="1465"/>
      <c r="ERH376" s="1465"/>
      <c r="ERI376" s="1465"/>
      <c r="ERJ376" s="1465"/>
      <c r="ERK376" s="1465"/>
      <c r="ERL376" s="1465"/>
      <c r="ERM376" s="1465"/>
      <c r="ERN376" s="1465"/>
      <c r="ERO376" s="1465"/>
      <c r="ERP376" s="1465"/>
      <c r="ERQ376" s="1465"/>
      <c r="ERR376" s="1465"/>
      <c r="ERS376" s="1465"/>
      <c r="ERT376" s="1465"/>
      <c r="ERU376" s="1465"/>
      <c r="ERV376" s="1465"/>
      <c r="ERW376" s="1465"/>
      <c r="ERX376" s="1465"/>
      <c r="ERY376" s="1465"/>
      <c r="ERZ376" s="1465"/>
      <c r="ESA376" s="1465"/>
      <c r="ESB376" s="1465"/>
      <c r="ESC376" s="1465"/>
      <c r="ESD376" s="1465"/>
      <c r="ESE376" s="1465"/>
      <c r="ESF376" s="1465"/>
      <c r="ESG376" s="1465"/>
      <c r="ESH376" s="1465"/>
      <c r="ESI376" s="1465"/>
      <c r="ESJ376" s="1465"/>
      <c r="ESK376" s="1465"/>
      <c r="ESL376" s="1465"/>
      <c r="ESM376" s="1465"/>
      <c r="ESN376" s="1465"/>
      <c r="ESO376" s="1465"/>
      <c r="ESP376" s="1465"/>
      <c r="ESQ376" s="1465"/>
      <c r="ESR376" s="1465"/>
      <c r="ESS376" s="1465"/>
      <c r="EST376" s="1465"/>
      <c r="ESU376" s="1465"/>
      <c r="ESV376" s="1465"/>
      <c r="ESW376" s="1465"/>
      <c r="ESX376" s="1465"/>
      <c r="ESY376" s="1465"/>
      <c r="ESZ376" s="1465"/>
      <c r="ETA376" s="1465"/>
      <c r="ETB376" s="1465"/>
      <c r="ETC376" s="1465"/>
      <c r="ETD376" s="1465"/>
      <c r="ETE376" s="1465"/>
      <c r="ETF376" s="1465"/>
      <c r="ETG376" s="1465"/>
      <c r="ETH376" s="1465"/>
      <c r="ETI376" s="1465"/>
      <c r="ETJ376" s="1465"/>
      <c r="ETK376" s="1465"/>
      <c r="ETL376" s="1465"/>
      <c r="ETM376" s="1465"/>
      <c r="ETN376" s="1465"/>
      <c r="ETO376" s="1465"/>
      <c r="ETP376" s="1465"/>
      <c r="ETQ376" s="1465"/>
      <c r="ETR376" s="1465"/>
      <c r="ETS376" s="1465"/>
      <c r="ETT376" s="1465"/>
      <c r="ETU376" s="1465"/>
      <c r="ETV376" s="1465"/>
      <c r="ETW376" s="1465"/>
      <c r="ETX376" s="1465"/>
      <c r="ETY376" s="1465"/>
      <c r="ETZ376" s="1465"/>
      <c r="EUA376" s="1465"/>
      <c r="EUB376" s="1465"/>
      <c r="EUC376" s="1465"/>
      <c r="EUD376" s="1465"/>
      <c r="EUE376" s="1465"/>
      <c r="EUF376" s="1465"/>
      <c r="EUG376" s="1465"/>
      <c r="EUH376" s="1465"/>
      <c r="EUI376" s="1465"/>
      <c r="EUJ376" s="1465"/>
      <c r="EUK376" s="1465"/>
      <c r="EUL376" s="1465"/>
      <c r="EUM376" s="1465"/>
      <c r="EUN376" s="1465"/>
      <c r="EUO376" s="1465"/>
      <c r="EUP376" s="1465"/>
      <c r="EUQ376" s="1465"/>
      <c r="EUR376" s="1465"/>
      <c r="EUS376" s="1465"/>
      <c r="EUT376" s="1465"/>
      <c r="EUU376" s="1465"/>
      <c r="EUV376" s="1465"/>
      <c r="EUW376" s="1465"/>
      <c r="EUX376" s="1465"/>
      <c r="EUY376" s="1465"/>
      <c r="EUZ376" s="1465"/>
      <c r="EVA376" s="1465"/>
      <c r="EVB376" s="1465"/>
      <c r="EVC376" s="1465"/>
      <c r="EVD376" s="1465"/>
      <c r="EVE376" s="1465"/>
      <c r="EVF376" s="1465"/>
      <c r="EVG376" s="1465"/>
      <c r="EVH376" s="1465"/>
      <c r="EVI376" s="1465"/>
      <c r="EVJ376" s="1465"/>
      <c r="EVK376" s="1465"/>
      <c r="EVL376" s="1465"/>
      <c r="EVM376" s="1465"/>
      <c r="EVN376" s="1465"/>
      <c r="EVO376" s="1465"/>
      <c r="EVP376" s="1465"/>
      <c r="EVQ376" s="1465"/>
      <c r="EVR376" s="1465"/>
      <c r="EVS376" s="1465"/>
      <c r="EVT376" s="1465"/>
      <c r="EVU376" s="1465"/>
      <c r="EVV376" s="1465"/>
      <c r="EVW376" s="1465"/>
      <c r="EVX376" s="1465"/>
      <c r="EVY376" s="1465"/>
      <c r="EVZ376" s="1465"/>
      <c r="EWA376" s="1465"/>
      <c r="EWB376" s="1465"/>
      <c r="EWC376" s="1465"/>
      <c r="EWD376" s="1465"/>
      <c r="EWE376" s="1465"/>
      <c r="EWF376" s="1465"/>
      <c r="EWG376" s="1465"/>
      <c r="EWH376" s="1465"/>
      <c r="EWI376" s="1465"/>
      <c r="EWJ376" s="1465"/>
      <c r="EWK376" s="1465"/>
      <c r="EWL376" s="1465"/>
      <c r="EWM376" s="1465"/>
      <c r="EWN376" s="1465"/>
      <c r="EWO376" s="1465"/>
      <c r="EWP376" s="1465"/>
      <c r="EWQ376" s="1465"/>
      <c r="EWR376" s="1465"/>
      <c r="EWS376" s="1465"/>
      <c r="EWT376" s="1465"/>
      <c r="EWU376" s="1465"/>
      <c r="EWV376" s="1465"/>
      <c r="EWW376" s="1465"/>
      <c r="EWX376" s="1465"/>
      <c r="EWY376" s="1465"/>
      <c r="EWZ376" s="1465"/>
      <c r="EXA376" s="1465"/>
      <c r="EXB376" s="1465"/>
      <c r="EXC376" s="1465"/>
      <c r="EXD376" s="1465"/>
      <c r="EXE376" s="1465"/>
      <c r="EXF376" s="1465"/>
      <c r="EXG376" s="1465"/>
      <c r="EXH376" s="1465"/>
      <c r="EXI376" s="1465"/>
      <c r="EXJ376" s="1465"/>
      <c r="EXK376" s="1465"/>
      <c r="EXL376" s="1465"/>
      <c r="EXM376" s="1465"/>
      <c r="EXN376" s="1465"/>
      <c r="EXO376" s="1465"/>
      <c r="EXP376" s="1465"/>
      <c r="EXQ376" s="1465"/>
      <c r="EXR376" s="1465"/>
      <c r="EXS376" s="1465"/>
      <c r="EXT376" s="1465"/>
      <c r="EXU376" s="1465"/>
      <c r="EXV376" s="1465"/>
      <c r="EXW376" s="1465"/>
      <c r="EXX376" s="1465"/>
      <c r="EXY376" s="1465"/>
      <c r="EXZ376" s="1465"/>
      <c r="EYA376" s="1465"/>
      <c r="EYB376" s="1465"/>
      <c r="EYC376" s="1465"/>
      <c r="EYD376" s="1465"/>
      <c r="EYE376" s="1465"/>
      <c r="EYF376" s="1465"/>
      <c r="EYG376" s="1465"/>
      <c r="EYH376" s="1465"/>
      <c r="EYI376" s="1465"/>
      <c r="EYJ376" s="1465"/>
      <c r="EYK376" s="1465"/>
      <c r="EYL376" s="1465"/>
      <c r="EYM376" s="1465"/>
      <c r="EYN376" s="1465"/>
      <c r="EYO376" s="1465"/>
      <c r="EYP376" s="1465"/>
      <c r="EYQ376" s="1465"/>
      <c r="EYR376" s="1465"/>
      <c r="EYS376" s="1465"/>
      <c r="EYT376" s="1465"/>
      <c r="EYU376" s="1465"/>
      <c r="EYV376" s="1465"/>
      <c r="EYW376" s="1465"/>
      <c r="EYX376" s="1465"/>
      <c r="EYY376" s="1465"/>
      <c r="EYZ376" s="1465"/>
      <c r="EZA376" s="1465"/>
      <c r="EZB376" s="1465"/>
      <c r="EZC376" s="1465"/>
      <c r="EZD376" s="1465"/>
      <c r="EZE376" s="1465"/>
      <c r="EZF376" s="1465"/>
      <c r="EZG376" s="1465"/>
      <c r="EZH376" s="1465"/>
      <c r="EZI376" s="1465"/>
      <c r="EZJ376" s="1465"/>
      <c r="EZK376" s="1465"/>
      <c r="EZL376" s="1465"/>
      <c r="EZM376" s="1465"/>
      <c r="EZN376" s="1465"/>
      <c r="EZO376" s="1465"/>
      <c r="EZP376" s="1465"/>
      <c r="EZQ376" s="1465"/>
      <c r="EZR376" s="1465"/>
      <c r="EZS376" s="1465"/>
      <c r="EZT376" s="1465"/>
      <c r="EZU376" s="1465"/>
      <c r="EZV376" s="1465"/>
      <c r="EZW376" s="1465"/>
      <c r="EZX376" s="1465"/>
      <c r="EZY376" s="1465"/>
      <c r="EZZ376" s="1465"/>
      <c r="FAA376" s="1465"/>
      <c r="FAB376" s="1465"/>
      <c r="FAC376" s="1465"/>
      <c r="FAD376" s="1465"/>
      <c r="FAE376" s="1465"/>
      <c r="FAF376" s="1465"/>
      <c r="FAG376" s="1465"/>
      <c r="FAH376" s="1465"/>
      <c r="FAI376" s="1465"/>
      <c r="FAJ376" s="1465"/>
      <c r="FAK376" s="1465"/>
      <c r="FAL376" s="1465"/>
      <c r="FAM376" s="1465"/>
      <c r="FAN376" s="1465"/>
      <c r="FAO376" s="1465"/>
      <c r="FAP376" s="1465"/>
      <c r="FAQ376" s="1465"/>
      <c r="FAR376" s="1465"/>
      <c r="FAS376" s="1465"/>
      <c r="FAT376" s="1465"/>
      <c r="FAU376" s="1465"/>
      <c r="FAV376" s="1465"/>
      <c r="FAW376" s="1465"/>
      <c r="FAX376" s="1465"/>
      <c r="FAY376" s="1465"/>
      <c r="FAZ376" s="1465"/>
      <c r="FBA376" s="1465"/>
      <c r="FBB376" s="1465"/>
      <c r="FBC376" s="1465"/>
      <c r="FBD376" s="1465"/>
      <c r="FBE376" s="1465"/>
      <c r="FBF376" s="1465"/>
      <c r="FBG376" s="1465"/>
      <c r="FBH376" s="1465"/>
      <c r="FBI376" s="1465"/>
      <c r="FBJ376" s="1465"/>
      <c r="FBK376" s="1465"/>
      <c r="FBL376" s="1465"/>
      <c r="FBM376" s="1465"/>
      <c r="FBN376" s="1465"/>
      <c r="FBO376" s="1465"/>
      <c r="FBP376" s="1465"/>
      <c r="FBQ376" s="1465"/>
      <c r="FBR376" s="1465"/>
      <c r="FBS376" s="1465"/>
      <c r="FBT376" s="1465"/>
      <c r="FBU376" s="1465"/>
      <c r="FBV376" s="1465"/>
      <c r="FBW376" s="1465"/>
      <c r="FBX376" s="1465"/>
      <c r="FBY376" s="1465"/>
      <c r="FBZ376" s="1465"/>
      <c r="FCA376" s="1465"/>
      <c r="FCB376" s="1465"/>
      <c r="FCC376" s="1465"/>
      <c r="FCD376" s="1465"/>
      <c r="FCE376" s="1465"/>
      <c r="FCF376" s="1465"/>
      <c r="FCG376" s="1465"/>
      <c r="FCH376" s="1465"/>
      <c r="FCI376" s="1465"/>
      <c r="FCJ376" s="1465"/>
      <c r="FCK376" s="1465"/>
      <c r="FCL376" s="1465"/>
      <c r="FCM376" s="1465"/>
      <c r="FCN376" s="1465"/>
      <c r="FCO376" s="1465"/>
      <c r="FCP376" s="1465"/>
      <c r="FCQ376" s="1465"/>
      <c r="FCR376" s="1465"/>
      <c r="FCS376" s="1465"/>
      <c r="FCT376" s="1465"/>
      <c r="FCU376" s="1465"/>
      <c r="FCV376" s="1465"/>
      <c r="FCW376" s="1465"/>
      <c r="FCX376" s="1465"/>
      <c r="FCY376" s="1465"/>
      <c r="FCZ376" s="1465"/>
      <c r="FDA376" s="1465"/>
      <c r="FDB376" s="1465"/>
      <c r="FDC376" s="1465"/>
      <c r="FDD376" s="1465"/>
      <c r="FDE376" s="1465"/>
      <c r="FDF376" s="1465"/>
      <c r="FDG376" s="1465"/>
      <c r="FDH376" s="1465"/>
      <c r="FDI376" s="1465"/>
      <c r="FDJ376" s="1465"/>
      <c r="FDK376" s="1465"/>
      <c r="FDL376" s="1465"/>
      <c r="FDM376" s="1465"/>
      <c r="FDN376" s="1465"/>
      <c r="FDO376" s="1465"/>
      <c r="FDP376" s="1465"/>
      <c r="FDQ376" s="1465"/>
      <c r="FDR376" s="1465"/>
      <c r="FDS376" s="1465"/>
      <c r="FDT376" s="1465"/>
      <c r="FDU376" s="1465"/>
      <c r="FDV376" s="1465"/>
      <c r="FDW376" s="1465"/>
      <c r="FDX376" s="1465"/>
      <c r="FDY376" s="1465"/>
      <c r="FDZ376" s="1465"/>
      <c r="FEA376" s="1465"/>
      <c r="FEB376" s="1465"/>
      <c r="FEC376" s="1465"/>
      <c r="FED376" s="1465"/>
      <c r="FEE376" s="1465"/>
      <c r="FEF376" s="1465"/>
      <c r="FEG376" s="1465"/>
      <c r="FEH376" s="1465"/>
      <c r="FEI376" s="1465"/>
      <c r="FEJ376" s="1465"/>
      <c r="FEK376" s="1465"/>
      <c r="FEL376" s="1465"/>
      <c r="FEM376" s="1465"/>
      <c r="FEN376" s="1465"/>
      <c r="FEO376" s="1465"/>
      <c r="FEP376" s="1465"/>
      <c r="FEQ376" s="1465"/>
      <c r="FER376" s="1465"/>
      <c r="FES376" s="1465"/>
      <c r="FET376" s="1465"/>
      <c r="FEU376" s="1465"/>
      <c r="FEV376" s="1465"/>
      <c r="FEW376" s="1465"/>
      <c r="FEX376" s="1465"/>
      <c r="FEY376" s="1465"/>
      <c r="FEZ376" s="1465"/>
      <c r="FFA376" s="1465"/>
      <c r="FFB376" s="1465"/>
      <c r="FFC376" s="1465"/>
      <c r="FFD376" s="1465"/>
      <c r="FFE376" s="1465"/>
      <c r="FFF376" s="1465"/>
      <c r="FFG376" s="1465"/>
      <c r="FFH376" s="1465"/>
      <c r="FFI376" s="1465"/>
      <c r="FFJ376" s="1465"/>
      <c r="FFK376" s="1465"/>
      <c r="FFL376" s="1465"/>
      <c r="FFM376" s="1465"/>
      <c r="FFN376" s="1465"/>
      <c r="FFO376" s="1465"/>
      <c r="FFP376" s="1465"/>
      <c r="FFQ376" s="1465"/>
      <c r="FFR376" s="1465"/>
      <c r="FFS376" s="1465"/>
      <c r="FFT376" s="1465"/>
      <c r="FFU376" s="1465"/>
      <c r="FFV376" s="1465"/>
      <c r="FFW376" s="1465"/>
      <c r="FFX376" s="1465"/>
      <c r="FFY376" s="1465"/>
      <c r="FFZ376" s="1465"/>
      <c r="FGA376" s="1465"/>
      <c r="FGB376" s="1465"/>
      <c r="FGC376" s="1465"/>
      <c r="FGD376" s="1465"/>
      <c r="FGE376" s="1465"/>
      <c r="FGF376" s="1465"/>
      <c r="FGG376" s="1465"/>
      <c r="FGH376" s="1465"/>
      <c r="FGI376" s="1465"/>
      <c r="FGJ376" s="1465"/>
      <c r="FGK376" s="1465"/>
      <c r="FGL376" s="1465"/>
      <c r="FGM376" s="1465"/>
      <c r="FGN376" s="1465"/>
      <c r="FGO376" s="1465"/>
      <c r="FGP376" s="1465"/>
      <c r="FGQ376" s="1465"/>
      <c r="FGR376" s="1465"/>
      <c r="FGS376" s="1465"/>
      <c r="FGT376" s="1465"/>
      <c r="FGU376" s="1465"/>
      <c r="FGV376" s="1465"/>
      <c r="FGW376" s="1465"/>
      <c r="FGX376" s="1465"/>
      <c r="FGY376" s="1465"/>
      <c r="FGZ376" s="1465"/>
      <c r="FHA376" s="1465"/>
      <c r="FHB376" s="1465"/>
      <c r="FHC376" s="1465"/>
      <c r="FHD376" s="1465"/>
      <c r="FHE376" s="1465"/>
      <c r="FHF376" s="1465"/>
      <c r="FHG376" s="1465"/>
      <c r="FHH376" s="1465"/>
      <c r="FHI376" s="1465"/>
      <c r="FHJ376" s="1465"/>
      <c r="FHK376" s="1465"/>
      <c r="FHL376" s="1465"/>
      <c r="FHM376" s="1465"/>
      <c r="FHN376" s="1465"/>
      <c r="FHO376" s="1465"/>
      <c r="FHP376" s="1465"/>
      <c r="FHQ376" s="1465"/>
      <c r="FHR376" s="1465"/>
      <c r="FHS376" s="1465"/>
      <c r="FHT376" s="1465"/>
      <c r="FHU376" s="1465"/>
      <c r="FHV376" s="1465"/>
      <c r="FHW376" s="1465"/>
      <c r="FHX376" s="1465"/>
      <c r="FHY376" s="1465"/>
      <c r="FHZ376" s="1465"/>
      <c r="FIA376" s="1465"/>
      <c r="FIB376" s="1465"/>
      <c r="FIC376" s="1465"/>
      <c r="FID376" s="1465"/>
      <c r="FIE376" s="1465"/>
      <c r="FIF376" s="1465"/>
      <c r="FIG376" s="1465"/>
      <c r="FIH376" s="1465"/>
      <c r="FII376" s="1465"/>
      <c r="FIJ376" s="1465"/>
      <c r="FIK376" s="1465"/>
      <c r="FIL376" s="1465"/>
      <c r="FIM376" s="1465"/>
      <c r="FIN376" s="1465"/>
      <c r="FIO376" s="1465"/>
      <c r="FIP376" s="1465"/>
      <c r="FIQ376" s="1465"/>
      <c r="FIR376" s="1465"/>
      <c r="FIS376" s="1465"/>
      <c r="FIT376" s="1465"/>
      <c r="FIU376" s="1465"/>
      <c r="FIV376" s="1465"/>
      <c r="FIW376" s="1465"/>
      <c r="FIX376" s="1465"/>
      <c r="FIY376" s="1465"/>
      <c r="FIZ376" s="1465"/>
      <c r="FJA376" s="1465"/>
      <c r="FJB376" s="1465"/>
      <c r="FJC376" s="1465"/>
      <c r="FJD376" s="1465"/>
      <c r="FJE376" s="1465"/>
      <c r="FJF376" s="1465"/>
      <c r="FJG376" s="1465"/>
      <c r="FJH376" s="1465"/>
      <c r="FJI376" s="1465"/>
      <c r="FJJ376" s="1465"/>
      <c r="FJK376" s="1465"/>
      <c r="FJL376" s="1465"/>
      <c r="FJM376" s="1465"/>
      <c r="FJN376" s="1465"/>
      <c r="FJO376" s="1465"/>
      <c r="FJP376" s="1465"/>
      <c r="FJQ376" s="1465"/>
      <c r="FJR376" s="1465"/>
      <c r="FJS376" s="1465"/>
      <c r="FJT376" s="1465"/>
      <c r="FJU376" s="1465"/>
      <c r="FJV376" s="1465"/>
      <c r="FJW376" s="1465"/>
      <c r="FJX376" s="1465"/>
      <c r="FJY376" s="1465"/>
      <c r="FJZ376" s="1465"/>
      <c r="FKA376" s="1465"/>
      <c r="FKB376" s="1465"/>
      <c r="FKC376" s="1465"/>
      <c r="FKD376" s="1465"/>
      <c r="FKE376" s="1465"/>
      <c r="FKF376" s="1465"/>
      <c r="FKG376" s="1465"/>
      <c r="FKH376" s="1465"/>
      <c r="FKI376" s="1465"/>
      <c r="FKJ376" s="1465"/>
      <c r="FKK376" s="1465"/>
      <c r="FKL376" s="1465"/>
      <c r="FKM376" s="1465"/>
      <c r="FKN376" s="1465"/>
      <c r="FKO376" s="1465"/>
      <c r="FKP376" s="1465"/>
      <c r="FKQ376" s="1465"/>
      <c r="FKR376" s="1465"/>
      <c r="FKS376" s="1465"/>
      <c r="FKT376" s="1465"/>
      <c r="FKU376" s="1465"/>
      <c r="FKV376" s="1465"/>
      <c r="FKW376" s="1465"/>
      <c r="FKX376" s="1465"/>
      <c r="FKY376" s="1465"/>
      <c r="FKZ376" s="1465"/>
      <c r="FLA376" s="1465"/>
      <c r="FLB376" s="1465"/>
      <c r="FLC376" s="1465"/>
      <c r="FLD376" s="1465"/>
      <c r="FLE376" s="1465"/>
      <c r="FLF376" s="1465"/>
      <c r="FLG376" s="1465"/>
      <c r="FLH376" s="1465"/>
      <c r="FLI376" s="1465"/>
      <c r="FLJ376" s="1465"/>
      <c r="FLK376" s="1465"/>
      <c r="FLL376" s="1465"/>
      <c r="FLM376" s="1465"/>
      <c r="FLN376" s="1465"/>
      <c r="FLO376" s="1465"/>
      <c r="FLP376" s="1465"/>
      <c r="FLQ376" s="1465"/>
      <c r="FLR376" s="1465"/>
      <c r="FLS376" s="1465"/>
      <c r="FLT376" s="1465"/>
      <c r="FLU376" s="1465"/>
      <c r="FLV376" s="1465"/>
      <c r="FLW376" s="1465"/>
      <c r="FLX376" s="1465"/>
      <c r="FLY376" s="1465"/>
      <c r="FLZ376" s="1465"/>
      <c r="FMA376" s="1465"/>
      <c r="FMB376" s="1465"/>
      <c r="FMC376" s="1465"/>
      <c r="FMD376" s="1465"/>
      <c r="FME376" s="1465"/>
      <c r="FMF376" s="1465"/>
      <c r="FMG376" s="1465"/>
      <c r="FMH376" s="1465"/>
      <c r="FMI376" s="1465"/>
      <c r="FMJ376" s="1465"/>
      <c r="FMK376" s="1465"/>
      <c r="FML376" s="1465"/>
      <c r="FMM376" s="1465"/>
      <c r="FMN376" s="1465"/>
      <c r="FMO376" s="1465"/>
      <c r="FMP376" s="1465"/>
      <c r="FMQ376" s="1465"/>
      <c r="FMR376" s="1465"/>
      <c r="FMS376" s="1465"/>
      <c r="FMT376" s="1465"/>
      <c r="FMU376" s="1465"/>
      <c r="FMV376" s="1465"/>
      <c r="FMW376" s="1465"/>
      <c r="FMX376" s="1465"/>
      <c r="FMY376" s="1465"/>
      <c r="FMZ376" s="1465"/>
      <c r="FNA376" s="1465"/>
      <c r="FNB376" s="1465"/>
      <c r="FNC376" s="1465"/>
      <c r="FND376" s="1465"/>
      <c r="FNE376" s="1465"/>
      <c r="FNF376" s="1465"/>
      <c r="FNG376" s="1465"/>
      <c r="FNH376" s="1465"/>
      <c r="FNI376" s="1465"/>
      <c r="FNJ376" s="1465"/>
      <c r="FNK376" s="1465"/>
      <c r="FNL376" s="1465"/>
      <c r="FNM376" s="1465"/>
      <c r="FNN376" s="1465"/>
      <c r="FNO376" s="1465"/>
      <c r="FNP376" s="1465"/>
      <c r="FNQ376" s="1465"/>
      <c r="FNR376" s="1465"/>
      <c r="FNS376" s="1465"/>
      <c r="FNT376" s="1465"/>
      <c r="FNU376" s="1465"/>
      <c r="FNV376" s="1465"/>
      <c r="FNW376" s="1465"/>
      <c r="FNX376" s="1465"/>
      <c r="FNY376" s="1465"/>
      <c r="FNZ376" s="1465"/>
      <c r="FOA376" s="1465"/>
      <c r="FOB376" s="1465"/>
      <c r="FOC376" s="1465"/>
      <c r="FOD376" s="1465"/>
      <c r="FOE376" s="1465"/>
      <c r="FOF376" s="1465"/>
      <c r="FOG376" s="1465"/>
      <c r="FOH376" s="1465"/>
      <c r="FOI376" s="1465"/>
      <c r="FOJ376" s="1465"/>
      <c r="FOK376" s="1465"/>
      <c r="FOL376" s="1465"/>
      <c r="FOM376" s="1465"/>
      <c r="FON376" s="1465"/>
      <c r="FOO376" s="1465"/>
      <c r="FOP376" s="1465"/>
      <c r="FOQ376" s="1465"/>
      <c r="FOR376" s="1465"/>
      <c r="FOS376" s="1465"/>
      <c r="FOT376" s="1465"/>
      <c r="FOU376" s="1465"/>
      <c r="FOV376" s="1465"/>
      <c r="FOW376" s="1465"/>
      <c r="FOX376" s="1465"/>
      <c r="FOY376" s="1465"/>
      <c r="FOZ376" s="1465"/>
      <c r="FPA376" s="1465"/>
      <c r="FPB376" s="1465"/>
      <c r="FPC376" s="1465"/>
      <c r="FPD376" s="1465"/>
      <c r="FPE376" s="1465"/>
      <c r="FPF376" s="1465"/>
      <c r="FPG376" s="1465"/>
      <c r="FPH376" s="1465"/>
      <c r="FPI376" s="1465"/>
      <c r="FPJ376" s="1465"/>
      <c r="FPK376" s="1465"/>
      <c r="FPL376" s="1465"/>
      <c r="FPM376" s="1465"/>
      <c r="FPN376" s="1465"/>
      <c r="FPO376" s="1465"/>
      <c r="FPP376" s="1465"/>
      <c r="FPQ376" s="1465"/>
      <c r="FPR376" s="1465"/>
      <c r="FPS376" s="1465"/>
      <c r="FPT376" s="1465"/>
      <c r="FPU376" s="1465"/>
      <c r="FPV376" s="1465"/>
      <c r="FPW376" s="1465"/>
      <c r="FPX376" s="1465"/>
      <c r="FPY376" s="1465"/>
      <c r="FPZ376" s="1465"/>
      <c r="FQA376" s="1465"/>
      <c r="FQB376" s="1465"/>
      <c r="FQC376" s="1465"/>
      <c r="FQD376" s="1465"/>
      <c r="FQE376" s="1465"/>
      <c r="FQF376" s="1465"/>
      <c r="FQG376" s="1465"/>
      <c r="FQH376" s="1465"/>
      <c r="FQI376" s="1465"/>
      <c r="FQJ376" s="1465"/>
      <c r="FQK376" s="1465"/>
      <c r="FQL376" s="1465"/>
      <c r="FQM376" s="1465"/>
      <c r="FQN376" s="1465"/>
      <c r="FQO376" s="1465"/>
      <c r="FQP376" s="1465"/>
      <c r="FQQ376" s="1465"/>
      <c r="FQR376" s="1465"/>
      <c r="FQS376" s="1465"/>
      <c r="FQT376" s="1465"/>
      <c r="FQU376" s="1465"/>
      <c r="FQV376" s="1465"/>
      <c r="FQW376" s="1465"/>
      <c r="FQX376" s="1465"/>
      <c r="FQY376" s="1465"/>
      <c r="FQZ376" s="1465"/>
      <c r="FRA376" s="1465"/>
      <c r="FRB376" s="1465"/>
      <c r="FRC376" s="1465"/>
      <c r="FRD376" s="1465"/>
      <c r="FRE376" s="1465"/>
      <c r="FRF376" s="1465"/>
      <c r="FRG376" s="1465"/>
      <c r="FRH376" s="1465"/>
      <c r="FRI376" s="1465"/>
      <c r="FRJ376" s="1465"/>
      <c r="FRK376" s="1465"/>
      <c r="FRL376" s="1465"/>
      <c r="FRM376" s="1465"/>
      <c r="FRN376" s="1465"/>
      <c r="FRO376" s="1465"/>
      <c r="FRP376" s="1465"/>
      <c r="FRQ376" s="1465"/>
      <c r="FRR376" s="1465"/>
      <c r="FRS376" s="1465"/>
      <c r="FRT376" s="1465"/>
      <c r="FRU376" s="1465"/>
      <c r="FRV376" s="1465"/>
      <c r="FRW376" s="1465"/>
      <c r="FRX376" s="1465"/>
      <c r="FRY376" s="1465"/>
      <c r="FRZ376" s="1465"/>
      <c r="FSA376" s="1465"/>
      <c r="FSB376" s="1465"/>
      <c r="FSC376" s="1465"/>
      <c r="FSD376" s="1465"/>
      <c r="FSE376" s="1465"/>
      <c r="FSF376" s="1465"/>
      <c r="FSG376" s="1465"/>
      <c r="FSH376" s="1465"/>
      <c r="FSI376" s="1465"/>
      <c r="FSJ376" s="1465"/>
      <c r="FSK376" s="1465"/>
      <c r="FSL376" s="1465"/>
      <c r="FSM376" s="1465"/>
      <c r="FSN376" s="1465"/>
      <c r="FSO376" s="1465"/>
      <c r="FSP376" s="1465"/>
      <c r="FSQ376" s="1465"/>
      <c r="FSR376" s="1465"/>
      <c r="FSS376" s="1465"/>
      <c r="FST376" s="1465"/>
      <c r="FSU376" s="1465"/>
      <c r="FSV376" s="1465"/>
      <c r="FSW376" s="1465"/>
      <c r="FSX376" s="1465"/>
      <c r="FSY376" s="1465"/>
      <c r="FSZ376" s="1465"/>
      <c r="FTA376" s="1465"/>
      <c r="FTB376" s="1465"/>
      <c r="FTC376" s="1465"/>
      <c r="FTD376" s="1465"/>
      <c r="FTE376" s="1465"/>
      <c r="FTF376" s="1465"/>
      <c r="FTG376" s="1465"/>
      <c r="FTH376" s="1465"/>
      <c r="FTI376" s="1465"/>
      <c r="FTJ376" s="1465"/>
      <c r="FTK376" s="1465"/>
      <c r="FTL376" s="1465"/>
      <c r="FTM376" s="1465"/>
      <c r="FTN376" s="1465"/>
      <c r="FTO376" s="1465"/>
      <c r="FTP376" s="1465"/>
      <c r="FTQ376" s="1465"/>
      <c r="FTR376" s="1465"/>
      <c r="FTS376" s="1465"/>
      <c r="FTT376" s="1465"/>
      <c r="FTU376" s="1465"/>
      <c r="FTV376" s="1465"/>
      <c r="FTW376" s="1465"/>
      <c r="FTX376" s="1465"/>
      <c r="FTY376" s="1465"/>
      <c r="FTZ376" s="1465"/>
      <c r="FUA376" s="1465"/>
      <c r="FUB376" s="1465"/>
      <c r="FUC376" s="1465"/>
      <c r="FUD376" s="1465"/>
      <c r="FUE376" s="1465"/>
      <c r="FUF376" s="1465"/>
      <c r="FUG376" s="1465"/>
      <c r="FUH376" s="1465"/>
      <c r="FUI376" s="1465"/>
      <c r="FUJ376" s="1465"/>
      <c r="FUK376" s="1465"/>
      <c r="FUL376" s="1465"/>
      <c r="FUM376" s="1465"/>
      <c r="FUN376" s="1465"/>
      <c r="FUO376" s="1465"/>
      <c r="FUP376" s="1465"/>
      <c r="FUQ376" s="1465"/>
      <c r="FUR376" s="1465"/>
      <c r="FUS376" s="1465"/>
      <c r="FUT376" s="1465"/>
      <c r="FUU376" s="1465"/>
      <c r="FUV376" s="1465"/>
      <c r="FUW376" s="1465"/>
      <c r="FUX376" s="1465"/>
      <c r="FUY376" s="1465"/>
      <c r="FUZ376" s="1465"/>
      <c r="FVA376" s="1465"/>
      <c r="FVB376" s="1465"/>
      <c r="FVC376" s="1465"/>
      <c r="FVD376" s="1465"/>
      <c r="FVE376" s="1465"/>
      <c r="FVF376" s="1465"/>
      <c r="FVG376" s="1465"/>
      <c r="FVH376" s="1465"/>
      <c r="FVI376" s="1465"/>
      <c r="FVJ376" s="1465"/>
      <c r="FVK376" s="1465"/>
      <c r="FVL376" s="1465"/>
      <c r="FVM376" s="1465"/>
      <c r="FVN376" s="1465"/>
      <c r="FVO376" s="1465"/>
      <c r="FVP376" s="1465"/>
      <c r="FVQ376" s="1465"/>
      <c r="FVR376" s="1465"/>
      <c r="FVS376" s="1465"/>
      <c r="FVT376" s="1465"/>
      <c r="FVU376" s="1465"/>
      <c r="FVV376" s="1465"/>
      <c r="FVW376" s="1465"/>
      <c r="FVX376" s="1465"/>
      <c r="FVY376" s="1465"/>
      <c r="FVZ376" s="1465"/>
      <c r="FWA376" s="1465"/>
      <c r="FWB376" s="1465"/>
      <c r="FWC376" s="1465"/>
      <c r="FWD376" s="1465"/>
      <c r="FWE376" s="1465"/>
      <c r="FWF376" s="1465"/>
      <c r="FWG376" s="1465"/>
      <c r="FWH376" s="1465"/>
      <c r="FWI376" s="1465"/>
      <c r="FWJ376" s="1465"/>
      <c r="FWK376" s="1465"/>
      <c r="FWL376" s="1465"/>
      <c r="FWM376" s="1465"/>
      <c r="FWN376" s="1465"/>
      <c r="FWO376" s="1465"/>
      <c r="FWP376" s="1465"/>
      <c r="FWQ376" s="1465"/>
      <c r="FWR376" s="1465"/>
      <c r="FWS376" s="1465"/>
      <c r="FWT376" s="1465"/>
      <c r="FWU376" s="1465"/>
      <c r="FWV376" s="1465"/>
      <c r="FWW376" s="1465"/>
      <c r="FWX376" s="1465"/>
      <c r="FWY376" s="1465"/>
      <c r="FWZ376" s="1465"/>
      <c r="FXA376" s="1465"/>
      <c r="FXB376" s="1465"/>
      <c r="FXC376" s="1465"/>
      <c r="FXD376" s="1465"/>
      <c r="FXE376" s="1465"/>
      <c r="FXF376" s="1465"/>
      <c r="FXG376" s="1465"/>
      <c r="FXH376" s="1465"/>
      <c r="FXI376" s="1465"/>
      <c r="FXJ376" s="1465"/>
      <c r="FXK376" s="1465"/>
      <c r="FXL376" s="1465"/>
      <c r="FXM376" s="1465"/>
      <c r="FXN376" s="1465"/>
      <c r="FXO376" s="1465"/>
      <c r="FXP376" s="1465"/>
      <c r="FXQ376" s="1465"/>
      <c r="FXR376" s="1465"/>
      <c r="FXS376" s="1465"/>
      <c r="FXT376" s="1465"/>
      <c r="FXU376" s="1465"/>
      <c r="FXV376" s="1465"/>
      <c r="FXW376" s="1465"/>
      <c r="FXX376" s="1465"/>
      <c r="FXY376" s="1465"/>
      <c r="FXZ376" s="1465"/>
      <c r="FYA376" s="1465"/>
      <c r="FYB376" s="1465"/>
      <c r="FYC376" s="1465"/>
      <c r="FYD376" s="1465"/>
      <c r="FYE376" s="1465"/>
      <c r="FYF376" s="1465"/>
      <c r="FYG376" s="1465"/>
      <c r="FYH376" s="1465"/>
      <c r="FYI376" s="1465"/>
      <c r="FYJ376" s="1465"/>
      <c r="FYK376" s="1465"/>
      <c r="FYL376" s="1465"/>
      <c r="FYM376" s="1465"/>
      <c r="FYN376" s="1465"/>
      <c r="FYO376" s="1465"/>
      <c r="FYP376" s="1465"/>
      <c r="FYQ376" s="1465"/>
      <c r="FYR376" s="1465"/>
      <c r="FYS376" s="1465"/>
      <c r="FYT376" s="1465"/>
      <c r="FYU376" s="1465"/>
      <c r="FYV376" s="1465"/>
      <c r="FYW376" s="1465"/>
      <c r="FYX376" s="1465"/>
      <c r="FYY376" s="1465"/>
      <c r="FYZ376" s="1465"/>
      <c r="FZA376" s="1465"/>
      <c r="FZB376" s="1465"/>
      <c r="FZC376" s="1465"/>
      <c r="FZD376" s="1465"/>
      <c r="FZE376" s="1465"/>
      <c r="FZF376" s="1465"/>
      <c r="FZG376" s="1465"/>
      <c r="FZH376" s="1465"/>
      <c r="FZI376" s="1465"/>
      <c r="FZJ376" s="1465"/>
      <c r="FZK376" s="1465"/>
      <c r="FZL376" s="1465"/>
      <c r="FZM376" s="1465"/>
      <c r="FZN376" s="1465"/>
      <c r="FZO376" s="1465"/>
      <c r="FZP376" s="1465"/>
      <c r="FZQ376" s="1465"/>
      <c r="FZR376" s="1465"/>
      <c r="FZS376" s="1465"/>
      <c r="FZT376" s="1465"/>
      <c r="FZU376" s="1465"/>
      <c r="FZV376" s="1465"/>
      <c r="FZW376" s="1465"/>
      <c r="FZX376" s="1465"/>
      <c r="FZY376" s="1465"/>
      <c r="FZZ376" s="1465"/>
      <c r="GAA376" s="1465"/>
      <c r="GAB376" s="1465"/>
      <c r="GAC376" s="1465"/>
      <c r="GAD376" s="1465"/>
      <c r="GAE376" s="1465"/>
      <c r="GAF376" s="1465"/>
      <c r="GAG376" s="1465"/>
      <c r="GAH376" s="1465"/>
      <c r="GAI376" s="1465"/>
      <c r="GAJ376" s="1465"/>
      <c r="GAK376" s="1465"/>
      <c r="GAL376" s="1465"/>
      <c r="GAM376" s="1465"/>
      <c r="GAN376" s="1465"/>
      <c r="GAO376" s="1465"/>
      <c r="GAP376" s="1465"/>
      <c r="GAQ376" s="1465"/>
      <c r="GAR376" s="1465"/>
      <c r="GAS376" s="1465"/>
      <c r="GAT376" s="1465"/>
      <c r="GAU376" s="1465"/>
      <c r="GAV376" s="1465"/>
      <c r="GAW376" s="1465"/>
      <c r="GAX376" s="1465"/>
      <c r="GAY376" s="1465"/>
      <c r="GAZ376" s="1465"/>
      <c r="GBA376" s="1465"/>
      <c r="GBB376" s="1465"/>
      <c r="GBC376" s="1465"/>
      <c r="GBD376" s="1465"/>
      <c r="GBE376" s="1465"/>
      <c r="GBF376" s="1465"/>
      <c r="GBG376" s="1465"/>
      <c r="GBH376" s="1465"/>
      <c r="GBI376" s="1465"/>
      <c r="GBJ376" s="1465"/>
      <c r="GBK376" s="1465"/>
      <c r="GBL376" s="1465"/>
      <c r="GBM376" s="1465"/>
      <c r="GBN376" s="1465"/>
      <c r="GBO376" s="1465"/>
      <c r="GBP376" s="1465"/>
      <c r="GBQ376" s="1465"/>
      <c r="GBR376" s="1465"/>
      <c r="GBS376" s="1465"/>
      <c r="GBT376" s="1465"/>
      <c r="GBU376" s="1465"/>
      <c r="GBV376" s="1465"/>
      <c r="GBW376" s="1465"/>
      <c r="GBX376" s="1465"/>
      <c r="GBY376" s="1465"/>
      <c r="GBZ376" s="1465"/>
      <c r="GCA376" s="1465"/>
      <c r="GCB376" s="1465"/>
      <c r="GCC376" s="1465"/>
      <c r="GCD376" s="1465"/>
      <c r="GCE376" s="1465"/>
      <c r="GCF376" s="1465"/>
      <c r="GCG376" s="1465"/>
      <c r="GCH376" s="1465"/>
      <c r="GCI376" s="1465"/>
      <c r="GCJ376" s="1465"/>
      <c r="GCK376" s="1465"/>
      <c r="GCL376" s="1465"/>
      <c r="GCM376" s="1465"/>
      <c r="GCN376" s="1465"/>
      <c r="GCO376" s="1465"/>
      <c r="GCP376" s="1465"/>
      <c r="GCQ376" s="1465"/>
      <c r="GCR376" s="1465"/>
      <c r="GCS376" s="1465"/>
      <c r="GCT376" s="1465"/>
      <c r="GCU376" s="1465"/>
      <c r="GCV376" s="1465"/>
      <c r="GCW376" s="1465"/>
      <c r="GCX376" s="1465"/>
      <c r="GCY376" s="1465"/>
      <c r="GCZ376" s="1465"/>
      <c r="GDA376" s="1465"/>
      <c r="GDB376" s="1465"/>
      <c r="GDC376" s="1465"/>
      <c r="GDD376" s="1465"/>
      <c r="GDE376" s="1465"/>
      <c r="GDF376" s="1465"/>
      <c r="GDG376" s="1465"/>
      <c r="GDH376" s="1465"/>
      <c r="GDI376" s="1465"/>
      <c r="GDJ376" s="1465"/>
      <c r="GDK376" s="1465"/>
      <c r="GDL376" s="1465"/>
      <c r="GDM376" s="1465"/>
      <c r="GDN376" s="1465"/>
      <c r="GDO376" s="1465"/>
      <c r="GDP376" s="1465"/>
      <c r="GDQ376" s="1465"/>
      <c r="GDR376" s="1465"/>
      <c r="GDS376" s="1465"/>
      <c r="GDT376" s="1465"/>
      <c r="GDU376" s="1465"/>
      <c r="GDV376" s="1465"/>
      <c r="GDW376" s="1465"/>
      <c r="GDX376" s="1465"/>
      <c r="GDY376" s="1465"/>
      <c r="GDZ376" s="1465"/>
      <c r="GEA376" s="1465"/>
      <c r="GEB376" s="1465"/>
      <c r="GEC376" s="1465"/>
      <c r="GED376" s="1465"/>
      <c r="GEE376" s="1465"/>
      <c r="GEF376" s="1465"/>
      <c r="GEG376" s="1465"/>
      <c r="GEH376" s="1465"/>
      <c r="GEI376" s="1465"/>
      <c r="GEJ376" s="1465"/>
      <c r="GEK376" s="1465"/>
      <c r="GEL376" s="1465"/>
      <c r="GEM376" s="1465"/>
      <c r="GEN376" s="1465"/>
      <c r="GEO376" s="1465"/>
      <c r="GEP376" s="1465"/>
      <c r="GEQ376" s="1465"/>
      <c r="GER376" s="1465"/>
      <c r="GES376" s="1465"/>
      <c r="GET376" s="1465"/>
      <c r="GEU376" s="1465"/>
      <c r="GEV376" s="1465"/>
      <c r="GEW376" s="1465"/>
      <c r="GEX376" s="1465"/>
      <c r="GEY376" s="1465"/>
      <c r="GEZ376" s="1465"/>
      <c r="GFA376" s="1465"/>
      <c r="GFB376" s="1465"/>
      <c r="GFC376" s="1465"/>
      <c r="GFD376" s="1465"/>
      <c r="GFE376" s="1465"/>
      <c r="GFF376" s="1465"/>
      <c r="GFG376" s="1465"/>
      <c r="GFH376" s="1465"/>
      <c r="GFI376" s="1465"/>
      <c r="GFJ376" s="1465"/>
      <c r="GFK376" s="1465"/>
      <c r="GFL376" s="1465"/>
      <c r="GFM376" s="1465"/>
      <c r="GFN376" s="1465"/>
      <c r="GFO376" s="1465"/>
      <c r="GFP376" s="1465"/>
      <c r="GFQ376" s="1465"/>
      <c r="GFR376" s="1465"/>
      <c r="GFS376" s="1465"/>
      <c r="GFT376" s="1465"/>
      <c r="GFU376" s="1465"/>
      <c r="GFV376" s="1465"/>
      <c r="GFW376" s="1465"/>
      <c r="GFX376" s="1465"/>
      <c r="GFY376" s="1465"/>
      <c r="GFZ376" s="1465"/>
      <c r="GGA376" s="1465"/>
      <c r="GGB376" s="1465"/>
      <c r="GGC376" s="1465"/>
      <c r="GGD376" s="1465"/>
      <c r="GGE376" s="1465"/>
      <c r="GGF376" s="1465"/>
      <c r="GGG376" s="1465"/>
      <c r="GGH376" s="1465"/>
      <c r="GGI376" s="1465"/>
      <c r="GGJ376" s="1465"/>
      <c r="GGK376" s="1465"/>
      <c r="GGL376" s="1465"/>
      <c r="GGM376" s="1465"/>
      <c r="GGN376" s="1465"/>
      <c r="GGO376" s="1465"/>
      <c r="GGP376" s="1465"/>
      <c r="GGQ376" s="1465"/>
      <c r="GGR376" s="1465"/>
      <c r="GGS376" s="1465"/>
      <c r="GGT376" s="1465"/>
      <c r="GGU376" s="1465"/>
      <c r="GGV376" s="1465"/>
      <c r="GGW376" s="1465"/>
      <c r="GGX376" s="1465"/>
      <c r="GGY376" s="1465"/>
      <c r="GGZ376" s="1465"/>
      <c r="GHA376" s="1465"/>
      <c r="GHB376" s="1465"/>
      <c r="GHC376" s="1465"/>
      <c r="GHD376" s="1465"/>
      <c r="GHE376" s="1465"/>
      <c r="GHF376" s="1465"/>
      <c r="GHG376" s="1465"/>
      <c r="GHH376" s="1465"/>
      <c r="GHI376" s="1465"/>
      <c r="GHJ376" s="1465"/>
      <c r="GHK376" s="1465"/>
      <c r="GHL376" s="1465"/>
      <c r="GHM376" s="1465"/>
      <c r="GHN376" s="1465"/>
      <c r="GHO376" s="1465"/>
      <c r="GHP376" s="1465"/>
      <c r="GHQ376" s="1465"/>
      <c r="GHR376" s="1465"/>
      <c r="GHS376" s="1465"/>
      <c r="GHT376" s="1465"/>
      <c r="GHU376" s="1465"/>
      <c r="GHV376" s="1465"/>
      <c r="GHW376" s="1465"/>
      <c r="GHX376" s="1465"/>
      <c r="GHY376" s="1465"/>
      <c r="GHZ376" s="1465"/>
      <c r="GIA376" s="1465"/>
      <c r="GIB376" s="1465"/>
      <c r="GIC376" s="1465"/>
      <c r="GID376" s="1465"/>
      <c r="GIE376" s="1465"/>
      <c r="GIF376" s="1465"/>
      <c r="GIG376" s="1465"/>
      <c r="GIH376" s="1465"/>
      <c r="GII376" s="1465"/>
      <c r="GIJ376" s="1465"/>
      <c r="GIK376" s="1465"/>
      <c r="GIL376" s="1465"/>
      <c r="GIM376" s="1465"/>
      <c r="GIN376" s="1465"/>
      <c r="GIO376" s="1465"/>
      <c r="GIP376" s="1465"/>
      <c r="GIQ376" s="1465"/>
      <c r="GIR376" s="1465"/>
      <c r="GIS376" s="1465"/>
      <c r="GIT376" s="1465"/>
      <c r="GIU376" s="1465"/>
      <c r="GIV376" s="1465"/>
      <c r="GIW376" s="1465"/>
      <c r="GIX376" s="1465"/>
      <c r="GIY376" s="1465"/>
      <c r="GIZ376" s="1465"/>
      <c r="GJA376" s="1465"/>
      <c r="GJB376" s="1465"/>
      <c r="GJC376" s="1465"/>
      <c r="GJD376" s="1465"/>
      <c r="GJE376" s="1465"/>
      <c r="GJF376" s="1465"/>
      <c r="GJG376" s="1465"/>
      <c r="GJH376" s="1465"/>
      <c r="GJI376" s="1465"/>
      <c r="GJJ376" s="1465"/>
      <c r="GJK376" s="1465"/>
      <c r="GJL376" s="1465"/>
      <c r="GJM376" s="1465"/>
      <c r="GJN376" s="1465"/>
      <c r="GJO376" s="1465"/>
      <c r="GJP376" s="1465"/>
      <c r="GJQ376" s="1465"/>
      <c r="GJR376" s="1465"/>
      <c r="GJS376" s="1465"/>
      <c r="GJT376" s="1465"/>
      <c r="GJU376" s="1465"/>
      <c r="GJV376" s="1465"/>
      <c r="GJW376" s="1465"/>
      <c r="GJX376" s="1465"/>
      <c r="GJY376" s="1465"/>
      <c r="GJZ376" s="1465"/>
      <c r="GKA376" s="1465"/>
      <c r="GKB376" s="1465"/>
      <c r="GKC376" s="1465"/>
      <c r="GKD376" s="1465"/>
      <c r="GKE376" s="1465"/>
      <c r="GKF376" s="1465"/>
      <c r="GKG376" s="1465"/>
      <c r="GKH376" s="1465"/>
      <c r="GKI376" s="1465"/>
      <c r="GKJ376" s="1465"/>
      <c r="GKK376" s="1465"/>
      <c r="GKL376" s="1465"/>
      <c r="GKM376" s="1465"/>
      <c r="GKN376" s="1465"/>
      <c r="GKO376" s="1465"/>
      <c r="GKP376" s="1465"/>
      <c r="GKQ376" s="1465"/>
      <c r="GKR376" s="1465"/>
      <c r="GKS376" s="1465"/>
      <c r="GKT376" s="1465"/>
      <c r="GKU376" s="1465"/>
      <c r="GKV376" s="1465"/>
      <c r="GKW376" s="1465"/>
      <c r="GKX376" s="1465"/>
      <c r="GKY376" s="1465"/>
      <c r="GKZ376" s="1465"/>
      <c r="GLA376" s="1465"/>
      <c r="GLB376" s="1465"/>
      <c r="GLC376" s="1465"/>
      <c r="GLD376" s="1465"/>
      <c r="GLE376" s="1465"/>
      <c r="GLF376" s="1465"/>
      <c r="GLG376" s="1465"/>
      <c r="GLH376" s="1465"/>
      <c r="GLI376" s="1465"/>
      <c r="GLJ376" s="1465"/>
      <c r="GLK376" s="1465"/>
      <c r="GLL376" s="1465"/>
      <c r="GLM376" s="1465"/>
      <c r="GLN376" s="1465"/>
      <c r="GLO376" s="1465"/>
      <c r="GLP376" s="1465"/>
      <c r="GLQ376" s="1465"/>
      <c r="GLR376" s="1465"/>
      <c r="GLS376" s="1465"/>
      <c r="GLT376" s="1465"/>
      <c r="GLU376" s="1465"/>
      <c r="GLV376" s="1465"/>
      <c r="GLW376" s="1465"/>
      <c r="GLX376" s="1465"/>
      <c r="GLY376" s="1465"/>
      <c r="GLZ376" s="1465"/>
      <c r="GMA376" s="1465"/>
      <c r="GMB376" s="1465"/>
      <c r="GMC376" s="1465"/>
      <c r="GMD376" s="1465"/>
      <c r="GME376" s="1465"/>
      <c r="GMF376" s="1465"/>
      <c r="GMG376" s="1465"/>
      <c r="GMH376" s="1465"/>
      <c r="GMI376" s="1465"/>
      <c r="GMJ376" s="1465"/>
      <c r="GMK376" s="1465"/>
      <c r="GML376" s="1465"/>
      <c r="GMM376" s="1465"/>
      <c r="GMN376" s="1465"/>
      <c r="GMO376" s="1465"/>
      <c r="GMP376" s="1465"/>
      <c r="GMQ376" s="1465"/>
      <c r="GMR376" s="1465"/>
      <c r="GMS376" s="1465"/>
      <c r="GMT376" s="1465"/>
      <c r="GMU376" s="1465"/>
      <c r="GMV376" s="1465"/>
      <c r="GMW376" s="1465"/>
      <c r="GMX376" s="1465"/>
      <c r="GMY376" s="1465"/>
      <c r="GMZ376" s="1465"/>
      <c r="GNA376" s="1465"/>
      <c r="GNB376" s="1465"/>
      <c r="GNC376" s="1465"/>
      <c r="GND376" s="1465"/>
      <c r="GNE376" s="1465"/>
      <c r="GNF376" s="1465"/>
      <c r="GNG376" s="1465"/>
      <c r="GNH376" s="1465"/>
      <c r="GNI376" s="1465"/>
      <c r="GNJ376" s="1465"/>
      <c r="GNK376" s="1465"/>
      <c r="GNL376" s="1465"/>
      <c r="GNM376" s="1465"/>
      <c r="GNN376" s="1465"/>
      <c r="GNO376" s="1465"/>
      <c r="GNP376" s="1465"/>
      <c r="GNQ376" s="1465"/>
      <c r="GNR376" s="1465"/>
      <c r="GNS376" s="1465"/>
      <c r="GNT376" s="1465"/>
      <c r="GNU376" s="1465"/>
      <c r="GNV376" s="1465"/>
      <c r="GNW376" s="1465"/>
      <c r="GNX376" s="1465"/>
      <c r="GNY376" s="1465"/>
      <c r="GNZ376" s="1465"/>
      <c r="GOA376" s="1465"/>
      <c r="GOB376" s="1465"/>
      <c r="GOC376" s="1465"/>
      <c r="GOD376" s="1465"/>
      <c r="GOE376" s="1465"/>
      <c r="GOF376" s="1465"/>
      <c r="GOG376" s="1465"/>
      <c r="GOH376" s="1465"/>
      <c r="GOI376" s="1465"/>
      <c r="GOJ376" s="1465"/>
      <c r="GOK376" s="1465"/>
      <c r="GOL376" s="1465"/>
      <c r="GOM376" s="1465"/>
      <c r="GON376" s="1465"/>
      <c r="GOO376" s="1465"/>
      <c r="GOP376" s="1465"/>
      <c r="GOQ376" s="1465"/>
      <c r="GOR376" s="1465"/>
      <c r="GOS376" s="1465"/>
      <c r="GOT376" s="1465"/>
      <c r="GOU376" s="1465"/>
      <c r="GOV376" s="1465"/>
      <c r="GOW376" s="1465"/>
      <c r="GOX376" s="1465"/>
      <c r="GOY376" s="1465"/>
      <c r="GOZ376" s="1465"/>
      <c r="GPA376" s="1465"/>
      <c r="GPB376" s="1465"/>
      <c r="GPC376" s="1465"/>
      <c r="GPD376" s="1465"/>
      <c r="GPE376" s="1465"/>
      <c r="GPF376" s="1465"/>
      <c r="GPG376" s="1465"/>
      <c r="GPH376" s="1465"/>
      <c r="GPI376" s="1465"/>
      <c r="GPJ376" s="1465"/>
      <c r="GPK376" s="1465"/>
      <c r="GPL376" s="1465"/>
      <c r="GPM376" s="1465"/>
      <c r="GPN376" s="1465"/>
      <c r="GPO376" s="1465"/>
      <c r="GPP376" s="1465"/>
      <c r="GPQ376" s="1465"/>
      <c r="GPR376" s="1465"/>
      <c r="GPS376" s="1465"/>
      <c r="GPT376" s="1465"/>
      <c r="GPU376" s="1465"/>
      <c r="GPV376" s="1465"/>
      <c r="GPW376" s="1465"/>
      <c r="GPX376" s="1465"/>
      <c r="GPY376" s="1465"/>
      <c r="GPZ376" s="1465"/>
      <c r="GQA376" s="1465"/>
      <c r="GQB376" s="1465"/>
      <c r="GQC376" s="1465"/>
      <c r="GQD376" s="1465"/>
      <c r="GQE376" s="1465"/>
      <c r="GQF376" s="1465"/>
      <c r="GQG376" s="1465"/>
      <c r="GQH376" s="1465"/>
      <c r="GQI376" s="1465"/>
      <c r="GQJ376" s="1465"/>
      <c r="GQK376" s="1465"/>
      <c r="GQL376" s="1465"/>
      <c r="GQM376" s="1465"/>
      <c r="GQN376" s="1465"/>
      <c r="GQO376" s="1465"/>
      <c r="GQP376" s="1465"/>
      <c r="GQQ376" s="1465"/>
      <c r="GQR376" s="1465"/>
      <c r="GQS376" s="1465"/>
      <c r="GQT376" s="1465"/>
      <c r="GQU376" s="1465"/>
      <c r="GQV376" s="1465"/>
      <c r="GQW376" s="1465"/>
      <c r="GQX376" s="1465"/>
      <c r="GQY376" s="1465"/>
      <c r="GQZ376" s="1465"/>
      <c r="GRA376" s="1465"/>
      <c r="GRB376" s="1465"/>
      <c r="GRC376" s="1465"/>
      <c r="GRD376" s="1465"/>
      <c r="GRE376" s="1465"/>
      <c r="GRF376" s="1465"/>
      <c r="GRG376" s="1465"/>
      <c r="GRH376" s="1465"/>
      <c r="GRI376" s="1465"/>
      <c r="GRJ376" s="1465"/>
      <c r="GRK376" s="1465"/>
      <c r="GRL376" s="1465"/>
      <c r="GRM376" s="1465"/>
      <c r="GRN376" s="1465"/>
      <c r="GRO376" s="1465"/>
      <c r="GRP376" s="1465"/>
      <c r="GRQ376" s="1465"/>
      <c r="GRR376" s="1465"/>
      <c r="GRS376" s="1465"/>
      <c r="GRT376" s="1465"/>
      <c r="GRU376" s="1465"/>
      <c r="GRV376" s="1465"/>
      <c r="GRW376" s="1465"/>
      <c r="GRX376" s="1465"/>
      <c r="GRY376" s="1465"/>
      <c r="GRZ376" s="1465"/>
      <c r="GSA376" s="1465"/>
      <c r="GSB376" s="1465"/>
      <c r="GSC376" s="1465"/>
      <c r="GSD376" s="1465"/>
      <c r="GSE376" s="1465"/>
      <c r="GSF376" s="1465"/>
      <c r="GSG376" s="1465"/>
      <c r="GSH376" s="1465"/>
      <c r="GSI376" s="1465"/>
      <c r="GSJ376" s="1465"/>
      <c r="GSK376" s="1465"/>
      <c r="GSL376" s="1465"/>
      <c r="GSM376" s="1465"/>
      <c r="GSN376" s="1465"/>
      <c r="GSO376" s="1465"/>
      <c r="GSP376" s="1465"/>
      <c r="GSQ376" s="1465"/>
      <c r="GSR376" s="1465"/>
      <c r="GSS376" s="1465"/>
      <c r="GST376" s="1465"/>
      <c r="GSU376" s="1465"/>
      <c r="GSV376" s="1465"/>
      <c r="GSW376" s="1465"/>
      <c r="GSX376" s="1465"/>
      <c r="GSY376" s="1465"/>
      <c r="GSZ376" s="1465"/>
      <c r="GTA376" s="1465"/>
      <c r="GTB376" s="1465"/>
      <c r="GTC376" s="1465"/>
      <c r="GTD376" s="1465"/>
      <c r="GTE376" s="1465"/>
      <c r="GTF376" s="1465"/>
      <c r="GTG376" s="1465"/>
      <c r="GTH376" s="1465"/>
      <c r="GTI376" s="1465"/>
      <c r="GTJ376" s="1465"/>
      <c r="GTK376" s="1465"/>
      <c r="GTL376" s="1465"/>
      <c r="GTM376" s="1465"/>
      <c r="GTN376" s="1465"/>
      <c r="GTO376" s="1465"/>
      <c r="GTP376" s="1465"/>
      <c r="GTQ376" s="1465"/>
      <c r="GTR376" s="1465"/>
      <c r="GTS376" s="1465"/>
      <c r="GTT376" s="1465"/>
      <c r="GTU376" s="1465"/>
      <c r="GTV376" s="1465"/>
      <c r="GTW376" s="1465"/>
      <c r="GTX376" s="1465"/>
      <c r="GTY376" s="1465"/>
      <c r="GTZ376" s="1465"/>
      <c r="GUA376" s="1465"/>
      <c r="GUB376" s="1465"/>
      <c r="GUC376" s="1465"/>
      <c r="GUD376" s="1465"/>
      <c r="GUE376" s="1465"/>
      <c r="GUF376" s="1465"/>
      <c r="GUG376" s="1465"/>
      <c r="GUH376" s="1465"/>
      <c r="GUI376" s="1465"/>
      <c r="GUJ376" s="1465"/>
      <c r="GUK376" s="1465"/>
      <c r="GUL376" s="1465"/>
      <c r="GUM376" s="1465"/>
      <c r="GUN376" s="1465"/>
      <c r="GUO376" s="1465"/>
      <c r="GUP376" s="1465"/>
      <c r="GUQ376" s="1465"/>
      <c r="GUR376" s="1465"/>
      <c r="GUS376" s="1465"/>
      <c r="GUT376" s="1465"/>
      <c r="GUU376" s="1465"/>
      <c r="GUV376" s="1465"/>
      <c r="GUW376" s="1465"/>
      <c r="GUX376" s="1465"/>
      <c r="GUY376" s="1465"/>
      <c r="GUZ376" s="1465"/>
      <c r="GVA376" s="1465"/>
      <c r="GVB376" s="1465"/>
      <c r="GVC376" s="1465"/>
      <c r="GVD376" s="1465"/>
      <c r="GVE376" s="1465"/>
      <c r="GVF376" s="1465"/>
      <c r="GVG376" s="1465"/>
      <c r="GVH376" s="1465"/>
      <c r="GVI376" s="1465"/>
      <c r="GVJ376" s="1465"/>
      <c r="GVK376" s="1465"/>
      <c r="GVL376" s="1465"/>
      <c r="GVM376" s="1465"/>
      <c r="GVN376" s="1465"/>
      <c r="GVO376" s="1465"/>
      <c r="GVP376" s="1465"/>
      <c r="GVQ376" s="1465"/>
      <c r="GVR376" s="1465"/>
      <c r="GVS376" s="1465"/>
      <c r="GVT376" s="1465"/>
      <c r="GVU376" s="1465"/>
      <c r="GVV376" s="1465"/>
      <c r="GVW376" s="1465"/>
      <c r="GVX376" s="1465"/>
      <c r="GVY376" s="1465"/>
      <c r="GVZ376" s="1465"/>
      <c r="GWA376" s="1465"/>
      <c r="GWB376" s="1465"/>
      <c r="GWC376" s="1465"/>
      <c r="GWD376" s="1465"/>
      <c r="GWE376" s="1465"/>
      <c r="GWF376" s="1465"/>
      <c r="GWG376" s="1465"/>
      <c r="GWH376" s="1465"/>
      <c r="GWI376" s="1465"/>
      <c r="GWJ376" s="1465"/>
      <c r="GWK376" s="1465"/>
      <c r="GWL376" s="1465"/>
      <c r="GWM376" s="1465"/>
      <c r="GWN376" s="1465"/>
      <c r="GWO376" s="1465"/>
      <c r="GWP376" s="1465"/>
      <c r="GWQ376" s="1465"/>
      <c r="GWR376" s="1465"/>
      <c r="GWS376" s="1465"/>
      <c r="GWT376" s="1465"/>
      <c r="GWU376" s="1465"/>
      <c r="GWV376" s="1465"/>
      <c r="GWW376" s="1465"/>
      <c r="GWX376" s="1465"/>
      <c r="GWY376" s="1465"/>
      <c r="GWZ376" s="1465"/>
      <c r="GXA376" s="1465"/>
      <c r="GXB376" s="1465"/>
      <c r="GXC376" s="1465"/>
      <c r="GXD376" s="1465"/>
      <c r="GXE376" s="1465"/>
      <c r="GXF376" s="1465"/>
      <c r="GXG376" s="1465"/>
      <c r="GXH376" s="1465"/>
      <c r="GXI376" s="1465"/>
      <c r="GXJ376" s="1465"/>
      <c r="GXK376" s="1465"/>
      <c r="GXL376" s="1465"/>
      <c r="GXM376" s="1465"/>
      <c r="GXN376" s="1465"/>
      <c r="GXO376" s="1465"/>
      <c r="GXP376" s="1465"/>
      <c r="GXQ376" s="1465"/>
      <c r="GXR376" s="1465"/>
      <c r="GXS376" s="1465"/>
      <c r="GXT376" s="1465"/>
      <c r="GXU376" s="1465"/>
      <c r="GXV376" s="1465"/>
      <c r="GXW376" s="1465"/>
      <c r="GXX376" s="1465"/>
      <c r="GXY376" s="1465"/>
      <c r="GXZ376" s="1465"/>
      <c r="GYA376" s="1465"/>
      <c r="GYB376" s="1465"/>
      <c r="GYC376" s="1465"/>
      <c r="GYD376" s="1465"/>
      <c r="GYE376" s="1465"/>
      <c r="GYF376" s="1465"/>
      <c r="GYG376" s="1465"/>
      <c r="GYH376" s="1465"/>
      <c r="GYI376" s="1465"/>
      <c r="GYJ376" s="1465"/>
      <c r="GYK376" s="1465"/>
      <c r="GYL376" s="1465"/>
      <c r="GYM376" s="1465"/>
      <c r="GYN376" s="1465"/>
      <c r="GYO376" s="1465"/>
      <c r="GYP376" s="1465"/>
      <c r="GYQ376" s="1465"/>
      <c r="GYR376" s="1465"/>
      <c r="GYS376" s="1465"/>
      <c r="GYT376" s="1465"/>
      <c r="GYU376" s="1465"/>
      <c r="GYV376" s="1465"/>
      <c r="GYW376" s="1465"/>
      <c r="GYX376" s="1465"/>
      <c r="GYY376" s="1465"/>
      <c r="GYZ376" s="1465"/>
      <c r="GZA376" s="1465"/>
      <c r="GZB376" s="1465"/>
      <c r="GZC376" s="1465"/>
      <c r="GZD376" s="1465"/>
      <c r="GZE376" s="1465"/>
      <c r="GZF376" s="1465"/>
      <c r="GZG376" s="1465"/>
      <c r="GZH376" s="1465"/>
      <c r="GZI376" s="1465"/>
      <c r="GZJ376" s="1465"/>
      <c r="GZK376" s="1465"/>
      <c r="GZL376" s="1465"/>
      <c r="GZM376" s="1465"/>
      <c r="GZN376" s="1465"/>
      <c r="GZO376" s="1465"/>
      <c r="GZP376" s="1465"/>
      <c r="GZQ376" s="1465"/>
      <c r="GZR376" s="1465"/>
      <c r="GZS376" s="1465"/>
      <c r="GZT376" s="1465"/>
      <c r="GZU376" s="1465"/>
      <c r="GZV376" s="1465"/>
      <c r="GZW376" s="1465"/>
      <c r="GZX376" s="1465"/>
      <c r="GZY376" s="1465"/>
      <c r="GZZ376" s="1465"/>
      <c r="HAA376" s="1465"/>
      <c r="HAB376" s="1465"/>
      <c r="HAC376" s="1465"/>
      <c r="HAD376" s="1465"/>
      <c r="HAE376" s="1465"/>
      <c r="HAF376" s="1465"/>
      <c r="HAG376" s="1465"/>
      <c r="HAH376" s="1465"/>
      <c r="HAI376" s="1465"/>
      <c r="HAJ376" s="1465"/>
      <c r="HAK376" s="1465"/>
      <c r="HAL376" s="1465"/>
      <c r="HAM376" s="1465"/>
      <c r="HAN376" s="1465"/>
      <c r="HAO376" s="1465"/>
      <c r="HAP376" s="1465"/>
      <c r="HAQ376" s="1465"/>
      <c r="HAR376" s="1465"/>
      <c r="HAS376" s="1465"/>
      <c r="HAT376" s="1465"/>
      <c r="HAU376" s="1465"/>
      <c r="HAV376" s="1465"/>
      <c r="HAW376" s="1465"/>
      <c r="HAX376" s="1465"/>
      <c r="HAY376" s="1465"/>
      <c r="HAZ376" s="1465"/>
      <c r="HBA376" s="1465"/>
      <c r="HBB376" s="1465"/>
      <c r="HBC376" s="1465"/>
      <c r="HBD376" s="1465"/>
      <c r="HBE376" s="1465"/>
      <c r="HBF376" s="1465"/>
      <c r="HBG376" s="1465"/>
      <c r="HBH376" s="1465"/>
      <c r="HBI376" s="1465"/>
      <c r="HBJ376" s="1465"/>
      <c r="HBK376" s="1465"/>
      <c r="HBL376" s="1465"/>
      <c r="HBM376" s="1465"/>
      <c r="HBN376" s="1465"/>
      <c r="HBO376" s="1465"/>
      <c r="HBP376" s="1465"/>
      <c r="HBQ376" s="1465"/>
      <c r="HBR376" s="1465"/>
      <c r="HBS376" s="1465"/>
      <c r="HBT376" s="1465"/>
      <c r="HBU376" s="1465"/>
      <c r="HBV376" s="1465"/>
      <c r="HBW376" s="1465"/>
      <c r="HBX376" s="1465"/>
      <c r="HBY376" s="1465"/>
      <c r="HBZ376" s="1465"/>
      <c r="HCA376" s="1465"/>
      <c r="HCB376" s="1465"/>
      <c r="HCC376" s="1465"/>
      <c r="HCD376" s="1465"/>
      <c r="HCE376" s="1465"/>
      <c r="HCF376" s="1465"/>
      <c r="HCG376" s="1465"/>
      <c r="HCH376" s="1465"/>
      <c r="HCI376" s="1465"/>
      <c r="HCJ376" s="1465"/>
      <c r="HCK376" s="1465"/>
      <c r="HCL376" s="1465"/>
      <c r="HCM376" s="1465"/>
      <c r="HCN376" s="1465"/>
      <c r="HCO376" s="1465"/>
      <c r="HCP376" s="1465"/>
      <c r="HCQ376" s="1465"/>
      <c r="HCR376" s="1465"/>
      <c r="HCS376" s="1465"/>
      <c r="HCT376" s="1465"/>
      <c r="HCU376" s="1465"/>
      <c r="HCV376" s="1465"/>
      <c r="HCW376" s="1465"/>
      <c r="HCX376" s="1465"/>
      <c r="HCY376" s="1465"/>
      <c r="HCZ376" s="1465"/>
      <c r="HDA376" s="1465"/>
      <c r="HDB376" s="1465"/>
      <c r="HDC376" s="1465"/>
      <c r="HDD376" s="1465"/>
      <c r="HDE376" s="1465"/>
      <c r="HDF376" s="1465"/>
      <c r="HDG376" s="1465"/>
      <c r="HDH376" s="1465"/>
      <c r="HDI376" s="1465"/>
      <c r="HDJ376" s="1465"/>
      <c r="HDK376" s="1465"/>
      <c r="HDL376" s="1465"/>
      <c r="HDM376" s="1465"/>
      <c r="HDN376" s="1465"/>
      <c r="HDO376" s="1465"/>
      <c r="HDP376" s="1465"/>
      <c r="HDQ376" s="1465"/>
      <c r="HDR376" s="1465"/>
      <c r="HDS376" s="1465"/>
      <c r="HDT376" s="1465"/>
      <c r="HDU376" s="1465"/>
      <c r="HDV376" s="1465"/>
      <c r="HDW376" s="1465"/>
      <c r="HDX376" s="1465"/>
      <c r="HDY376" s="1465"/>
      <c r="HDZ376" s="1465"/>
      <c r="HEA376" s="1465"/>
      <c r="HEB376" s="1465"/>
      <c r="HEC376" s="1465"/>
      <c r="HED376" s="1465"/>
      <c r="HEE376" s="1465"/>
      <c r="HEF376" s="1465"/>
      <c r="HEG376" s="1465"/>
      <c r="HEH376" s="1465"/>
      <c r="HEI376" s="1465"/>
      <c r="HEJ376" s="1465"/>
      <c r="HEK376" s="1465"/>
      <c r="HEL376" s="1465"/>
      <c r="HEM376" s="1465"/>
      <c r="HEN376" s="1465"/>
      <c r="HEO376" s="1465"/>
      <c r="HEP376" s="1465"/>
      <c r="HEQ376" s="1465"/>
      <c r="HER376" s="1465"/>
      <c r="HES376" s="1465"/>
      <c r="HET376" s="1465"/>
      <c r="HEU376" s="1465"/>
      <c r="HEV376" s="1465"/>
      <c r="HEW376" s="1465"/>
      <c r="HEX376" s="1465"/>
      <c r="HEY376" s="1465"/>
      <c r="HEZ376" s="1465"/>
      <c r="HFA376" s="1465"/>
      <c r="HFB376" s="1465"/>
      <c r="HFC376" s="1465"/>
      <c r="HFD376" s="1465"/>
      <c r="HFE376" s="1465"/>
      <c r="HFF376" s="1465"/>
      <c r="HFG376" s="1465"/>
      <c r="HFH376" s="1465"/>
      <c r="HFI376" s="1465"/>
      <c r="HFJ376" s="1465"/>
      <c r="HFK376" s="1465"/>
      <c r="HFL376" s="1465"/>
      <c r="HFM376" s="1465"/>
      <c r="HFN376" s="1465"/>
      <c r="HFO376" s="1465"/>
      <c r="HFP376" s="1465"/>
      <c r="HFQ376" s="1465"/>
      <c r="HFR376" s="1465"/>
      <c r="HFS376" s="1465"/>
      <c r="HFT376" s="1465"/>
      <c r="HFU376" s="1465"/>
      <c r="HFV376" s="1465"/>
      <c r="HFW376" s="1465"/>
      <c r="HFX376" s="1465"/>
      <c r="HFY376" s="1465"/>
      <c r="HFZ376" s="1465"/>
      <c r="HGA376" s="1465"/>
      <c r="HGB376" s="1465"/>
      <c r="HGC376" s="1465"/>
      <c r="HGD376" s="1465"/>
      <c r="HGE376" s="1465"/>
      <c r="HGF376" s="1465"/>
      <c r="HGG376" s="1465"/>
      <c r="HGH376" s="1465"/>
      <c r="HGI376" s="1465"/>
      <c r="HGJ376" s="1465"/>
      <c r="HGK376" s="1465"/>
      <c r="HGL376" s="1465"/>
      <c r="HGM376" s="1465"/>
      <c r="HGN376" s="1465"/>
      <c r="HGO376" s="1465"/>
      <c r="HGP376" s="1465"/>
      <c r="HGQ376" s="1465"/>
      <c r="HGR376" s="1465"/>
      <c r="HGS376" s="1465"/>
      <c r="HGT376" s="1465"/>
      <c r="HGU376" s="1465"/>
      <c r="HGV376" s="1465"/>
      <c r="HGW376" s="1465"/>
      <c r="HGX376" s="1465"/>
      <c r="HGY376" s="1465"/>
      <c r="HGZ376" s="1465"/>
      <c r="HHA376" s="1465"/>
      <c r="HHB376" s="1465"/>
      <c r="HHC376" s="1465"/>
      <c r="HHD376" s="1465"/>
      <c r="HHE376" s="1465"/>
      <c r="HHF376" s="1465"/>
      <c r="HHG376" s="1465"/>
      <c r="HHH376" s="1465"/>
      <c r="HHI376" s="1465"/>
      <c r="HHJ376" s="1465"/>
      <c r="HHK376" s="1465"/>
      <c r="HHL376" s="1465"/>
      <c r="HHM376" s="1465"/>
      <c r="HHN376" s="1465"/>
      <c r="HHO376" s="1465"/>
      <c r="HHP376" s="1465"/>
      <c r="HHQ376" s="1465"/>
      <c r="HHR376" s="1465"/>
      <c r="HHS376" s="1465"/>
      <c r="HHT376" s="1465"/>
      <c r="HHU376" s="1465"/>
      <c r="HHV376" s="1465"/>
      <c r="HHW376" s="1465"/>
      <c r="HHX376" s="1465"/>
      <c r="HHY376" s="1465"/>
      <c r="HHZ376" s="1465"/>
      <c r="HIA376" s="1465"/>
      <c r="HIB376" s="1465"/>
      <c r="HIC376" s="1465"/>
      <c r="HID376" s="1465"/>
      <c r="HIE376" s="1465"/>
      <c r="HIF376" s="1465"/>
      <c r="HIG376" s="1465"/>
      <c r="HIH376" s="1465"/>
      <c r="HII376" s="1465"/>
      <c r="HIJ376" s="1465"/>
      <c r="HIK376" s="1465"/>
      <c r="HIL376" s="1465"/>
      <c r="HIM376" s="1465"/>
      <c r="HIN376" s="1465"/>
      <c r="HIO376" s="1465"/>
      <c r="HIP376" s="1465"/>
      <c r="HIQ376" s="1465"/>
      <c r="HIR376" s="1465"/>
      <c r="HIS376" s="1465"/>
      <c r="HIT376" s="1465"/>
      <c r="HIU376" s="1465"/>
      <c r="HIV376" s="1465"/>
      <c r="HIW376" s="1465"/>
      <c r="HIX376" s="1465"/>
      <c r="HIY376" s="1465"/>
      <c r="HIZ376" s="1465"/>
      <c r="HJA376" s="1465"/>
      <c r="HJB376" s="1465"/>
      <c r="HJC376" s="1465"/>
      <c r="HJD376" s="1465"/>
      <c r="HJE376" s="1465"/>
      <c r="HJF376" s="1465"/>
      <c r="HJG376" s="1465"/>
      <c r="HJH376" s="1465"/>
      <c r="HJI376" s="1465"/>
      <c r="HJJ376" s="1465"/>
      <c r="HJK376" s="1465"/>
      <c r="HJL376" s="1465"/>
      <c r="HJM376" s="1465"/>
      <c r="HJN376" s="1465"/>
      <c r="HJO376" s="1465"/>
      <c r="HJP376" s="1465"/>
      <c r="HJQ376" s="1465"/>
      <c r="HJR376" s="1465"/>
      <c r="HJS376" s="1465"/>
      <c r="HJT376" s="1465"/>
      <c r="HJU376" s="1465"/>
      <c r="HJV376" s="1465"/>
      <c r="HJW376" s="1465"/>
      <c r="HJX376" s="1465"/>
      <c r="HJY376" s="1465"/>
      <c r="HJZ376" s="1465"/>
      <c r="HKA376" s="1465"/>
      <c r="HKB376" s="1465"/>
      <c r="HKC376" s="1465"/>
      <c r="HKD376" s="1465"/>
      <c r="HKE376" s="1465"/>
      <c r="HKF376" s="1465"/>
      <c r="HKG376" s="1465"/>
      <c r="HKH376" s="1465"/>
      <c r="HKI376" s="1465"/>
      <c r="HKJ376" s="1465"/>
      <c r="HKK376" s="1465"/>
      <c r="HKL376" s="1465"/>
      <c r="HKM376" s="1465"/>
      <c r="HKN376" s="1465"/>
      <c r="HKO376" s="1465"/>
      <c r="HKP376" s="1465"/>
      <c r="HKQ376" s="1465"/>
      <c r="HKR376" s="1465"/>
      <c r="HKS376" s="1465"/>
      <c r="HKT376" s="1465"/>
      <c r="HKU376" s="1465"/>
      <c r="HKV376" s="1465"/>
      <c r="HKW376" s="1465"/>
      <c r="HKX376" s="1465"/>
      <c r="HKY376" s="1465"/>
      <c r="HKZ376" s="1465"/>
      <c r="HLA376" s="1465"/>
      <c r="HLB376" s="1465"/>
      <c r="HLC376" s="1465"/>
      <c r="HLD376" s="1465"/>
      <c r="HLE376" s="1465"/>
      <c r="HLF376" s="1465"/>
      <c r="HLG376" s="1465"/>
      <c r="HLH376" s="1465"/>
      <c r="HLI376" s="1465"/>
      <c r="HLJ376" s="1465"/>
      <c r="HLK376" s="1465"/>
      <c r="HLL376" s="1465"/>
      <c r="HLM376" s="1465"/>
      <c r="HLN376" s="1465"/>
      <c r="HLO376" s="1465"/>
      <c r="HLP376" s="1465"/>
      <c r="HLQ376" s="1465"/>
      <c r="HLR376" s="1465"/>
      <c r="HLS376" s="1465"/>
      <c r="HLT376" s="1465"/>
      <c r="HLU376" s="1465"/>
      <c r="HLV376" s="1465"/>
      <c r="HLW376" s="1465"/>
      <c r="HLX376" s="1465"/>
      <c r="HLY376" s="1465"/>
      <c r="HLZ376" s="1465"/>
      <c r="HMA376" s="1465"/>
      <c r="HMB376" s="1465"/>
      <c r="HMC376" s="1465"/>
      <c r="HMD376" s="1465"/>
      <c r="HME376" s="1465"/>
      <c r="HMF376" s="1465"/>
      <c r="HMG376" s="1465"/>
      <c r="HMH376" s="1465"/>
      <c r="HMI376" s="1465"/>
      <c r="HMJ376" s="1465"/>
      <c r="HMK376" s="1465"/>
      <c r="HML376" s="1465"/>
      <c r="HMM376" s="1465"/>
      <c r="HMN376" s="1465"/>
      <c r="HMO376" s="1465"/>
      <c r="HMP376" s="1465"/>
      <c r="HMQ376" s="1465"/>
      <c r="HMR376" s="1465"/>
      <c r="HMS376" s="1465"/>
      <c r="HMT376" s="1465"/>
      <c r="HMU376" s="1465"/>
      <c r="HMV376" s="1465"/>
      <c r="HMW376" s="1465"/>
      <c r="HMX376" s="1465"/>
      <c r="HMY376" s="1465"/>
      <c r="HMZ376" s="1465"/>
      <c r="HNA376" s="1465"/>
      <c r="HNB376" s="1465"/>
      <c r="HNC376" s="1465"/>
      <c r="HND376" s="1465"/>
      <c r="HNE376" s="1465"/>
      <c r="HNF376" s="1465"/>
      <c r="HNG376" s="1465"/>
      <c r="HNH376" s="1465"/>
      <c r="HNI376" s="1465"/>
      <c r="HNJ376" s="1465"/>
      <c r="HNK376" s="1465"/>
      <c r="HNL376" s="1465"/>
      <c r="HNM376" s="1465"/>
      <c r="HNN376" s="1465"/>
      <c r="HNO376" s="1465"/>
      <c r="HNP376" s="1465"/>
      <c r="HNQ376" s="1465"/>
      <c r="HNR376" s="1465"/>
      <c r="HNS376" s="1465"/>
      <c r="HNT376" s="1465"/>
      <c r="HNU376" s="1465"/>
      <c r="HNV376" s="1465"/>
      <c r="HNW376" s="1465"/>
      <c r="HNX376" s="1465"/>
      <c r="HNY376" s="1465"/>
      <c r="HNZ376" s="1465"/>
      <c r="HOA376" s="1465"/>
      <c r="HOB376" s="1465"/>
      <c r="HOC376" s="1465"/>
      <c r="HOD376" s="1465"/>
      <c r="HOE376" s="1465"/>
      <c r="HOF376" s="1465"/>
      <c r="HOG376" s="1465"/>
      <c r="HOH376" s="1465"/>
      <c r="HOI376" s="1465"/>
      <c r="HOJ376" s="1465"/>
      <c r="HOK376" s="1465"/>
      <c r="HOL376" s="1465"/>
      <c r="HOM376" s="1465"/>
      <c r="HON376" s="1465"/>
      <c r="HOO376" s="1465"/>
      <c r="HOP376" s="1465"/>
      <c r="HOQ376" s="1465"/>
      <c r="HOR376" s="1465"/>
      <c r="HOS376" s="1465"/>
      <c r="HOT376" s="1465"/>
      <c r="HOU376" s="1465"/>
      <c r="HOV376" s="1465"/>
      <c r="HOW376" s="1465"/>
      <c r="HOX376" s="1465"/>
      <c r="HOY376" s="1465"/>
      <c r="HOZ376" s="1465"/>
      <c r="HPA376" s="1465"/>
      <c r="HPB376" s="1465"/>
      <c r="HPC376" s="1465"/>
      <c r="HPD376" s="1465"/>
      <c r="HPE376" s="1465"/>
      <c r="HPF376" s="1465"/>
      <c r="HPG376" s="1465"/>
      <c r="HPH376" s="1465"/>
      <c r="HPI376" s="1465"/>
      <c r="HPJ376" s="1465"/>
      <c r="HPK376" s="1465"/>
      <c r="HPL376" s="1465"/>
      <c r="HPM376" s="1465"/>
      <c r="HPN376" s="1465"/>
      <c r="HPO376" s="1465"/>
      <c r="HPP376" s="1465"/>
      <c r="HPQ376" s="1465"/>
      <c r="HPR376" s="1465"/>
      <c r="HPS376" s="1465"/>
      <c r="HPT376" s="1465"/>
      <c r="HPU376" s="1465"/>
      <c r="HPV376" s="1465"/>
      <c r="HPW376" s="1465"/>
      <c r="HPX376" s="1465"/>
      <c r="HPY376" s="1465"/>
      <c r="HPZ376" s="1465"/>
      <c r="HQA376" s="1465"/>
      <c r="HQB376" s="1465"/>
      <c r="HQC376" s="1465"/>
      <c r="HQD376" s="1465"/>
      <c r="HQE376" s="1465"/>
      <c r="HQF376" s="1465"/>
      <c r="HQG376" s="1465"/>
      <c r="HQH376" s="1465"/>
      <c r="HQI376" s="1465"/>
      <c r="HQJ376" s="1465"/>
      <c r="HQK376" s="1465"/>
      <c r="HQL376" s="1465"/>
      <c r="HQM376" s="1465"/>
      <c r="HQN376" s="1465"/>
      <c r="HQO376" s="1465"/>
      <c r="HQP376" s="1465"/>
      <c r="HQQ376" s="1465"/>
      <c r="HQR376" s="1465"/>
      <c r="HQS376" s="1465"/>
      <c r="HQT376" s="1465"/>
      <c r="HQU376" s="1465"/>
      <c r="HQV376" s="1465"/>
      <c r="HQW376" s="1465"/>
      <c r="HQX376" s="1465"/>
      <c r="HQY376" s="1465"/>
      <c r="HQZ376" s="1465"/>
      <c r="HRA376" s="1465"/>
      <c r="HRB376" s="1465"/>
      <c r="HRC376" s="1465"/>
      <c r="HRD376" s="1465"/>
      <c r="HRE376" s="1465"/>
      <c r="HRF376" s="1465"/>
      <c r="HRG376" s="1465"/>
      <c r="HRH376" s="1465"/>
      <c r="HRI376" s="1465"/>
      <c r="HRJ376" s="1465"/>
      <c r="HRK376" s="1465"/>
      <c r="HRL376" s="1465"/>
      <c r="HRM376" s="1465"/>
      <c r="HRN376" s="1465"/>
      <c r="HRO376" s="1465"/>
      <c r="HRP376" s="1465"/>
      <c r="HRQ376" s="1465"/>
      <c r="HRR376" s="1465"/>
      <c r="HRS376" s="1465"/>
      <c r="HRT376" s="1465"/>
      <c r="HRU376" s="1465"/>
      <c r="HRV376" s="1465"/>
      <c r="HRW376" s="1465"/>
      <c r="HRX376" s="1465"/>
      <c r="HRY376" s="1465"/>
      <c r="HRZ376" s="1465"/>
      <c r="HSA376" s="1465"/>
      <c r="HSB376" s="1465"/>
      <c r="HSC376" s="1465"/>
      <c r="HSD376" s="1465"/>
      <c r="HSE376" s="1465"/>
      <c r="HSF376" s="1465"/>
      <c r="HSG376" s="1465"/>
      <c r="HSH376" s="1465"/>
      <c r="HSI376" s="1465"/>
      <c r="HSJ376" s="1465"/>
      <c r="HSK376" s="1465"/>
      <c r="HSL376" s="1465"/>
      <c r="HSM376" s="1465"/>
      <c r="HSN376" s="1465"/>
      <c r="HSO376" s="1465"/>
      <c r="HSP376" s="1465"/>
      <c r="HSQ376" s="1465"/>
      <c r="HSR376" s="1465"/>
      <c r="HSS376" s="1465"/>
      <c r="HST376" s="1465"/>
      <c r="HSU376" s="1465"/>
      <c r="HSV376" s="1465"/>
      <c r="HSW376" s="1465"/>
      <c r="HSX376" s="1465"/>
      <c r="HSY376" s="1465"/>
      <c r="HSZ376" s="1465"/>
      <c r="HTA376" s="1465"/>
      <c r="HTB376" s="1465"/>
      <c r="HTC376" s="1465"/>
      <c r="HTD376" s="1465"/>
      <c r="HTE376" s="1465"/>
      <c r="HTF376" s="1465"/>
      <c r="HTG376" s="1465"/>
      <c r="HTH376" s="1465"/>
      <c r="HTI376" s="1465"/>
      <c r="HTJ376" s="1465"/>
      <c r="HTK376" s="1465"/>
      <c r="HTL376" s="1465"/>
      <c r="HTM376" s="1465"/>
      <c r="HTN376" s="1465"/>
      <c r="HTO376" s="1465"/>
      <c r="HTP376" s="1465"/>
      <c r="HTQ376" s="1465"/>
      <c r="HTR376" s="1465"/>
      <c r="HTS376" s="1465"/>
      <c r="HTT376" s="1465"/>
      <c r="HTU376" s="1465"/>
      <c r="HTV376" s="1465"/>
      <c r="HTW376" s="1465"/>
      <c r="HTX376" s="1465"/>
      <c r="HTY376" s="1465"/>
      <c r="HTZ376" s="1465"/>
      <c r="HUA376" s="1465"/>
      <c r="HUB376" s="1465"/>
      <c r="HUC376" s="1465"/>
      <c r="HUD376" s="1465"/>
      <c r="HUE376" s="1465"/>
      <c r="HUF376" s="1465"/>
      <c r="HUG376" s="1465"/>
      <c r="HUH376" s="1465"/>
      <c r="HUI376" s="1465"/>
      <c r="HUJ376" s="1465"/>
      <c r="HUK376" s="1465"/>
      <c r="HUL376" s="1465"/>
      <c r="HUM376" s="1465"/>
      <c r="HUN376" s="1465"/>
      <c r="HUO376" s="1465"/>
      <c r="HUP376" s="1465"/>
      <c r="HUQ376" s="1465"/>
      <c r="HUR376" s="1465"/>
      <c r="HUS376" s="1465"/>
      <c r="HUT376" s="1465"/>
      <c r="HUU376" s="1465"/>
      <c r="HUV376" s="1465"/>
      <c r="HUW376" s="1465"/>
      <c r="HUX376" s="1465"/>
      <c r="HUY376" s="1465"/>
      <c r="HUZ376" s="1465"/>
      <c r="HVA376" s="1465"/>
      <c r="HVB376" s="1465"/>
      <c r="HVC376" s="1465"/>
      <c r="HVD376" s="1465"/>
      <c r="HVE376" s="1465"/>
      <c r="HVF376" s="1465"/>
      <c r="HVG376" s="1465"/>
      <c r="HVH376" s="1465"/>
      <c r="HVI376" s="1465"/>
      <c r="HVJ376" s="1465"/>
      <c r="HVK376" s="1465"/>
      <c r="HVL376" s="1465"/>
      <c r="HVM376" s="1465"/>
      <c r="HVN376" s="1465"/>
      <c r="HVO376" s="1465"/>
      <c r="HVP376" s="1465"/>
      <c r="HVQ376" s="1465"/>
      <c r="HVR376" s="1465"/>
      <c r="HVS376" s="1465"/>
      <c r="HVT376" s="1465"/>
      <c r="HVU376" s="1465"/>
      <c r="HVV376" s="1465"/>
      <c r="HVW376" s="1465"/>
      <c r="HVX376" s="1465"/>
      <c r="HVY376" s="1465"/>
      <c r="HVZ376" s="1465"/>
      <c r="HWA376" s="1465"/>
      <c r="HWB376" s="1465"/>
      <c r="HWC376" s="1465"/>
      <c r="HWD376" s="1465"/>
      <c r="HWE376" s="1465"/>
      <c r="HWF376" s="1465"/>
      <c r="HWG376" s="1465"/>
      <c r="HWH376" s="1465"/>
      <c r="HWI376" s="1465"/>
      <c r="HWJ376" s="1465"/>
      <c r="HWK376" s="1465"/>
      <c r="HWL376" s="1465"/>
      <c r="HWM376" s="1465"/>
      <c r="HWN376" s="1465"/>
      <c r="HWO376" s="1465"/>
      <c r="HWP376" s="1465"/>
      <c r="HWQ376" s="1465"/>
      <c r="HWR376" s="1465"/>
      <c r="HWS376" s="1465"/>
      <c r="HWT376" s="1465"/>
      <c r="HWU376" s="1465"/>
      <c r="HWV376" s="1465"/>
      <c r="HWW376" s="1465"/>
      <c r="HWX376" s="1465"/>
      <c r="HWY376" s="1465"/>
      <c r="HWZ376" s="1465"/>
      <c r="HXA376" s="1465"/>
      <c r="HXB376" s="1465"/>
      <c r="HXC376" s="1465"/>
      <c r="HXD376" s="1465"/>
      <c r="HXE376" s="1465"/>
      <c r="HXF376" s="1465"/>
      <c r="HXG376" s="1465"/>
      <c r="HXH376" s="1465"/>
      <c r="HXI376" s="1465"/>
      <c r="HXJ376" s="1465"/>
      <c r="HXK376" s="1465"/>
      <c r="HXL376" s="1465"/>
      <c r="HXM376" s="1465"/>
      <c r="HXN376" s="1465"/>
      <c r="HXO376" s="1465"/>
      <c r="HXP376" s="1465"/>
      <c r="HXQ376" s="1465"/>
      <c r="HXR376" s="1465"/>
      <c r="HXS376" s="1465"/>
      <c r="HXT376" s="1465"/>
      <c r="HXU376" s="1465"/>
      <c r="HXV376" s="1465"/>
      <c r="HXW376" s="1465"/>
      <c r="HXX376" s="1465"/>
      <c r="HXY376" s="1465"/>
      <c r="HXZ376" s="1465"/>
      <c r="HYA376" s="1465"/>
      <c r="HYB376" s="1465"/>
      <c r="HYC376" s="1465"/>
      <c r="HYD376" s="1465"/>
      <c r="HYE376" s="1465"/>
      <c r="HYF376" s="1465"/>
      <c r="HYG376" s="1465"/>
      <c r="HYH376" s="1465"/>
      <c r="HYI376" s="1465"/>
      <c r="HYJ376" s="1465"/>
      <c r="HYK376" s="1465"/>
      <c r="HYL376" s="1465"/>
      <c r="HYM376" s="1465"/>
      <c r="HYN376" s="1465"/>
      <c r="HYO376" s="1465"/>
      <c r="HYP376" s="1465"/>
      <c r="HYQ376" s="1465"/>
      <c r="HYR376" s="1465"/>
      <c r="HYS376" s="1465"/>
      <c r="HYT376" s="1465"/>
      <c r="HYU376" s="1465"/>
      <c r="HYV376" s="1465"/>
      <c r="HYW376" s="1465"/>
      <c r="HYX376" s="1465"/>
      <c r="HYY376" s="1465"/>
      <c r="HYZ376" s="1465"/>
      <c r="HZA376" s="1465"/>
      <c r="HZB376" s="1465"/>
      <c r="HZC376" s="1465"/>
      <c r="HZD376" s="1465"/>
      <c r="HZE376" s="1465"/>
      <c r="HZF376" s="1465"/>
      <c r="HZG376" s="1465"/>
      <c r="HZH376" s="1465"/>
      <c r="HZI376" s="1465"/>
      <c r="HZJ376" s="1465"/>
      <c r="HZK376" s="1465"/>
      <c r="HZL376" s="1465"/>
      <c r="HZM376" s="1465"/>
      <c r="HZN376" s="1465"/>
      <c r="HZO376" s="1465"/>
      <c r="HZP376" s="1465"/>
      <c r="HZQ376" s="1465"/>
      <c r="HZR376" s="1465"/>
      <c r="HZS376" s="1465"/>
      <c r="HZT376" s="1465"/>
      <c r="HZU376" s="1465"/>
      <c r="HZV376" s="1465"/>
      <c r="HZW376" s="1465"/>
      <c r="HZX376" s="1465"/>
      <c r="HZY376" s="1465"/>
      <c r="HZZ376" s="1465"/>
      <c r="IAA376" s="1465"/>
      <c r="IAB376" s="1465"/>
      <c r="IAC376" s="1465"/>
      <c r="IAD376" s="1465"/>
      <c r="IAE376" s="1465"/>
      <c r="IAF376" s="1465"/>
      <c r="IAG376" s="1465"/>
      <c r="IAH376" s="1465"/>
      <c r="IAI376" s="1465"/>
      <c r="IAJ376" s="1465"/>
      <c r="IAK376" s="1465"/>
      <c r="IAL376" s="1465"/>
      <c r="IAM376" s="1465"/>
      <c r="IAN376" s="1465"/>
      <c r="IAO376" s="1465"/>
      <c r="IAP376" s="1465"/>
      <c r="IAQ376" s="1465"/>
      <c r="IAR376" s="1465"/>
      <c r="IAS376" s="1465"/>
      <c r="IAT376" s="1465"/>
      <c r="IAU376" s="1465"/>
      <c r="IAV376" s="1465"/>
      <c r="IAW376" s="1465"/>
      <c r="IAX376" s="1465"/>
      <c r="IAY376" s="1465"/>
      <c r="IAZ376" s="1465"/>
      <c r="IBA376" s="1465"/>
      <c r="IBB376" s="1465"/>
      <c r="IBC376" s="1465"/>
      <c r="IBD376" s="1465"/>
      <c r="IBE376" s="1465"/>
      <c r="IBF376" s="1465"/>
      <c r="IBG376" s="1465"/>
      <c r="IBH376" s="1465"/>
      <c r="IBI376" s="1465"/>
      <c r="IBJ376" s="1465"/>
      <c r="IBK376" s="1465"/>
      <c r="IBL376" s="1465"/>
      <c r="IBM376" s="1465"/>
      <c r="IBN376" s="1465"/>
      <c r="IBO376" s="1465"/>
      <c r="IBP376" s="1465"/>
      <c r="IBQ376" s="1465"/>
      <c r="IBR376" s="1465"/>
      <c r="IBS376" s="1465"/>
      <c r="IBT376" s="1465"/>
      <c r="IBU376" s="1465"/>
      <c r="IBV376" s="1465"/>
      <c r="IBW376" s="1465"/>
      <c r="IBX376" s="1465"/>
      <c r="IBY376" s="1465"/>
      <c r="IBZ376" s="1465"/>
      <c r="ICA376" s="1465"/>
      <c r="ICB376" s="1465"/>
      <c r="ICC376" s="1465"/>
      <c r="ICD376" s="1465"/>
      <c r="ICE376" s="1465"/>
      <c r="ICF376" s="1465"/>
      <c r="ICG376" s="1465"/>
      <c r="ICH376" s="1465"/>
      <c r="ICI376" s="1465"/>
      <c r="ICJ376" s="1465"/>
      <c r="ICK376" s="1465"/>
      <c r="ICL376" s="1465"/>
      <c r="ICM376" s="1465"/>
      <c r="ICN376" s="1465"/>
      <c r="ICO376" s="1465"/>
      <c r="ICP376" s="1465"/>
      <c r="ICQ376" s="1465"/>
      <c r="ICR376" s="1465"/>
      <c r="ICS376" s="1465"/>
      <c r="ICT376" s="1465"/>
      <c r="ICU376" s="1465"/>
      <c r="ICV376" s="1465"/>
      <c r="ICW376" s="1465"/>
      <c r="ICX376" s="1465"/>
      <c r="ICY376" s="1465"/>
      <c r="ICZ376" s="1465"/>
      <c r="IDA376" s="1465"/>
      <c r="IDB376" s="1465"/>
      <c r="IDC376" s="1465"/>
      <c r="IDD376" s="1465"/>
      <c r="IDE376" s="1465"/>
      <c r="IDF376" s="1465"/>
      <c r="IDG376" s="1465"/>
      <c r="IDH376" s="1465"/>
      <c r="IDI376" s="1465"/>
      <c r="IDJ376" s="1465"/>
      <c r="IDK376" s="1465"/>
      <c r="IDL376" s="1465"/>
      <c r="IDM376" s="1465"/>
      <c r="IDN376" s="1465"/>
      <c r="IDO376" s="1465"/>
      <c r="IDP376" s="1465"/>
      <c r="IDQ376" s="1465"/>
      <c r="IDR376" s="1465"/>
      <c r="IDS376" s="1465"/>
      <c r="IDT376" s="1465"/>
      <c r="IDU376" s="1465"/>
      <c r="IDV376" s="1465"/>
      <c r="IDW376" s="1465"/>
      <c r="IDX376" s="1465"/>
      <c r="IDY376" s="1465"/>
      <c r="IDZ376" s="1465"/>
      <c r="IEA376" s="1465"/>
      <c r="IEB376" s="1465"/>
      <c r="IEC376" s="1465"/>
      <c r="IED376" s="1465"/>
      <c r="IEE376" s="1465"/>
      <c r="IEF376" s="1465"/>
      <c r="IEG376" s="1465"/>
      <c r="IEH376" s="1465"/>
      <c r="IEI376" s="1465"/>
      <c r="IEJ376" s="1465"/>
      <c r="IEK376" s="1465"/>
      <c r="IEL376" s="1465"/>
      <c r="IEM376" s="1465"/>
      <c r="IEN376" s="1465"/>
      <c r="IEO376" s="1465"/>
      <c r="IEP376" s="1465"/>
      <c r="IEQ376" s="1465"/>
      <c r="IER376" s="1465"/>
      <c r="IES376" s="1465"/>
      <c r="IET376" s="1465"/>
      <c r="IEU376" s="1465"/>
      <c r="IEV376" s="1465"/>
      <c r="IEW376" s="1465"/>
      <c r="IEX376" s="1465"/>
      <c r="IEY376" s="1465"/>
      <c r="IEZ376" s="1465"/>
      <c r="IFA376" s="1465"/>
      <c r="IFB376" s="1465"/>
      <c r="IFC376" s="1465"/>
      <c r="IFD376" s="1465"/>
      <c r="IFE376" s="1465"/>
      <c r="IFF376" s="1465"/>
      <c r="IFG376" s="1465"/>
      <c r="IFH376" s="1465"/>
      <c r="IFI376" s="1465"/>
      <c r="IFJ376" s="1465"/>
      <c r="IFK376" s="1465"/>
      <c r="IFL376" s="1465"/>
      <c r="IFM376" s="1465"/>
      <c r="IFN376" s="1465"/>
      <c r="IFO376" s="1465"/>
      <c r="IFP376" s="1465"/>
      <c r="IFQ376" s="1465"/>
      <c r="IFR376" s="1465"/>
      <c r="IFS376" s="1465"/>
      <c r="IFT376" s="1465"/>
      <c r="IFU376" s="1465"/>
      <c r="IFV376" s="1465"/>
      <c r="IFW376" s="1465"/>
      <c r="IFX376" s="1465"/>
      <c r="IFY376" s="1465"/>
      <c r="IFZ376" s="1465"/>
      <c r="IGA376" s="1465"/>
      <c r="IGB376" s="1465"/>
      <c r="IGC376" s="1465"/>
      <c r="IGD376" s="1465"/>
      <c r="IGE376" s="1465"/>
      <c r="IGF376" s="1465"/>
      <c r="IGG376" s="1465"/>
      <c r="IGH376" s="1465"/>
      <c r="IGI376" s="1465"/>
      <c r="IGJ376" s="1465"/>
      <c r="IGK376" s="1465"/>
      <c r="IGL376" s="1465"/>
      <c r="IGM376" s="1465"/>
      <c r="IGN376" s="1465"/>
      <c r="IGO376" s="1465"/>
      <c r="IGP376" s="1465"/>
      <c r="IGQ376" s="1465"/>
      <c r="IGR376" s="1465"/>
      <c r="IGS376" s="1465"/>
      <c r="IGT376" s="1465"/>
      <c r="IGU376" s="1465"/>
      <c r="IGV376" s="1465"/>
      <c r="IGW376" s="1465"/>
      <c r="IGX376" s="1465"/>
      <c r="IGY376" s="1465"/>
      <c r="IGZ376" s="1465"/>
      <c r="IHA376" s="1465"/>
      <c r="IHB376" s="1465"/>
      <c r="IHC376" s="1465"/>
      <c r="IHD376" s="1465"/>
      <c r="IHE376" s="1465"/>
      <c r="IHF376" s="1465"/>
      <c r="IHG376" s="1465"/>
      <c r="IHH376" s="1465"/>
      <c r="IHI376" s="1465"/>
      <c r="IHJ376" s="1465"/>
      <c r="IHK376" s="1465"/>
      <c r="IHL376" s="1465"/>
      <c r="IHM376" s="1465"/>
      <c r="IHN376" s="1465"/>
      <c r="IHO376" s="1465"/>
      <c r="IHP376" s="1465"/>
      <c r="IHQ376" s="1465"/>
      <c r="IHR376" s="1465"/>
      <c r="IHS376" s="1465"/>
      <c r="IHT376" s="1465"/>
      <c r="IHU376" s="1465"/>
      <c r="IHV376" s="1465"/>
      <c r="IHW376" s="1465"/>
      <c r="IHX376" s="1465"/>
      <c r="IHY376" s="1465"/>
      <c r="IHZ376" s="1465"/>
      <c r="IIA376" s="1465"/>
      <c r="IIB376" s="1465"/>
      <c r="IIC376" s="1465"/>
      <c r="IID376" s="1465"/>
      <c r="IIE376" s="1465"/>
      <c r="IIF376" s="1465"/>
      <c r="IIG376" s="1465"/>
      <c r="IIH376" s="1465"/>
      <c r="III376" s="1465"/>
      <c r="IIJ376" s="1465"/>
      <c r="IIK376" s="1465"/>
      <c r="IIL376" s="1465"/>
      <c r="IIM376" s="1465"/>
      <c r="IIN376" s="1465"/>
      <c r="IIO376" s="1465"/>
      <c r="IIP376" s="1465"/>
      <c r="IIQ376" s="1465"/>
      <c r="IIR376" s="1465"/>
      <c r="IIS376" s="1465"/>
      <c r="IIT376" s="1465"/>
      <c r="IIU376" s="1465"/>
      <c r="IIV376" s="1465"/>
      <c r="IIW376" s="1465"/>
      <c r="IIX376" s="1465"/>
      <c r="IIY376" s="1465"/>
      <c r="IIZ376" s="1465"/>
      <c r="IJA376" s="1465"/>
      <c r="IJB376" s="1465"/>
      <c r="IJC376" s="1465"/>
      <c r="IJD376" s="1465"/>
      <c r="IJE376" s="1465"/>
      <c r="IJF376" s="1465"/>
      <c r="IJG376" s="1465"/>
      <c r="IJH376" s="1465"/>
      <c r="IJI376" s="1465"/>
      <c r="IJJ376" s="1465"/>
      <c r="IJK376" s="1465"/>
      <c r="IJL376" s="1465"/>
      <c r="IJM376" s="1465"/>
      <c r="IJN376" s="1465"/>
      <c r="IJO376" s="1465"/>
      <c r="IJP376" s="1465"/>
      <c r="IJQ376" s="1465"/>
      <c r="IJR376" s="1465"/>
      <c r="IJS376" s="1465"/>
      <c r="IJT376" s="1465"/>
      <c r="IJU376" s="1465"/>
      <c r="IJV376" s="1465"/>
      <c r="IJW376" s="1465"/>
      <c r="IJX376" s="1465"/>
      <c r="IJY376" s="1465"/>
      <c r="IJZ376" s="1465"/>
      <c r="IKA376" s="1465"/>
      <c r="IKB376" s="1465"/>
      <c r="IKC376" s="1465"/>
      <c r="IKD376" s="1465"/>
      <c r="IKE376" s="1465"/>
      <c r="IKF376" s="1465"/>
      <c r="IKG376" s="1465"/>
      <c r="IKH376" s="1465"/>
      <c r="IKI376" s="1465"/>
      <c r="IKJ376" s="1465"/>
      <c r="IKK376" s="1465"/>
      <c r="IKL376" s="1465"/>
      <c r="IKM376" s="1465"/>
      <c r="IKN376" s="1465"/>
      <c r="IKO376" s="1465"/>
      <c r="IKP376" s="1465"/>
      <c r="IKQ376" s="1465"/>
      <c r="IKR376" s="1465"/>
      <c r="IKS376" s="1465"/>
      <c r="IKT376" s="1465"/>
      <c r="IKU376" s="1465"/>
      <c r="IKV376" s="1465"/>
      <c r="IKW376" s="1465"/>
      <c r="IKX376" s="1465"/>
      <c r="IKY376" s="1465"/>
      <c r="IKZ376" s="1465"/>
      <c r="ILA376" s="1465"/>
      <c r="ILB376" s="1465"/>
      <c r="ILC376" s="1465"/>
      <c r="ILD376" s="1465"/>
      <c r="ILE376" s="1465"/>
      <c r="ILF376" s="1465"/>
      <c r="ILG376" s="1465"/>
      <c r="ILH376" s="1465"/>
      <c r="ILI376" s="1465"/>
      <c r="ILJ376" s="1465"/>
      <c r="ILK376" s="1465"/>
      <c r="ILL376" s="1465"/>
      <c r="ILM376" s="1465"/>
      <c r="ILN376" s="1465"/>
      <c r="ILO376" s="1465"/>
      <c r="ILP376" s="1465"/>
      <c r="ILQ376" s="1465"/>
      <c r="ILR376" s="1465"/>
      <c r="ILS376" s="1465"/>
      <c r="ILT376" s="1465"/>
      <c r="ILU376" s="1465"/>
      <c r="ILV376" s="1465"/>
      <c r="ILW376" s="1465"/>
      <c r="ILX376" s="1465"/>
      <c r="ILY376" s="1465"/>
      <c r="ILZ376" s="1465"/>
      <c r="IMA376" s="1465"/>
      <c r="IMB376" s="1465"/>
      <c r="IMC376" s="1465"/>
      <c r="IMD376" s="1465"/>
      <c r="IME376" s="1465"/>
      <c r="IMF376" s="1465"/>
      <c r="IMG376" s="1465"/>
      <c r="IMH376" s="1465"/>
      <c r="IMI376" s="1465"/>
      <c r="IMJ376" s="1465"/>
      <c r="IMK376" s="1465"/>
      <c r="IML376" s="1465"/>
      <c r="IMM376" s="1465"/>
      <c r="IMN376" s="1465"/>
      <c r="IMO376" s="1465"/>
      <c r="IMP376" s="1465"/>
      <c r="IMQ376" s="1465"/>
      <c r="IMR376" s="1465"/>
      <c r="IMS376" s="1465"/>
      <c r="IMT376" s="1465"/>
      <c r="IMU376" s="1465"/>
      <c r="IMV376" s="1465"/>
      <c r="IMW376" s="1465"/>
      <c r="IMX376" s="1465"/>
      <c r="IMY376" s="1465"/>
      <c r="IMZ376" s="1465"/>
      <c r="INA376" s="1465"/>
      <c r="INB376" s="1465"/>
      <c r="INC376" s="1465"/>
      <c r="IND376" s="1465"/>
      <c r="INE376" s="1465"/>
      <c r="INF376" s="1465"/>
      <c r="ING376" s="1465"/>
      <c r="INH376" s="1465"/>
      <c r="INI376" s="1465"/>
      <c r="INJ376" s="1465"/>
      <c r="INK376" s="1465"/>
      <c r="INL376" s="1465"/>
      <c r="INM376" s="1465"/>
      <c r="INN376" s="1465"/>
      <c r="INO376" s="1465"/>
      <c r="INP376" s="1465"/>
      <c r="INQ376" s="1465"/>
      <c r="INR376" s="1465"/>
      <c r="INS376" s="1465"/>
      <c r="INT376" s="1465"/>
      <c r="INU376" s="1465"/>
      <c r="INV376" s="1465"/>
      <c r="INW376" s="1465"/>
      <c r="INX376" s="1465"/>
      <c r="INY376" s="1465"/>
      <c r="INZ376" s="1465"/>
      <c r="IOA376" s="1465"/>
      <c r="IOB376" s="1465"/>
      <c r="IOC376" s="1465"/>
      <c r="IOD376" s="1465"/>
      <c r="IOE376" s="1465"/>
      <c r="IOF376" s="1465"/>
      <c r="IOG376" s="1465"/>
      <c r="IOH376" s="1465"/>
      <c r="IOI376" s="1465"/>
      <c r="IOJ376" s="1465"/>
      <c r="IOK376" s="1465"/>
      <c r="IOL376" s="1465"/>
      <c r="IOM376" s="1465"/>
      <c r="ION376" s="1465"/>
      <c r="IOO376" s="1465"/>
      <c r="IOP376" s="1465"/>
      <c r="IOQ376" s="1465"/>
      <c r="IOR376" s="1465"/>
      <c r="IOS376" s="1465"/>
      <c r="IOT376" s="1465"/>
      <c r="IOU376" s="1465"/>
      <c r="IOV376" s="1465"/>
      <c r="IOW376" s="1465"/>
      <c r="IOX376" s="1465"/>
      <c r="IOY376" s="1465"/>
      <c r="IOZ376" s="1465"/>
      <c r="IPA376" s="1465"/>
      <c r="IPB376" s="1465"/>
      <c r="IPC376" s="1465"/>
      <c r="IPD376" s="1465"/>
      <c r="IPE376" s="1465"/>
      <c r="IPF376" s="1465"/>
      <c r="IPG376" s="1465"/>
      <c r="IPH376" s="1465"/>
      <c r="IPI376" s="1465"/>
      <c r="IPJ376" s="1465"/>
      <c r="IPK376" s="1465"/>
      <c r="IPL376" s="1465"/>
      <c r="IPM376" s="1465"/>
      <c r="IPN376" s="1465"/>
      <c r="IPO376" s="1465"/>
      <c r="IPP376" s="1465"/>
      <c r="IPQ376" s="1465"/>
      <c r="IPR376" s="1465"/>
      <c r="IPS376" s="1465"/>
      <c r="IPT376" s="1465"/>
      <c r="IPU376" s="1465"/>
      <c r="IPV376" s="1465"/>
      <c r="IPW376" s="1465"/>
      <c r="IPX376" s="1465"/>
      <c r="IPY376" s="1465"/>
      <c r="IPZ376" s="1465"/>
      <c r="IQA376" s="1465"/>
      <c r="IQB376" s="1465"/>
      <c r="IQC376" s="1465"/>
      <c r="IQD376" s="1465"/>
      <c r="IQE376" s="1465"/>
      <c r="IQF376" s="1465"/>
      <c r="IQG376" s="1465"/>
      <c r="IQH376" s="1465"/>
      <c r="IQI376" s="1465"/>
      <c r="IQJ376" s="1465"/>
      <c r="IQK376" s="1465"/>
      <c r="IQL376" s="1465"/>
      <c r="IQM376" s="1465"/>
      <c r="IQN376" s="1465"/>
      <c r="IQO376" s="1465"/>
      <c r="IQP376" s="1465"/>
      <c r="IQQ376" s="1465"/>
      <c r="IQR376" s="1465"/>
      <c r="IQS376" s="1465"/>
      <c r="IQT376" s="1465"/>
      <c r="IQU376" s="1465"/>
      <c r="IQV376" s="1465"/>
      <c r="IQW376" s="1465"/>
      <c r="IQX376" s="1465"/>
      <c r="IQY376" s="1465"/>
      <c r="IQZ376" s="1465"/>
      <c r="IRA376" s="1465"/>
      <c r="IRB376" s="1465"/>
      <c r="IRC376" s="1465"/>
      <c r="IRD376" s="1465"/>
      <c r="IRE376" s="1465"/>
      <c r="IRF376" s="1465"/>
      <c r="IRG376" s="1465"/>
      <c r="IRH376" s="1465"/>
      <c r="IRI376" s="1465"/>
      <c r="IRJ376" s="1465"/>
      <c r="IRK376" s="1465"/>
      <c r="IRL376" s="1465"/>
      <c r="IRM376" s="1465"/>
      <c r="IRN376" s="1465"/>
      <c r="IRO376" s="1465"/>
      <c r="IRP376" s="1465"/>
      <c r="IRQ376" s="1465"/>
      <c r="IRR376" s="1465"/>
      <c r="IRS376" s="1465"/>
      <c r="IRT376" s="1465"/>
      <c r="IRU376" s="1465"/>
      <c r="IRV376" s="1465"/>
      <c r="IRW376" s="1465"/>
      <c r="IRX376" s="1465"/>
      <c r="IRY376" s="1465"/>
      <c r="IRZ376" s="1465"/>
      <c r="ISA376" s="1465"/>
      <c r="ISB376" s="1465"/>
      <c r="ISC376" s="1465"/>
      <c r="ISD376" s="1465"/>
      <c r="ISE376" s="1465"/>
      <c r="ISF376" s="1465"/>
      <c r="ISG376" s="1465"/>
      <c r="ISH376" s="1465"/>
      <c r="ISI376" s="1465"/>
      <c r="ISJ376" s="1465"/>
      <c r="ISK376" s="1465"/>
      <c r="ISL376" s="1465"/>
      <c r="ISM376" s="1465"/>
      <c r="ISN376" s="1465"/>
      <c r="ISO376" s="1465"/>
      <c r="ISP376" s="1465"/>
      <c r="ISQ376" s="1465"/>
      <c r="ISR376" s="1465"/>
      <c r="ISS376" s="1465"/>
      <c r="IST376" s="1465"/>
      <c r="ISU376" s="1465"/>
      <c r="ISV376" s="1465"/>
      <c r="ISW376" s="1465"/>
      <c r="ISX376" s="1465"/>
      <c r="ISY376" s="1465"/>
      <c r="ISZ376" s="1465"/>
      <c r="ITA376" s="1465"/>
      <c r="ITB376" s="1465"/>
      <c r="ITC376" s="1465"/>
      <c r="ITD376" s="1465"/>
      <c r="ITE376" s="1465"/>
      <c r="ITF376" s="1465"/>
      <c r="ITG376" s="1465"/>
      <c r="ITH376" s="1465"/>
      <c r="ITI376" s="1465"/>
      <c r="ITJ376" s="1465"/>
      <c r="ITK376" s="1465"/>
      <c r="ITL376" s="1465"/>
      <c r="ITM376" s="1465"/>
      <c r="ITN376" s="1465"/>
      <c r="ITO376" s="1465"/>
      <c r="ITP376" s="1465"/>
      <c r="ITQ376" s="1465"/>
      <c r="ITR376" s="1465"/>
      <c r="ITS376" s="1465"/>
      <c r="ITT376" s="1465"/>
      <c r="ITU376" s="1465"/>
      <c r="ITV376" s="1465"/>
      <c r="ITW376" s="1465"/>
      <c r="ITX376" s="1465"/>
      <c r="ITY376" s="1465"/>
      <c r="ITZ376" s="1465"/>
      <c r="IUA376" s="1465"/>
      <c r="IUB376" s="1465"/>
      <c r="IUC376" s="1465"/>
      <c r="IUD376" s="1465"/>
      <c r="IUE376" s="1465"/>
      <c r="IUF376" s="1465"/>
      <c r="IUG376" s="1465"/>
      <c r="IUH376" s="1465"/>
      <c r="IUI376" s="1465"/>
      <c r="IUJ376" s="1465"/>
      <c r="IUK376" s="1465"/>
      <c r="IUL376" s="1465"/>
      <c r="IUM376" s="1465"/>
      <c r="IUN376" s="1465"/>
      <c r="IUO376" s="1465"/>
      <c r="IUP376" s="1465"/>
      <c r="IUQ376" s="1465"/>
      <c r="IUR376" s="1465"/>
      <c r="IUS376" s="1465"/>
      <c r="IUT376" s="1465"/>
      <c r="IUU376" s="1465"/>
      <c r="IUV376" s="1465"/>
      <c r="IUW376" s="1465"/>
      <c r="IUX376" s="1465"/>
      <c r="IUY376" s="1465"/>
      <c r="IUZ376" s="1465"/>
      <c r="IVA376" s="1465"/>
      <c r="IVB376" s="1465"/>
      <c r="IVC376" s="1465"/>
      <c r="IVD376" s="1465"/>
      <c r="IVE376" s="1465"/>
      <c r="IVF376" s="1465"/>
      <c r="IVG376" s="1465"/>
      <c r="IVH376" s="1465"/>
      <c r="IVI376" s="1465"/>
      <c r="IVJ376" s="1465"/>
      <c r="IVK376" s="1465"/>
      <c r="IVL376" s="1465"/>
      <c r="IVM376" s="1465"/>
      <c r="IVN376" s="1465"/>
      <c r="IVO376" s="1465"/>
      <c r="IVP376" s="1465"/>
      <c r="IVQ376" s="1465"/>
      <c r="IVR376" s="1465"/>
      <c r="IVS376" s="1465"/>
      <c r="IVT376" s="1465"/>
      <c r="IVU376" s="1465"/>
      <c r="IVV376" s="1465"/>
      <c r="IVW376" s="1465"/>
      <c r="IVX376" s="1465"/>
      <c r="IVY376" s="1465"/>
      <c r="IVZ376" s="1465"/>
      <c r="IWA376" s="1465"/>
      <c r="IWB376" s="1465"/>
      <c r="IWC376" s="1465"/>
      <c r="IWD376" s="1465"/>
      <c r="IWE376" s="1465"/>
      <c r="IWF376" s="1465"/>
      <c r="IWG376" s="1465"/>
      <c r="IWH376" s="1465"/>
      <c r="IWI376" s="1465"/>
      <c r="IWJ376" s="1465"/>
      <c r="IWK376" s="1465"/>
      <c r="IWL376" s="1465"/>
      <c r="IWM376" s="1465"/>
      <c r="IWN376" s="1465"/>
      <c r="IWO376" s="1465"/>
      <c r="IWP376" s="1465"/>
      <c r="IWQ376" s="1465"/>
      <c r="IWR376" s="1465"/>
      <c r="IWS376" s="1465"/>
      <c r="IWT376" s="1465"/>
      <c r="IWU376" s="1465"/>
      <c r="IWV376" s="1465"/>
      <c r="IWW376" s="1465"/>
      <c r="IWX376" s="1465"/>
      <c r="IWY376" s="1465"/>
      <c r="IWZ376" s="1465"/>
      <c r="IXA376" s="1465"/>
      <c r="IXB376" s="1465"/>
      <c r="IXC376" s="1465"/>
      <c r="IXD376" s="1465"/>
      <c r="IXE376" s="1465"/>
      <c r="IXF376" s="1465"/>
      <c r="IXG376" s="1465"/>
      <c r="IXH376" s="1465"/>
      <c r="IXI376" s="1465"/>
      <c r="IXJ376" s="1465"/>
      <c r="IXK376" s="1465"/>
      <c r="IXL376" s="1465"/>
      <c r="IXM376" s="1465"/>
      <c r="IXN376" s="1465"/>
      <c r="IXO376" s="1465"/>
      <c r="IXP376" s="1465"/>
      <c r="IXQ376" s="1465"/>
      <c r="IXR376" s="1465"/>
      <c r="IXS376" s="1465"/>
      <c r="IXT376" s="1465"/>
      <c r="IXU376" s="1465"/>
      <c r="IXV376" s="1465"/>
      <c r="IXW376" s="1465"/>
      <c r="IXX376" s="1465"/>
      <c r="IXY376" s="1465"/>
      <c r="IXZ376" s="1465"/>
      <c r="IYA376" s="1465"/>
      <c r="IYB376" s="1465"/>
      <c r="IYC376" s="1465"/>
      <c r="IYD376" s="1465"/>
      <c r="IYE376" s="1465"/>
      <c r="IYF376" s="1465"/>
      <c r="IYG376" s="1465"/>
      <c r="IYH376" s="1465"/>
      <c r="IYI376" s="1465"/>
      <c r="IYJ376" s="1465"/>
      <c r="IYK376" s="1465"/>
      <c r="IYL376" s="1465"/>
      <c r="IYM376" s="1465"/>
      <c r="IYN376" s="1465"/>
      <c r="IYO376" s="1465"/>
      <c r="IYP376" s="1465"/>
      <c r="IYQ376" s="1465"/>
      <c r="IYR376" s="1465"/>
      <c r="IYS376" s="1465"/>
      <c r="IYT376" s="1465"/>
      <c r="IYU376" s="1465"/>
      <c r="IYV376" s="1465"/>
      <c r="IYW376" s="1465"/>
      <c r="IYX376" s="1465"/>
      <c r="IYY376" s="1465"/>
      <c r="IYZ376" s="1465"/>
      <c r="IZA376" s="1465"/>
      <c r="IZB376" s="1465"/>
      <c r="IZC376" s="1465"/>
      <c r="IZD376" s="1465"/>
      <c r="IZE376" s="1465"/>
      <c r="IZF376" s="1465"/>
      <c r="IZG376" s="1465"/>
      <c r="IZH376" s="1465"/>
      <c r="IZI376" s="1465"/>
      <c r="IZJ376" s="1465"/>
      <c r="IZK376" s="1465"/>
      <c r="IZL376" s="1465"/>
      <c r="IZM376" s="1465"/>
      <c r="IZN376" s="1465"/>
      <c r="IZO376" s="1465"/>
      <c r="IZP376" s="1465"/>
      <c r="IZQ376" s="1465"/>
      <c r="IZR376" s="1465"/>
      <c r="IZS376" s="1465"/>
      <c r="IZT376" s="1465"/>
      <c r="IZU376" s="1465"/>
      <c r="IZV376" s="1465"/>
      <c r="IZW376" s="1465"/>
      <c r="IZX376" s="1465"/>
      <c r="IZY376" s="1465"/>
      <c r="IZZ376" s="1465"/>
      <c r="JAA376" s="1465"/>
      <c r="JAB376" s="1465"/>
      <c r="JAC376" s="1465"/>
      <c r="JAD376" s="1465"/>
      <c r="JAE376" s="1465"/>
      <c r="JAF376" s="1465"/>
      <c r="JAG376" s="1465"/>
      <c r="JAH376" s="1465"/>
      <c r="JAI376" s="1465"/>
      <c r="JAJ376" s="1465"/>
      <c r="JAK376" s="1465"/>
      <c r="JAL376" s="1465"/>
      <c r="JAM376" s="1465"/>
      <c r="JAN376" s="1465"/>
      <c r="JAO376" s="1465"/>
      <c r="JAP376" s="1465"/>
      <c r="JAQ376" s="1465"/>
      <c r="JAR376" s="1465"/>
      <c r="JAS376" s="1465"/>
      <c r="JAT376" s="1465"/>
      <c r="JAU376" s="1465"/>
      <c r="JAV376" s="1465"/>
      <c r="JAW376" s="1465"/>
      <c r="JAX376" s="1465"/>
      <c r="JAY376" s="1465"/>
      <c r="JAZ376" s="1465"/>
      <c r="JBA376" s="1465"/>
      <c r="JBB376" s="1465"/>
      <c r="JBC376" s="1465"/>
      <c r="JBD376" s="1465"/>
      <c r="JBE376" s="1465"/>
      <c r="JBF376" s="1465"/>
      <c r="JBG376" s="1465"/>
      <c r="JBH376" s="1465"/>
      <c r="JBI376" s="1465"/>
      <c r="JBJ376" s="1465"/>
      <c r="JBK376" s="1465"/>
      <c r="JBL376" s="1465"/>
      <c r="JBM376" s="1465"/>
      <c r="JBN376" s="1465"/>
      <c r="JBO376" s="1465"/>
      <c r="JBP376" s="1465"/>
      <c r="JBQ376" s="1465"/>
      <c r="JBR376" s="1465"/>
      <c r="JBS376" s="1465"/>
      <c r="JBT376" s="1465"/>
      <c r="JBU376" s="1465"/>
      <c r="JBV376" s="1465"/>
      <c r="JBW376" s="1465"/>
      <c r="JBX376" s="1465"/>
      <c r="JBY376" s="1465"/>
      <c r="JBZ376" s="1465"/>
      <c r="JCA376" s="1465"/>
      <c r="JCB376" s="1465"/>
      <c r="JCC376" s="1465"/>
      <c r="JCD376" s="1465"/>
      <c r="JCE376" s="1465"/>
      <c r="JCF376" s="1465"/>
      <c r="JCG376" s="1465"/>
      <c r="JCH376" s="1465"/>
      <c r="JCI376" s="1465"/>
      <c r="JCJ376" s="1465"/>
      <c r="JCK376" s="1465"/>
      <c r="JCL376" s="1465"/>
      <c r="JCM376" s="1465"/>
      <c r="JCN376" s="1465"/>
      <c r="JCO376" s="1465"/>
      <c r="JCP376" s="1465"/>
      <c r="JCQ376" s="1465"/>
      <c r="JCR376" s="1465"/>
      <c r="JCS376" s="1465"/>
      <c r="JCT376" s="1465"/>
      <c r="JCU376" s="1465"/>
      <c r="JCV376" s="1465"/>
      <c r="JCW376" s="1465"/>
      <c r="JCX376" s="1465"/>
      <c r="JCY376" s="1465"/>
      <c r="JCZ376" s="1465"/>
      <c r="JDA376" s="1465"/>
      <c r="JDB376" s="1465"/>
      <c r="JDC376" s="1465"/>
      <c r="JDD376" s="1465"/>
      <c r="JDE376" s="1465"/>
      <c r="JDF376" s="1465"/>
      <c r="JDG376" s="1465"/>
      <c r="JDH376" s="1465"/>
      <c r="JDI376" s="1465"/>
      <c r="JDJ376" s="1465"/>
      <c r="JDK376" s="1465"/>
      <c r="JDL376" s="1465"/>
      <c r="JDM376" s="1465"/>
      <c r="JDN376" s="1465"/>
      <c r="JDO376" s="1465"/>
      <c r="JDP376" s="1465"/>
      <c r="JDQ376" s="1465"/>
      <c r="JDR376" s="1465"/>
      <c r="JDS376" s="1465"/>
      <c r="JDT376" s="1465"/>
      <c r="JDU376" s="1465"/>
      <c r="JDV376" s="1465"/>
      <c r="JDW376" s="1465"/>
      <c r="JDX376" s="1465"/>
      <c r="JDY376" s="1465"/>
      <c r="JDZ376" s="1465"/>
      <c r="JEA376" s="1465"/>
      <c r="JEB376" s="1465"/>
      <c r="JEC376" s="1465"/>
      <c r="JED376" s="1465"/>
      <c r="JEE376" s="1465"/>
      <c r="JEF376" s="1465"/>
      <c r="JEG376" s="1465"/>
      <c r="JEH376" s="1465"/>
      <c r="JEI376" s="1465"/>
      <c r="JEJ376" s="1465"/>
      <c r="JEK376" s="1465"/>
      <c r="JEL376" s="1465"/>
      <c r="JEM376" s="1465"/>
      <c r="JEN376" s="1465"/>
      <c r="JEO376" s="1465"/>
      <c r="JEP376" s="1465"/>
      <c r="JEQ376" s="1465"/>
      <c r="JER376" s="1465"/>
      <c r="JES376" s="1465"/>
      <c r="JET376" s="1465"/>
      <c r="JEU376" s="1465"/>
      <c r="JEV376" s="1465"/>
      <c r="JEW376" s="1465"/>
      <c r="JEX376" s="1465"/>
      <c r="JEY376" s="1465"/>
      <c r="JEZ376" s="1465"/>
      <c r="JFA376" s="1465"/>
      <c r="JFB376" s="1465"/>
      <c r="JFC376" s="1465"/>
      <c r="JFD376" s="1465"/>
      <c r="JFE376" s="1465"/>
      <c r="JFF376" s="1465"/>
      <c r="JFG376" s="1465"/>
      <c r="JFH376" s="1465"/>
      <c r="JFI376" s="1465"/>
      <c r="JFJ376" s="1465"/>
      <c r="JFK376" s="1465"/>
      <c r="JFL376" s="1465"/>
      <c r="JFM376" s="1465"/>
      <c r="JFN376" s="1465"/>
      <c r="JFO376" s="1465"/>
      <c r="JFP376" s="1465"/>
      <c r="JFQ376" s="1465"/>
      <c r="JFR376" s="1465"/>
      <c r="JFS376" s="1465"/>
      <c r="JFT376" s="1465"/>
      <c r="JFU376" s="1465"/>
      <c r="JFV376" s="1465"/>
      <c r="JFW376" s="1465"/>
      <c r="JFX376" s="1465"/>
      <c r="JFY376" s="1465"/>
      <c r="JFZ376" s="1465"/>
      <c r="JGA376" s="1465"/>
      <c r="JGB376" s="1465"/>
      <c r="JGC376" s="1465"/>
      <c r="JGD376" s="1465"/>
      <c r="JGE376" s="1465"/>
      <c r="JGF376" s="1465"/>
      <c r="JGG376" s="1465"/>
      <c r="JGH376" s="1465"/>
      <c r="JGI376" s="1465"/>
      <c r="JGJ376" s="1465"/>
      <c r="JGK376" s="1465"/>
      <c r="JGL376" s="1465"/>
      <c r="JGM376" s="1465"/>
      <c r="JGN376" s="1465"/>
      <c r="JGO376" s="1465"/>
      <c r="JGP376" s="1465"/>
      <c r="JGQ376" s="1465"/>
      <c r="JGR376" s="1465"/>
      <c r="JGS376" s="1465"/>
      <c r="JGT376" s="1465"/>
      <c r="JGU376" s="1465"/>
      <c r="JGV376" s="1465"/>
      <c r="JGW376" s="1465"/>
      <c r="JGX376" s="1465"/>
      <c r="JGY376" s="1465"/>
      <c r="JGZ376" s="1465"/>
      <c r="JHA376" s="1465"/>
      <c r="JHB376" s="1465"/>
      <c r="JHC376" s="1465"/>
      <c r="JHD376" s="1465"/>
      <c r="JHE376" s="1465"/>
      <c r="JHF376" s="1465"/>
      <c r="JHG376" s="1465"/>
      <c r="JHH376" s="1465"/>
      <c r="JHI376" s="1465"/>
      <c r="JHJ376" s="1465"/>
      <c r="JHK376" s="1465"/>
      <c r="JHL376" s="1465"/>
      <c r="JHM376" s="1465"/>
      <c r="JHN376" s="1465"/>
      <c r="JHO376" s="1465"/>
      <c r="JHP376" s="1465"/>
      <c r="JHQ376" s="1465"/>
      <c r="JHR376" s="1465"/>
      <c r="JHS376" s="1465"/>
      <c r="JHT376" s="1465"/>
      <c r="JHU376" s="1465"/>
      <c r="JHV376" s="1465"/>
      <c r="JHW376" s="1465"/>
      <c r="JHX376" s="1465"/>
      <c r="JHY376" s="1465"/>
      <c r="JHZ376" s="1465"/>
      <c r="JIA376" s="1465"/>
      <c r="JIB376" s="1465"/>
      <c r="JIC376" s="1465"/>
      <c r="JID376" s="1465"/>
      <c r="JIE376" s="1465"/>
      <c r="JIF376" s="1465"/>
      <c r="JIG376" s="1465"/>
      <c r="JIH376" s="1465"/>
      <c r="JII376" s="1465"/>
      <c r="JIJ376" s="1465"/>
      <c r="JIK376" s="1465"/>
      <c r="JIL376" s="1465"/>
      <c r="JIM376" s="1465"/>
      <c r="JIN376" s="1465"/>
      <c r="JIO376" s="1465"/>
      <c r="JIP376" s="1465"/>
      <c r="JIQ376" s="1465"/>
      <c r="JIR376" s="1465"/>
      <c r="JIS376" s="1465"/>
      <c r="JIT376" s="1465"/>
      <c r="JIU376" s="1465"/>
      <c r="JIV376" s="1465"/>
      <c r="JIW376" s="1465"/>
      <c r="JIX376" s="1465"/>
      <c r="JIY376" s="1465"/>
      <c r="JIZ376" s="1465"/>
      <c r="JJA376" s="1465"/>
      <c r="JJB376" s="1465"/>
      <c r="JJC376" s="1465"/>
      <c r="JJD376" s="1465"/>
      <c r="JJE376" s="1465"/>
      <c r="JJF376" s="1465"/>
      <c r="JJG376" s="1465"/>
      <c r="JJH376" s="1465"/>
      <c r="JJI376" s="1465"/>
      <c r="JJJ376" s="1465"/>
      <c r="JJK376" s="1465"/>
      <c r="JJL376" s="1465"/>
      <c r="JJM376" s="1465"/>
      <c r="JJN376" s="1465"/>
      <c r="JJO376" s="1465"/>
      <c r="JJP376" s="1465"/>
      <c r="JJQ376" s="1465"/>
      <c r="JJR376" s="1465"/>
      <c r="JJS376" s="1465"/>
      <c r="JJT376" s="1465"/>
      <c r="JJU376" s="1465"/>
      <c r="JJV376" s="1465"/>
      <c r="JJW376" s="1465"/>
      <c r="JJX376" s="1465"/>
      <c r="JJY376" s="1465"/>
      <c r="JJZ376" s="1465"/>
      <c r="JKA376" s="1465"/>
      <c r="JKB376" s="1465"/>
      <c r="JKC376" s="1465"/>
      <c r="JKD376" s="1465"/>
      <c r="JKE376" s="1465"/>
      <c r="JKF376" s="1465"/>
      <c r="JKG376" s="1465"/>
      <c r="JKH376" s="1465"/>
      <c r="JKI376" s="1465"/>
      <c r="JKJ376" s="1465"/>
      <c r="JKK376" s="1465"/>
      <c r="JKL376" s="1465"/>
      <c r="JKM376" s="1465"/>
      <c r="JKN376" s="1465"/>
      <c r="JKO376" s="1465"/>
      <c r="JKP376" s="1465"/>
      <c r="JKQ376" s="1465"/>
      <c r="JKR376" s="1465"/>
      <c r="JKS376" s="1465"/>
      <c r="JKT376" s="1465"/>
      <c r="JKU376" s="1465"/>
      <c r="JKV376" s="1465"/>
      <c r="JKW376" s="1465"/>
      <c r="JKX376" s="1465"/>
      <c r="JKY376" s="1465"/>
      <c r="JKZ376" s="1465"/>
      <c r="JLA376" s="1465"/>
      <c r="JLB376" s="1465"/>
      <c r="JLC376" s="1465"/>
      <c r="JLD376" s="1465"/>
      <c r="JLE376" s="1465"/>
      <c r="JLF376" s="1465"/>
      <c r="JLG376" s="1465"/>
      <c r="JLH376" s="1465"/>
      <c r="JLI376" s="1465"/>
      <c r="JLJ376" s="1465"/>
      <c r="JLK376" s="1465"/>
      <c r="JLL376" s="1465"/>
      <c r="JLM376" s="1465"/>
      <c r="JLN376" s="1465"/>
      <c r="JLO376" s="1465"/>
      <c r="JLP376" s="1465"/>
      <c r="JLQ376" s="1465"/>
      <c r="JLR376" s="1465"/>
      <c r="JLS376" s="1465"/>
      <c r="JLT376" s="1465"/>
      <c r="JLU376" s="1465"/>
      <c r="JLV376" s="1465"/>
      <c r="JLW376" s="1465"/>
      <c r="JLX376" s="1465"/>
      <c r="JLY376" s="1465"/>
      <c r="JLZ376" s="1465"/>
      <c r="JMA376" s="1465"/>
      <c r="JMB376" s="1465"/>
      <c r="JMC376" s="1465"/>
      <c r="JMD376" s="1465"/>
      <c r="JME376" s="1465"/>
      <c r="JMF376" s="1465"/>
      <c r="JMG376" s="1465"/>
      <c r="JMH376" s="1465"/>
      <c r="JMI376" s="1465"/>
      <c r="JMJ376" s="1465"/>
      <c r="JMK376" s="1465"/>
      <c r="JML376" s="1465"/>
      <c r="JMM376" s="1465"/>
      <c r="JMN376" s="1465"/>
      <c r="JMO376" s="1465"/>
      <c r="JMP376" s="1465"/>
      <c r="JMQ376" s="1465"/>
      <c r="JMR376" s="1465"/>
      <c r="JMS376" s="1465"/>
      <c r="JMT376" s="1465"/>
      <c r="JMU376" s="1465"/>
      <c r="JMV376" s="1465"/>
      <c r="JMW376" s="1465"/>
      <c r="JMX376" s="1465"/>
      <c r="JMY376" s="1465"/>
      <c r="JMZ376" s="1465"/>
      <c r="JNA376" s="1465"/>
      <c r="JNB376" s="1465"/>
      <c r="JNC376" s="1465"/>
      <c r="JND376" s="1465"/>
      <c r="JNE376" s="1465"/>
      <c r="JNF376" s="1465"/>
      <c r="JNG376" s="1465"/>
      <c r="JNH376" s="1465"/>
      <c r="JNI376" s="1465"/>
      <c r="JNJ376" s="1465"/>
      <c r="JNK376" s="1465"/>
      <c r="JNL376" s="1465"/>
      <c r="JNM376" s="1465"/>
      <c r="JNN376" s="1465"/>
      <c r="JNO376" s="1465"/>
      <c r="JNP376" s="1465"/>
      <c r="JNQ376" s="1465"/>
      <c r="JNR376" s="1465"/>
      <c r="JNS376" s="1465"/>
      <c r="JNT376" s="1465"/>
      <c r="JNU376" s="1465"/>
      <c r="JNV376" s="1465"/>
      <c r="JNW376" s="1465"/>
      <c r="JNX376" s="1465"/>
      <c r="JNY376" s="1465"/>
      <c r="JNZ376" s="1465"/>
      <c r="JOA376" s="1465"/>
      <c r="JOB376" s="1465"/>
      <c r="JOC376" s="1465"/>
      <c r="JOD376" s="1465"/>
      <c r="JOE376" s="1465"/>
      <c r="JOF376" s="1465"/>
      <c r="JOG376" s="1465"/>
      <c r="JOH376" s="1465"/>
      <c r="JOI376" s="1465"/>
      <c r="JOJ376" s="1465"/>
      <c r="JOK376" s="1465"/>
      <c r="JOL376" s="1465"/>
      <c r="JOM376" s="1465"/>
      <c r="JON376" s="1465"/>
      <c r="JOO376" s="1465"/>
      <c r="JOP376" s="1465"/>
      <c r="JOQ376" s="1465"/>
      <c r="JOR376" s="1465"/>
      <c r="JOS376" s="1465"/>
      <c r="JOT376" s="1465"/>
      <c r="JOU376" s="1465"/>
      <c r="JOV376" s="1465"/>
      <c r="JOW376" s="1465"/>
      <c r="JOX376" s="1465"/>
      <c r="JOY376" s="1465"/>
      <c r="JOZ376" s="1465"/>
      <c r="JPA376" s="1465"/>
      <c r="JPB376" s="1465"/>
      <c r="JPC376" s="1465"/>
      <c r="JPD376" s="1465"/>
      <c r="JPE376" s="1465"/>
      <c r="JPF376" s="1465"/>
      <c r="JPG376" s="1465"/>
      <c r="JPH376" s="1465"/>
      <c r="JPI376" s="1465"/>
      <c r="JPJ376" s="1465"/>
      <c r="JPK376" s="1465"/>
      <c r="JPL376" s="1465"/>
      <c r="JPM376" s="1465"/>
      <c r="JPN376" s="1465"/>
      <c r="JPO376" s="1465"/>
      <c r="JPP376" s="1465"/>
      <c r="JPQ376" s="1465"/>
      <c r="JPR376" s="1465"/>
      <c r="JPS376" s="1465"/>
      <c r="JPT376" s="1465"/>
      <c r="JPU376" s="1465"/>
      <c r="JPV376" s="1465"/>
      <c r="JPW376" s="1465"/>
      <c r="JPX376" s="1465"/>
      <c r="JPY376" s="1465"/>
      <c r="JPZ376" s="1465"/>
      <c r="JQA376" s="1465"/>
      <c r="JQB376" s="1465"/>
      <c r="JQC376" s="1465"/>
      <c r="JQD376" s="1465"/>
      <c r="JQE376" s="1465"/>
      <c r="JQF376" s="1465"/>
      <c r="JQG376" s="1465"/>
      <c r="JQH376" s="1465"/>
      <c r="JQI376" s="1465"/>
      <c r="JQJ376" s="1465"/>
      <c r="JQK376" s="1465"/>
      <c r="JQL376" s="1465"/>
      <c r="JQM376" s="1465"/>
      <c r="JQN376" s="1465"/>
      <c r="JQO376" s="1465"/>
      <c r="JQP376" s="1465"/>
      <c r="JQQ376" s="1465"/>
      <c r="JQR376" s="1465"/>
      <c r="JQS376" s="1465"/>
      <c r="JQT376" s="1465"/>
      <c r="JQU376" s="1465"/>
      <c r="JQV376" s="1465"/>
      <c r="JQW376" s="1465"/>
      <c r="JQX376" s="1465"/>
      <c r="JQY376" s="1465"/>
      <c r="JQZ376" s="1465"/>
      <c r="JRA376" s="1465"/>
      <c r="JRB376" s="1465"/>
      <c r="JRC376" s="1465"/>
      <c r="JRD376" s="1465"/>
      <c r="JRE376" s="1465"/>
      <c r="JRF376" s="1465"/>
      <c r="JRG376" s="1465"/>
      <c r="JRH376" s="1465"/>
      <c r="JRI376" s="1465"/>
      <c r="JRJ376" s="1465"/>
      <c r="JRK376" s="1465"/>
      <c r="JRL376" s="1465"/>
      <c r="JRM376" s="1465"/>
      <c r="JRN376" s="1465"/>
      <c r="JRO376" s="1465"/>
      <c r="JRP376" s="1465"/>
      <c r="JRQ376" s="1465"/>
      <c r="JRR376" s="1465"/>
      <c r="JRS376" s="1465"/>
      <c r="JRT376" s="1465"/>
      <c r="JRU376" s="1465"/>
      <c r="JRV376" s="1465"/>
      <c r="JRW376" s="1465"/>
      <c r="JRX376" s="1465"/>
      <c r="JRY376" s="1465"/>
      <c r="JRZ376" s="1465"/>
      <c r="JSA376" s="1465"/>
      <c r="JSB376" s="1465"/>
      <c r="JSC376" s="1465"/>
      <c r="JSD376" s="1465"/>
      <c r="JSE376" s="1465"/>
      <c r="JSF376" s="1465"/>
      <c r="JSG376" s="1465"/>
      <c r="JSH376" s="1465"/>
      <c r="JSI376" s="1465"/>
      <c r="JSJ376" s="1465"/>
      <c r="JSK376" s="1465"/>
      <c r="JSL376" s="1465"/>
      <c r="JSM376" s="1465"/>
      <c r="JSN376" s="1465"/>
      <c r="JSO376" s="1465"/>
      <c r="JSP376" s="1465"/>
      <c r="JSQ376" s="1465"/>
      <c r="JSR376" s="1465"/>
      <c r="JSS376" s="1465"/>
      <c r="JST376" s="1465"/>
      <c r="JSU376" s="1465"/>
      <c r="JSV376" s="1465"/>
      <c r="JSW376" s="1465"/>
      <c r="JSX376" s="1465"/>
      <c r="JSY376" s="1465"/>
      <c r="JSZ376" s="1465"/>
      <c r="JTA376" s="1465"/>
      <c r="JTB376" s="1465"/>
      <c r="JTC376" s="1465"/>
      <c r="JTD376" s="1465"/>
      <c r="JTE376" s="1465"/>
      <c r="JTF376" s="1465"/>
      <c r="JTG376" s="1465"/>
      <c r="JTH376" s="1465"/>
      <c r="JTI376" s="1465"/>
      <c r="JTJ376" s="1465"/>
      <c r="JTK376" s="1465"/>
      <c r="JTL376" s="1465"/>
      <c r="JTM376" s="1465"/>
      <c r="JTN376" s="1465"/>
      <c r="JTO376" s="1465"/>
      <c r="JTP376" s="1465"/>
      <c r="JTQ376" s="1465"/>
      <c r="JTR376" s="1465"/>
      <c r="JTS376" s="1465"/>
      <c r="JTT376" s="1465"/>
      <c r="JTU376" s="1465"/>
      <c r="JTV376" s="1465"/>
      <c r="JTW376" s="1465"/>
      <c r="JTX376" s="1465"/>
      <c r="JTY376" s="1465"/>
      <c r="JTZ376" s="1465"/>
      <c r="JUA376" s="1465"/>
      <c r="JUB376" s="1465"/>
      <c r="JUC376" s="1465"/>
      <c r="JUD376" s="1465"/>
      <c r="JUE376" s="1465"/>
      <c r="JUF376" s="1465"/>
      <c r="JUG376" s="1465"/>
      <c r="JUH376" s="1465"/>
      <c r="JUI376" s="1465"/>
      <c r="JUJ376" s="1465"/>
      <c r="JUK376" s="1465"/>
      <c r="JUL376" s="1465"/>
      <c r="JUM376" s="1465"/>
      <c r="JUN376" s="1465"/>
      <c r="JUO376" s="1465"/>
      <c r="JUP376" s="1465"/>
      <c r="JUQ376" s="1465"/>
      <c r="JUR376" s="1465"/>
      <c r="JUS376" s="1465"/>
      <c r="JUT376" s="1465"/>
      <c r="JUU376" s="1465"/>
      <c r="JUV376" s="1465"/>
      <c r="JUW376" s="1465"/>
      <c r="JUX376" s="1465"/>
      <c r="JUY376" s="1465"/>
      <c r="JUZ376" s="1465"/>
      <c r="JVA376" s="1465"/>
      <c r="JVB376" s="1465"/>
      <c r="JVC376" s="1465"/>
      <c r="JVD376" s="1465"/>
      <c r="JVE376" s="1465"/>
      <c r="JVF376" s="1465"/>
      <c r="JVG376" s="1465"/>
      <c r="JVH376" s="1465"/>
      <c r="JVI376" s="1465"/>
      <c r="JVJ376" s="1465"/>
      <c r="JVK376" s="1465"/>
      <c r="JVL376" s="1465"/>
      <c r="JVM376" s="1465"/>
      <c r="JVN376" s="1465"/>
      <c r="JVO376" s="1465"/>
      <c r="JVP376" s="1465"/>
      <c r="JVQ376" s="1465"/>
      <c r="JVR376" s="1465"/>
      <c r="JVS376" s="1465"/>
      <c r="JVT376" s="1465"/>
      <c r="JVU376" s="1465"/>
      <c r="JVV376" s="1465"/>
      <c r="JVW376" s="1465"/>
      <c r="JVX376" s="1465"/>
      <c r="JVY376" s="1465"/>
      <c r="JVZ376" s="1465"/>
      <c r="JWA376" s="1465"/>
      <c r="JWB376" s="1465"/>
      <c r="JWC376" s="1465"/>
      <c r="JWD376" s="1465"/>
      <c r="JWE376" s="1465"/>
      <c r="JWF376" s="1465"/>
      <c r="JWG376" s="1465"/>
      <c r="JWH376" s="1465"/>
      <c r="JWI376" s="1465"/>
      <c r="JWJ376" s="1465"/>
      <c r="JWK376" s="1465"/>
      <c r="JWL376" s="1465"/>
      <c r="JWM376" s="1465"/>
      <c r="JWN376" s="1465"/>
      <c r="JWO376" s="1465"/>
      <c r="JWP376" s="1465"/>
      <c r="JWQ376" s="1465"/>
      <c r="JWR376" s="1465"/>
      <c r="JWS376" s="1465"/>
      <c r="JWT376" s="1465"/>
      <c r="JWU376" s="1465"/>
      <c r="JWV376" s="1465"/>
      <c r="JWW376" s="1465"/>
      <c r="JWX376" s="1465"/>
      <c r="JWY376" s="1465"/>
      <c r="JWZ376" s="1465"/>
      <c r="JXA376" s="1465"/>
      <c r="JXB376" s="1465"/>
      <c r="JXC376" s="1465"/>
      <c r="JXD376" s="1465"/>
      <c r="JXE376" s="1465"/>
      <c r="JXF376" s="1465"/>
      <c r="JXG376" s="1465"/>
      <c r="JXH376" s="1465"/>
      <c r="JXI376" s="1465"/>
      <c r="JXJ376" s="1465"/>
      <c r="JXK376" s="1465"/>
      <c r="JXL376" s="1465"/>
      <c r="JXM376" s="1465"/>
      <c r="JXN376" s="1465"/>
      <c r="JXO376" s="1465"/>
      <c r="JXP376" s="1465"/>
      <c r="JXQ376" s="1465"/>
      <c r="JXR376" s="1465"/>
      <c r="JXS376" s="1465"/>
      <c r="JXT376" s="1465"/>
      <c r="JXU376" s="1465"/>
      <c r="JXV376" s="1465"/>
      <c r="JXW376" s="1465"/>
      <c r="JXX376" s="1465"/>
      <c r="JXY376" s="1465"/>
      <c r="JXZ376" s="1465"/>
      <c r="JYA376" s="1465"/>
      <c r="JYB376" s="1465"/>
      <c r="JYC376" s="1465"/>
      <c r="JYD376" s="1465"/>
      <c r="JYE376" s="1465"/>
      <c r="JYF376" s="1465"/>
      <c r="JYG376" s="1465"/>
      <c r="JYH376" s="1465"/>
      <c r="JYI376" s="1465"/>
      <c r="JYJ376" s="1465"/>
      <c r="JYK376" s="1465"/>
      <c r="JYL376" s="1465"/>
      <c r="JYM376" s="1465"/>
      <c r="JYN376" s="1465"/>
      <c r="JYO376" s="1465"/>
      <c r="JYP376" s="1465"/>
      <c r="JYQ376" s="1465"/>
      <c r="JYR376" s="1465"/>
      <c r="JYS376" s="1465"/>
      <c r="JYT376" s="1465"/>
      <c r="JYU376" s="1465"/>
      <c r="JYV376" s="1465"/>
      <c r="JYW376" s="1465"/>
      <c r="JYX376" s="1465"/>
      <c r="JYY376" s="1465"/>
      <c r="JYZ376" s="1465"/>
      <c r="JZA376" s="1465"/>
      <c r="JZB376" s="1465"/>
      <c r="JZC376" s="1465"/>
      <c r="JZD376" s="1465"/>
      <c r="JZE376" s="1465"/>
      <c r="JZF376" s="1465"/>
      <c r="JZG376" s="1465"/>
      <c r="JZH376" s="1465"/>
      <c r="JZI376" s="1465"/>
      <c r="JZJ376" s="1465"/>
      <c r="JZK376" s="1465"/>
      <c r="JZL376" s="1465"/>
      <c r="JZM376" s="1465"/>
      <c r="JZN376" s="1465"/>
      <c r="JZO376" s="1465"/>
      <c r="JZP376" s="1465"/>
      <c r="JZQ376" s="1465"/>
      <c r="JZR376" s="1465"/>
      <c r="JZS376" s="1465"/>
      <c r="JZT376" s="1465"/>
      <c r="JZU376" s="1465"/>
      <c r="JZV376" s="1465"/>
      <c r="JZW376" s="1465"/>
      <c r="JZX376" s="1465"/>
      <c r="JZY376" s="1465"/>
      <c r="JZZ376" s="1465"/>
      <c r="KAA376" s="1465"/>
      <c r="KAB376" s="1465"/>
      <c r="KAC376" s="1465"/>
      <c r="KAD376" s="1465"/>
      <c r="KAE376" s="1465"/>
      <c r="KAF376" s="1465"/>
      <c r="KAG376" s="1465"/>
      <c r="KAH376" s="1465"/>
      <c r="KAI376" s="1465"/>
      <c r="KAJ376" s="1465"/>
      <c r="KAK376" s="1465"/>
      <c r="KAL376" s="1465"/>
      <c r="KAM376" s="1465"/>
      <c r="KAN376" s="1465"/>
      <c r="KAO376" s="1465"/>
      <c r="KAP376" s="1465"/>
      <c r="KAQ376" s="1465"/>
      <c r="KAR376" s="1465"/>
      <c r="KAS376" s="1465"/>
      <c r="KAT376" s="1465"/>
      <c r="KAU376" s="1465"/>
      <c r="KAV376" s="1465"/>
      <c r="KAW376" s="1465"/>
      <c r="KAX376" s="1465"/>
      <c r="KAY376" s="1465"/>
      <c r="KAZ376" s="1465"/>
      <c r="KBA376" s="1465"/>
      <c r="KBB376" s="1465"/>
      <c r="KBC376" s="1465"/>
      <c r="KBD376" s="1465"/>
      <c r="KBE376" s="1465"/>
      <c r="KBF376" s="1465"/>
      <c r="KBG376" s="1465"/>
      <c r="KBH376" s="1465"/>
      <c r="KBI376" s="1465"/>
      <c r="KBJ376" s="1465"/>
      <c r="KBK376" s="1465"/>
      <c r="KBL376" s="1465"/>
      <c r="KBM376" s="1465"/>
      <c r="KBN376" s="1465"/>
      <c r="KBO376" s="1465"/>
      <c r="KBP376" s="1465"/>
      <c r="KBQ376" s="1465"/>
      <c r="KBR376" s="1465"/>
      <c r="KBS376" s="1465"/>
      <c r="KBT376" s="1465"/>
      <c r="KBU376" s="1465"/>
      <c r="KBV376" s="1465"/>
      <c r="KBW376" s="1465"/>
      <c r="KBX376" s="1465"/>
      <c r="KBY376" s="1465"/>
      <c r="KBZ376" s="1465"/>
      <c r="KCA376" s="1465"/>
      <c r="KCB376" s="1465"/>
      <c r="KCC376" s="1465"/>
      <c r="KCD376" s="1465"/>
      <c r="KCE376" s="1465"/>
      <c r="KCF376" s="1465"/>
      <c r="KCG376" s="1465"/>
      <c r="KCH376" s="1465"/>
      <c r="KCI376" s="1465"/>
      <c r="KCJ376" s="1465"/>
      <c r="KCK376" s="1465"/>
      <c r="KCL376" s="1465"/>
      <c r="KCM376" s="1465"/>
      <c r="KCN376" s="1465"/>
      <c r="KCO376" s="1465"/>
      <c r="KCP376" s="1465"/>
      <c r="KCQ376" s="1465"/>
      <c r="KCR376" s="1465"/>
      <c r="KCS376" s="1465"/>
      <c r="KCT376" s="1465"/>
      <c r="KCU376" s="1465"/>
      <c r="KCV376" s="1465"/>
      <c r="KCW376" s="1465"/>
      <c r="KCX376" s="1465"/>
      <c r="KCY376" s="1465"/>
      <c r="KCZ376" s="1465"/>
      <c r="KDA376" s="1465"/>
      <c r="KDB376" s="1465"/>
      <c r="KDC376" s="1465"/>
      <c r="KDD376" s="1465"/>
      <c r="KDE376" s="1465"/>
      <c r="KDF376" s="1465"/>
      <c r="KDG376" s="1465"/>
      <c r="KDH376" s="1465"/>
      <c r="KDI376" s="1465"/>
      <c r="KDJ376" s="1465"/>
      <c r="KDK376" s="1465"/>
      <c r="KDL376" s="1465"/>
      <c r="KDM376" s="1465"/>
      <c r="KDN376" s="1465"/>
      <c r="KDO376" s="1465"/>
      <c r="KDP376" s="1465"/>
      <c r="KDQ376" s="1465"/>
      <c r="KDR376" s="1465"/>
      <c r="KDS376" s="1465"/>
      <c r="KDT376" s="1465"/>
      <c r="KDU376" s="1465"/>
      <c r="KDV376" s="1465"/>
      <c r="KDW376" s="1465"/>
      <c r="KDX376" s="1465"/>
      <c r="KDY376" s="1465"/>
      <c r="KDZ376" s="1465"/>
      <c r="KEA376" s="1465"/>
      <c r="KEB376" s="1465"/>
      <c r="KEC376" s="1465"/>
      <c r="KED376" s="1465"/>
      <c r="KEE376" s="1465"/>
      <c r="KEF376" s="1465"/>
      <c r="KEG376" s="1465"/>
      <c r="KEH376" s="1465"/>
      <c r="KEI376" s="1465"/>
      <c r="KEJ376" s="1465"/>
      <c r="KEK376" s="1465"/>
      <c r="KEL376" s="1465"/>
      <c r="KEM376" s="1465"/>
      <c r="KEN376" s="1465"/>
      <c r="KEO376" s="1465"/>
      <c r="KEP376" s="1465"/>
      <c r="KEQ376" s="1465"/>
      <c r="KER376" s="1465"/>
      <c r="KES376" s="1465"/>
      <c r="KET376" s="1465"/>
      <c r="KEU376" s="1465"/>
      <c r="KEV376" s="1465"/>
      <c r="KEW376" s="1465"/>
      <c r="KEX376" s="1465"/>
      <c r="KEY376" s="1465"/>
      <c r="KEZ376" s="1465"/>
      <c r="KFA376" s="1465"/>
      <c r="KFB376" s="1465"/>
      <c r="KFC376" s="1465"/>
      <c r="KFD376" s="1465"/>
      <c r="KFE376" s="1465"/>
      <c r="KFF376" s="1465"/>
      <c r="KFG376" s="1465"/>
      <c r="KFH376" s="1465"/>
      <c r="KFI376" s="1465"/>
      <c r="KFJ376" s="1465"/>
      <c r="KFK376" s="1465"/>
      <c r="KFL376" s="1465"/>
      <c r="KFM376" s="1465"/>
      <c r="KFN376" s="1465"/>
      <c r="KFO376" s="1465"/>
      <c r="KFP376" s="1465"/>
      <c r="KFQ376" s="1465"/>
      <c r="KFR376" s="1465"/>
      <c r="KFS376" s="1465"/>
      <c r="KFT376" s="1465"/>
      <c r="KFU376" s="1465"/>
      <c r="KFV376" s="1465"/>
      <c r="KFW376" s="1465"/>
      <c r="KFX376" s="1465"/>
      <c r="KFY376" s="1465"/>
      <c r="KFZ376" s="1465"/>
      <c r="KGA376" s="1465"/>
      <c r="KGB376" s="1465"/>
      <c r="KGC376" s="1465"/>
      <c r="KGD376" s="1465"/>
      <c r="KGE376" s="1465"/>
      <c r="KGF376" s="1465"/>
      <c r="KGG376" s="1465"/>
      <c r="KGH376" s="1465"/>
      <c r="KGI376" s="1465"/>
      <c r="KGJ376" s="1465"/>
      <c r="KGK376" s="1465"/>
      <c r="KGL376" s="1465"/>
      <c r="KGM376" s="1465"/>
      <c r="KGN376" s="1465"/>
      <c r="KGO376" s="1465"/>
      <c r="KGP376" s="1465"/>
      <c r="KGQ376" s="1465"/>
      <c r="KGR376" s="1465"/>
      <c r="KGS376" s="1465"/>
      <c r="KGT376" s="1465"/>
      <c r="KGU376" s="1465"/>
      <c r="KGV376" s="1465"/>
      <c r="KGW376" s="1465"/>
      <c r="KGX376" s="1465"/>
      <c r="KGY376" s="1465"/>
      <c r="KGZ376" s="1465"/>
      <c r="KHA376" s="1465"/>
      <c r="KHB376" s="1465"/>
      <c r="KHC376" s="1465"/>
      <c r="KHD376" s="1465"/>
      <c r="KHE376" s="1465"/>
      <c r="KHF376" s="1465"/>
      <c r="KHG376" s="1465"/>
      <c r="KHH376" s="1465"/>
      <c r="KHI376" s="1465"/>
      <c r="KHJ376" s="1465"/>
      <c r="KHK376" s="1465"/>
      <c r="KHL376" s="1465"/>
      <c r="KHM376" s="1465"/>
      <c r="KHN376" s="1465"/>
      <c r="KHO376" s="1465"/>
      <c r="KHP376" s="1465"/>
      <c r="KHQ376" s="1465"/>
      <c r="KHR376" s="1465"/>
      <c r="KHS376" s="1465"/>
      <c r="KHT376" s="1465"/>
      <c r="KHU376" s="1465"/>
      <c r="KHV376" s="1465"/>
      <c r="KHW376" s="1465"/>
      <c r="KHX376" s="1465"/>
      <c r="KHY376" s="1465"/>
      <c r="KHZ376" s="1465"/>
      <c r="KIA376" s="1465"/>
      <c r="KIB376" s="1465"/>
      <c r="KIC376" s="1465"/>
      <c r="KID376" s="1465"/>
      <c r="KIE376" s="1465"/>
      <c r="KIF376" s="1465"/>
      <c r="KIG376" s="1465"/>
      <c r="KIH376" s="1465"/>
      <c r="KII376" s="1465"/>
      <c r="KIJ376" s="1465"/>
      <c r="KIK376" s="1465"/>
      <c r="KIL376" s="1465"/>
      <c r="KIM376" s="1465"/>
      <c r="KIN376" s="1465"/>
      <c r="KIO376" s="1465"/>
      <c r="KIP376" s="1465"/>
      <c r="KIQ376" s="1465"/>
      <c r="KIR376" s="1465"/>
      <c r="KIS376" s="1465"/>
      <c r="KIT376" s="1465"/>
      <c r="KIU376" s="1465"/>
      <c r="KIV376" s="1465"/>
      <c r="KIW376" s="1465"/>
      <c r="KIX376" s="1465"/>
      <c r="KIY376" s="1465"/>
      <c r="KIZ376" s="1465"/>
      <c r="KJA376" s="1465"/>
      <c r="KJB376" s="1465"/>
      <c r="KJC376" s="1465"/>
      <c r="KJD376" s="1465"/>
      <c r="KJE376" s="1465"/>
      <c r="KJF376" s="1465"/>
      <c r="KJG376" s="1465"/>
      <c r="KJH376" s="1465"/>
      <c r="KJI376" s="1465"/>
      <c r="KJJ376" s="1465"/>
      <c r="KJK376" s="1465"/>
      <c r="KJL376" s="1465"/>
      <c r="KJM376" s="1465"/>
      <c r="KJN376" s="1465"/>
      <c r="KJO376" s="1465"/>
      <c r="KJP376" s="1465"/>
      <c r="KJQ376" s="1465"/>
      <c r="KJR376" s="1465"/>
      <c r="KJS376" s="1465"/>
      <c r="KJT376" s="1465"/>
      <c r="KJU376" s="1465"/>
      <c r="KJV376" s="1465"/>
      <c r="KJW376" s="1465"/>
      <c r="KJX376" s="1465"/>
      <c r="KJY376" s="1465"/>
      <c r="KJZ376" s="1465"/>
      <c r="KKA376" s="1465"/>
      <c r="KKB376" s="1465"/>
      <c r="KKC376" s="1465"/>
      <c r="KKD376" s="1465"/>
      <c r="KKE376" s="1465"/>
      <c r="KKF376" s="1465"/>
      <c r="KKG376" s="1465"/>
      <c r="KKH376" s="1465"/>
      <c r="KKI376" s="1465"/>
      <c r="KKJ376" s="1465"/>
      <c r="KKK376" s="1465"/>
      <c r="KKL376" s="1465"/>
      <c r="KKM376" s="1465"/>
      <c r="KKN376" s="1465"/>
      <c r="KKO376" s="1465"/>
      <c r="KKP376" s="1465"/>
      <c r="KKQ376" s="1465"/>
      <c r="KKR376" s="1465"/>
      <c r="KKS376" s="1465"/>
      <c r="KKT376" s="1465"/>
      <c r="KKU376" s="1465"/>
      <c r="KKV376" s="1465"/>
      <c r="KKW376" s="1465"/>
      <c r="KKX376" s="1465"/>
      <c r="KKY376" s="1465"/>
      <c r="KKZ376" s="1465"/>
      <c r="KLA376" s="1465"/>
      <c r="KLB376" s="1465"/>
      <c r="KLC376" s="1465"/>
      <c r="KLD376" s="1465"/>
      <c r="KLE376" s="1465"/>
      <c r="KLF376" s="1465"/>
      <c r="KLG376" s="1465"/>
      <c r="KLH376" s="1465"/>
      <c r="KLI376" s="1465"/>
      <c r="KLJ376" s="1465"/>
      <c r="KLK376" s="1465"/>
      <c r="KLL376" s="1465"/>
      <c r="KLM376" s="1465"/>
      <c r="KLN376" s="1465"/>
      <c r="KLO376" s="1465"/>
      <c r="KLP376" s="1465"/>
      <c r="KLQ376" s="1465"/>
      <c r="KLR376" s="1465"/>
      <c r="KLS376" s="1465"/>
      <c r="KLT376" s="1465"/>
      <c r="KLU376" s="1465"/>
      <c r="KLV376" s="1465"/>
      <c r="KLW376" s="1465"/>
      <c r="KLX376" s="1465"/>
      <c r="KLY376" s="1465"/>
      <c r="KLZ376" s="1465"/>
      <c r="KMA376" s="1465"/>
      <c r="KMB376" s="1465"/>
      <c r="KMC376" s="1465"/>
      <c r="KMD376" s="1465"/>
      <c r="KME376" s="1465"/>
      <c r="KMF376" s="1465"/>
      <c r="KMG376" s="1465"/>
      <c r="KMH376" s="1465"/>
      <c r="KMI376" s="1465"/>
      <c r="KMJ376" s="1465"/>
      <c r="KMK376" s="1465"/>
      <c r="KML376" s="1465"/>
      <c r="KMM376" s="1465"/>
      <c r="KMN376" s="1465"/>
      <c r="KMO376" s="1465"/>
      <c r="KMP376" s="1465"/>
      <c r="KMQ376" s="1465"/>
      <c r="KMR376" s="1465"/>
      <c r="KMS376" s="1465"/>
      <c r="KMT376" s="1465"/>
      <c r="KMU376" s="1465"/>
      <c r="KMV376" s="1465"/>
      <c r="KMW376" s="1465"/>
      <c r="KMX376" s="1465"/>
      <c r="KMY376" s="1465"/>
      <c r="KMZ376" s="1465"/>
      <c r="KNA376" s="1465"/>
      <c r="KNB376" s="1465"/>
      <c r="KNC376" s="1465"/>
      <c r="KND376" s="1465"/>
      <c r="KNE376" s="1465"/>
      <c r="KNF376" s="1465"/>
      <c r="KNG376" s="1465"/>
      <c r="KNH376" s="1465"/>
      <c r="KNI376" s="1465"/>
      <c r="KNJ376" s="1465"/>
      <c r="KNK376" s="1465"/>
      <c r="KNL376" s="1465"/>
      <c r="KNM376" s="1465"/>
      <c r="KNN376" s="1465"/>
      <c r="KNO376" s="1465"/>
      <c r="KNP376" s="1465"/>
      <c r="KNQ376" s="1465"/>
      <c r="KNR376" s="1465"/>
      <c r="KNS376" s="1465"/>
      <c r="KNT376" s="1465"/>
      <c r="KNU376" s="1465"/>
      <c r="KNV376" s="1465"/>
      <c r="KNW376" s="1465"/>
      <c r="KNX376" s="1465"/>
      <c r="KNY376" s="1465"/>
      <c r="KNZ376" s="1465"/>
      <c r="KOA376" s="1465"/>
      <c r="KOB376" s="1465"/>
      <c r="KOC376" s="1465"/>
      <c r="KOD376" s="1465"/>
      <c r="KOE376" s="1465"/>
      <c r="KOF376" s="1465"/>
      <c r="KOG376" s="1465"/>
      <c r="KOH376" s="1465"/>
      <c r="KOI376" s="1465"/>
      <c r="KOJ376" s="1465"/>
      <c r="KOK376" s="1465"/>
      <c r="KOL376" s="1465"/>
      <c r="KOM376" s="1465"/>
      <c r="KON376" s="1465"/>
      <c r="KOO376" s="1465"/>
      <c r="KOP376" s="1465"/>
      <c r="KOQ376" s="1465"/>
      <c r="KOR376" s="1465"/>
      <c r="KOS376" s="1465"/>
      <c r="KOT376" s="1465"/>
      <c r="KOU376" s="1465"/>
      <c r="KOV376" s="1465"/>
      <c r="KOW376" s="1465"/>
      <c r="KOX376" s="1465"/>
      <c r="KOY376" s="1465"/>
      <c r="KOZ376" s="1465"/>
      <c r="KPA376" s="1465"/>
      <c r="KPB376" s="1465"/>
      <c r="KPC376" s="1465"/>
      <c r="KPD376" s="1465"/>
      <c r="KPE376" s="1465"/>
      <c r="KPF376" s="1465"/>
      <c r="KPG376" s="1465"/>
      <c r="KPH376" s="1465"/>
      <c r="KPI376" s="1465"/>
      <c r="KPJ376" s="1465"/>
      <c r="KPK376" s="1465"/>
      <c r="KPL376" s="1465"/>
      <c r="KPM376" s="1465"/>
      <c r="KPN376" s="1465"/>
      <c r="KPO376" s="1465"/>
      <c r="KPP376" s="1465"/>
      <c r="KPQ376" s="1465"/>
      <c r="KPR376" s="1465"/>
      <c r="KPS376" s="1465"/>
      <c r="KPT376" s="1465"/>
      <c r="KPU376" s="1465"/>
      <c r="KPV376" s="1465"/>
      <c r="KPW376" s="1465"/>
      <c r="KPX376" s="1465"/>
      <c r="KPY376" s="1465"/>
      <c r="KPZ376" s="1465"/>
      <c r="KQA376" s="1465"/>
      <c r="KQB376" s="1465"/>
      <c r="KQC376" s="1465"/>
      <c r="KQD376" s="1465"/>
      <c r="KQE376" s="1465"/>
      <c r="KQF376" s="1465"/>
      <c r="KQG376" s="1465"/>
      <c r="KQH376" s="1465"/>
      <c r="KQI376" s="1465"/>
      <c r="KQJ376" s="1465"/>
      <c r="KQK376" s="1465"/>
      <c r="KQL376" s="1465"/>
      <c r="KQM376" s="1465"/>
      <c r="KQN376" s="1465"/>
      <c r="KQO376" s="1465"/>
      <c r="KQP376" s="1465"/>
      <c r="KQQ376" s="1465"/>
      <c r="KQR376" s="1465"/>
      <c r="KQS376" s="1465"/>
      <c r="KQT376" s="1465"/>
      <c r="KQU376" s="1465"/>
      <c r="KQV376" s="1465"/>
      <c r="KQW376" s="1465"/>
      <c r="KQX376" s="1465"/>
      <c r="KQY376" s="1465"/>
      <c r="KQZ376" s="1465"/>
      <c r="KRA376" s="1465"/>
      <c r="KRB376" s="1465"/>
      <c r="KRC376" s="1465"/>
      <c r="KRD376" s="1465"/>
      <c r="KRE376" s="1465"/>
      <c r="KRF376" s="1465"/>
      <c r="KRG376" s="1465"/>
      <c r="KRH376" s="1465"/>
      <c r="KRI376" s="1465"/>
      <c r="KRJ376" s="1465"/>
      <c r="KRK376" s="1465"/>
      <c r="KRL376" s="1465"/>
      <c r="KRM376" s="1465"/>
      <c r="KRN376" s="1465"/>
      <c r="KRO376" s="1465"/>
      <c r="KRP376" s="1465"/>
      <c r="KRQ376" s="1465"/>
      <c r="KRR376" s="1465"/>
      <c r="KRS376" s="1465"/>
      <c r="KRT376" s="1465"/>
      <c r="KRU376" s="1465"/>
      <c r="KRV376" s="1465"/>
      <c r="KRW376" s="1465"/>
      <c r="KRX376" s="1465"/>
      <c r="KRY376" s="1465"/>
      <c r="KRZ376" s="1465"/>
      <c r="KSA376" s="1465"/>
      <c r="KSB376" s="1465"/>
      <c r="KSC376" s="1465"/>
      <c r="KSD376" s="1465"/>
      <c r="KSE376" s="1465"/>
      <c r="KSF376" s="1465"/>
      <c r="KSG376" s="1465"/>
      <c r="KSH376" s="1465"/>
      <c r="KSI376" s="1465"/>
      <c r="KSJ376" s="1465"/>
      <c r="KSK376" s="1465"/>
      <c r="KSL376" s="1465"/>
      <c r="KSM376" s="1465"/>
      <c r="KSN376" s="1465"/>
      <c r="KSO376" s="1465"/>
      <c r="KSP376" s="1465"/>
      <c r="KSQ376" s="1465"/>
      <c r="KSR376" s="1465"/>
      <c r="KSS376" s="1465"/>
      <c r="KST376" s="1465"/>
      <c r="KSU376" s="1465"/>
      <c r="KSV376" s="1465"/>
      <c r="KSW376" s="1465"/>
      <c r="KSX376" s="1465"/>
      <c r="KSY376" s="1465"/>
      <c r="KSZ376" s="1465"/>
      <c r="KTA376" s="1465"/>
      <c r="KTB376" s="1465"/>
      <c r="KTC376" s="1465"/>
      <c r="KTD376" s="1465"/>
      <c r="KTE376" s="1465"/>
      <c r="KTF376" s="1465"/>
      <c r="KTG376" s="1465"/>
      <c r="KTH376" s="1465"/>
      <c r="KTI376" s="1465"/>
      <c r="KTJ376" s="1465"/>
      <c r="KTK376" s="1465"/>
      <c r="KTL376" s="1465"/>
      <c r="KTM376" s="1465"/>
      <c r="KTN376" s="1465"/>
      <c r="KTO376" s="1465"/>
      <c r="KTP376" s="1465"/>
      <c r="KTQ376" s="1465"/>
      <c r="KTR376" s="1465"/>
      <c r="KTS376" s="1465"/>
      <c r="KTT376" s="1465"/>
      <c r="KTU376" s="1465"/>
      <c r="KTV376" s="1465"/>
      <c r="KTW376" s="1465"/>
      <c r="KTX376" s="1465"/>
      <c r="KTY376" s="1465"/>
      <c r="KTZ376" s="1465"/>
      <c r="KUA376" s="1465"/>
      <c r="KUB376" s="1465"/>
      <c r="KUC376" s="1465"/>
      <c r="KUD376" s="1465"/>
      <c r="KUE376" s="1465"/>
      <c r="KUF376" s="1465"/>
      <c r="KUG376" s="1465"/>
      <c r="KUH376" s="1465"/>
      <c r="KUI376" s="1465"/>
      <c r="KUJ376" s="1465"/>
      <c r="KUK376" s="1465"/>
      <c r="KUL376" s="1465"/>
      <c r="KUM376" s="1465"/>
      <c r="KUN376" s="1465"/>
      <c r="KUO376" s="1465"/>
      <c r="KUP376" s="1465"/>
      <c r="KUQ376" s="1465"/>
      <c r="KUR376" s="1465"/>
      <c r="KUS376" s="1465"/>
      <c r="KUT376" s="1465"/>
      <c r="KUU376" s="1465"/>
      <c r="KUV376" s="1465"/>
      <c r="KUW376" s="1465"/>
      <c r="KUX376" s="1465"/>
      <c r="KUY376" s="1465"/>
      <c r="KUZ376" s="1465"/>
      <c r="KVA376" s="1465"/>
      <c r="KVB376" s="1465"/>
      <c r="KVC376" s="1465"/>
      <c r="KVD376" s="1465"/>
      <c r="KVE376" s="1465"/>
      <c r="KVF376" s="1465"/>
      <c r="KVG376" s="1465"/>
      <c r="KVH376" s="1465"/>
      <c r="KVI376" s="1465"/>
      <c r="KVJ376" s="1465"/>
      <c r="KVK376" s="1465"/>
      <c r="KVL376" s="1465"/>
      <c r="KVM376" s="1465"/>
      <c r="KVN376" s="1465"/>
      <c r="KVO376" s="1465"/>
      <c r="KVP376" s="1465"/>
      <c r="KVQ376" s="1465"/>
      <c r="KVR376" s="1465"/>
      <c r="KVS376" s="1465"/>
      <c r="KVT376" s="1465"/>
      <c r="KVU376" s="1465"/>
      <c r="KVV376" s="1465"/>
      <c r="KVW376" s="1465"/>
      <c r="KVX376" s="1465"/>
      <c r="KVY376" s="1465"/>
      <c r="KVZ376" s="1465"/>
      <c r="KWA376" s="1465"/>
      <c r="KWB376" s="1465"/>
      <c r="KWC376" s="1465"/>
      <c r="KWD376" s="1465"/>
      <c r="KWE376" s="1465"/>
      <c r="KWF376" s="1465"/>
      <c r="KWG376" s="1465"/>
      <c r="KWH376" s="1465"/>
      <c r="KWI376" s="1465"/>
      <c r="KWJ376" s="1465"/>
      <c r="KWK376" s="1465"/>
      <c r="KWL376" s="1465"/>
      <c r="KWM376" s="1465"/>
      <c r="KWN376" s="1465"/>
      <c r="KWO376" s="1465"/>
      <c r="KWP376" s="1465"/>
      <c r="KWQ376" s="1465"/>
      <c r="KWR376" s="1465"/>
      <c r="KWS376" s="1465"/>
      <c r="KWT376" s="1465"/>
      <c r="KWU376" s="1465"/>
      <c r="KWV376" s="1465"/>
      <c r="KWW376" s="1465"/>
      <c r="KWX376" s="1465"/>
      <c r="KWY376" s="1465"/>
      <c r="KWZ376" s="1465"/>
      <c r="KXA376" s="1465"/>
      <c r="KXB376" s="1465"/>
      <c r="KXC376" s="1465"/>
      <c r="KXD376" s="1465"/>
      <c r="KXE376" s="1465"/>
      <c r="KXF376" s="1465"/>
      <c r="KXG376" s="1465"/>
      <c r="KXH376" s="1465"/>
      <c r="KXI376" s="1465"/>
      <c r="KXJ376" s="1465"/>
      <c r="KXK376" s="1465"/>
      <c r="KXL376" s="1465"/>
      <c r="KXM376" s="1465"/>
      <c r="KXN376" s="1465"/>
      <c r="KXO376" s="1465"/>
      <c r="KXP376" s="1465"/>
      <c r="KXQ376" s="1465"/>
      <c r="KXR376" s="1465"/>
      <c r="KXS376" s="1465"/>
      <c r="KXT376" s="1465"/>
      <c r="KXU376" s="1465"/>
      <c r="KXV376" s="1465"/>
      <c r="KXW376" s="1465"/>
      <c r="KXX376" s="1465"/>
      <c r="KXY376" s="1465"/>
      <c r="KXZ376" s="1465"/>
      <c r="KYA376" s="1465"/>
      <c r="KYB376" s="1465"/>
      <c r="KYC376" s="1465"/>
      <c r="KYD376" s="1465"/>
      <c r="KYE376" s="1465"/>
      <c r="KYF376" s="1465"/>
      <c r="KYG376" s="1465"/>
      <c r="KYH376" s="1465"/>
      <c r="KYI376" s="1465"/>
      <c r="KYJ376" s="1465"/>
      <c r="KYK376" s="1465"/>
      <c r="KYL376" s="1465"/>
      <c r="KYM376" s="1465"/>
      <c r="KYN376" s="1465"/>
      <c r="KYO376" s="1465"/>
      <c r="KYP376" s="1465"/>
      <c r="KYQ376" s="1465"/>
      <c r="KYR376" s="1465"/>
      <c r="KYS376" s="1465"/>
      <c r="KYT376" s="1465"/>
      <c r="KYU376" s="1465"/>
      <c r="KYV376" s="1465"/>
      <c r="KYW376" s="1465"/>
      <c r="KYX376" s="1465"/>
      <c r="KYY376" s="1465"/>
      <c r="KYZ376" s="1465"/>
      <c r="KZA376" s="1465"/>
      <c r="KZB376" s="1465"/>
      <c r="KZC376" s="1465"/>
      <c r="KZD376" s="1465"/>
      <c r="KZE376" s="1465"/>
      <c r="KZF376" s="1465"/>
      <c r="KZG376" s="1465"/>
      <c r="KZH376" s="1465"/>
      <c r="KZI376" s="1465"/>
      <c r="KZJ376" s="1465"/>
      <c r="KZK376" s="1465"/>
      <c r="KZL376" s="1465"/>
      <c r="KZM376" s="1465"/>
      <c r="KZN376" s="1465"/>
      <c r="KZO376" s="1465"/>
      <c r="KZP376" s="1465"/>
      <c r="KZQ376" s="1465"/>
      <c r="KZR376" s="1465"/>
      <c r="KZS376" s="1465"/>
      <c r="KZT376" s="1465"/>
      <c r="KZU376" s="1465"/>
      <c r="KZV376" s="1465"/>
      <c r="KZW376" s="1465"/>
      <c r="KZX376" s="1465"/>
      <c r="KZY376" s="1465"/>
      <c r="KZZ376" s="1465"/>
      <c r="LAA376" s="1465"/>
      <c r="LAB376" s="1465"/>
      <c r="LAC376" s="1465"/>
      <c r="LAD376" s="1465"/>
      <c r="LAE376" s="1465"/>
      <c r="LAF376" s="1465"/>
      <c r="LAG376" s="1465"/>
      <c r="LAH376" s="1465"/>
      <c r="LAI376" s="1465"/>
      <c r="LAJ376" s="1465"/>
      <c r="LAK376" s="1465"/>
      <c r="LAL376" s="1465"/>
      <c r="LAM376" s="1465"/>
      <c r="LAN376" s="1465"/>
      <c r="LAO376" s="1465"/>
      <c r="LAP376" s="1465"/>
      <c r="LAQ376" s="1465"/>
      <c r="LAR376" s="1465"/>
      <c r="LAS376" s="1465"/>
      <c r="LAT376" s="1465"/>
      <c r="LAU376" s="1465"/>
      <c r="LAV376" s="1465"/>
      <c r="LAW376" s="1465"/>
      <c r="LAX376" s="1465"/>
      <c r="LAY376" s="1465"/>
      <c r="LAZ376" s="1465"/>
      <c r="LBA376" s="1465"/>
      <c r="LBB376" s="1465"/>
      <c r="LBC376" s="1465"/>
      <c r="LBD376" s="1465"/>
      <c r="LBE376" s="1465"/>
      <c r="LBF376" s="1465"/>
      <c r="LBG376" s="1465"/>
      <c r="LBH376" s="1465"/>
      <c r="LBI376" s="1465"/>
      <c r="LBJ376" s="1465"/>
      <c r="LBK376" s="1465"/>
      <c r="LBL376" s="1465"/>
      <c r="LBM376" s="1465"/>
      <c r="LBN376" s="1465"/>
      <c r="LBO376" s="1465"/>
      <c r="LBP376" s="1465"/>
      <c r="LBQ376" s="1465"/>
      <c r="LBR376" s="1465"/>
      <c r="LBS376" s="1465"/>
      <c r="LBT376" s="1465"/>
      <c r="LBU376" s="1465"/>
      <c r="LBV376" s="1465"/>
      <c r="LBW376" s="1465"/>
      <c r="LBX376" s="1465"/>
      <c r="LBY376" s="1465"/>
      <c r="LBZ376" s="1465"/>
      <c r="LCA376" s="1465"/>
      <c r="LCB376" s="1465"/>
      <c r="LCC376" s="1465"/>
      <c r="LCD376" s="1465"/>
      <c r="LCE376" s="1465"/>
      <c r="LCF376" s="1465"/>
      <c r="LCG376" s="1465"/>
      <c r="LCH376" s="1465"/>
      <c r="LCI376" s="1465"/>
      <c r="LCJ376" s="1465"/>
      <c r="LCK376" s="1465"/>
      <c r="LCL376" s="1465"/>
      <c r="LCM376" s="1465"/>
      <c r="LCN376" s="1465"/>
      <c r="LCO376" s="1465"/>
      <c r="LCP376" s="1465"/>
      <c r="LCQ376" s="1465"/>
      <c r="LCR376" s="1465"/>
      <c r="LCS376" s="1465"/>
      <c r="LCT376" s="1465"/>
      <c r="LCU376" s="1465"/>
      <c r="LCV376" s="1465"/>
      <c r="LCW376" s="1465"/>
      <c r="LCX376" s="1465"/>
      <c r="LCY376" s="1465"/>
      <c r="LCZ376" s="1465"/>
      <c r="LDA376" s="1465"/>
      <c r="LDB376" s="1465"/>
      <c r="LDC376" s="1465"/>
      <c r="LDD376" s="1465"/>
      <c r="LDE376" s="1465"/>
      <c r="LDF376" s="1465"/>
      <c r="LDG376" s="1465"/>
      <c r="LDH376" s="1465"/>
      <c r="LDI376" s="1465"/>
      <c r="LDJ376" s="1465"/>
      <c r="LDK376" s="1465"/>
      <c r="LDL376" s="1465"/>
      <c r="LDM376" s="1465"/>
      <c r="LDN376" s="1465"/>
      <c r="LDO376" s="1465"/>
      <c r="LDP376" s="1465"/>
      <c r="LDQ376" s="1465"/>
      <c r="LDR376" s="1465"/>
      <c r="LDS376" s="1465"/>
      <c r="LDT376" s="1465"/>
      <c r="LDU376" s="1465"/>
      <c r="LDV376" s="1465"/>
      <c r="LDW376" s="1465"/>
      <c r="LDX376" s="1465"/>
      <c r="LDY376" s="1465"/>
      <c r="LDZ376" s="1465"/>
      <c r="LEA376" s="1465"/>
      <c r="LEB376" s="1465"/>
      <c r="LEC376" s="1465"/>
      <c r="LED376" s="1465"/>
      <c r="LEE376" s="1465"/>
      <c r="LEF376" s="1465"/>
      <c r="LEG376" s="1465"/>
      <c r="LEH376" s="1465"/>
      <c r="LEI376" s="1465"/>
      <c r="LEJ376" s="1465"/>
      <c r="LEK376" s="1465"/>
      <c r="LEL376" s="1465"/>
      <c r="LEM376" s="1465"/>
      <c r="LEN376" s="1465"/>
      <c r="LEO376" s="1465"/>
      <c r="LEP376" s="1465"/>
      <c r="LEQ376" s="1465"/>
      <c r="LER376" s="1465"/>
      <c r="LES376" s="1465"/>
      <c r="LET376" s="1465"/>
      <c r="LEU376" s="1465"/>
      <c r="LEV376" s="1465"/>
      <c r="LEW376" s="1465"/>
      <c r="LEX376" s="1465"/>
      <c r="LEY376" s="1465"/>
      <c r="LEZ376" s="1465"/>
      <c r="LFA376" s="1465"/>
      <c r="LFB376" s="1465"/>
      <c r="LFC376" s="1465"/>
      <c r="LFD376" s="1465"/>
      <c r="LFE376" s="1465"/>
      <c r="LFF376" s="1465"/>
      <c r="LFG376" s="1465"/>
      <c r="LFH376" s="1465"/>
      <c r="LFI376" s="1465"/>
      <c r="LFJ376" s="1465"/>
      <c r="LFK376" s="1465"/>
      <c r="LFL376" s="1465"/>
      <c r="LFM376" s="1465"/>
      <c r="LFN376" s="1465"/>
      <c r="LFO376" s="1465"/>
      <c r="LFP376" s="1465"/>
      <c r="LFQ376" s="1465"/>
      <c r="LFR376" s="1465"/>
      <c r="LFS376" s="1465"/>
      <c r="LFT376" s="1465"/>
      <c r="LFU376" s="1465"/>
      <c r="LFV376" s="1465"/>
      <c r="LFW376" s="1465"/>
      <c r="LFX376" s="1465"/>
      <c r="LFY376" s="1465"/>
      <c r="LFZ376" s="1465"/>
      <c r="LGA376" s="1465"/>
      <c r="LGB376" s="1465"/>
      <c r="LGC376" s="1465"/>
      <c r="LGD376" s="1465"/>
      <c r="LGE376" s="1465"/>
      <c r="LGF376" s="1465"/>
      <c r="LGG376" s="1465"/>
      <c r="LGH376" s="1465"/>
      <c r="LGI376" s="1465"/>
      <c r="LGJ376" s="1465"/>
      <c r="LGK376" s="1465"/>
      <c r="LGL376" s="1465"/>
      <c r="LGM376" s="1465"/>
      <c r="LGN376" s="1465"/>
      <c r="LGO376" s="1465"/>
      <c r="LGP376" s="1465"/>
      <c r="LGQ376" s="1465"/>
      <c r="LGR376" s="1465"/>
      <c r="LGS376" s="1465"/>
      <c r="LGT376" s="1465"/>
      <c r="LGU376" s="1465"/>
      <c r="LGV376" s="1465"/>
      <c r="LGW376" s="1465"/>
      <c r="LGX376" s="1465"/>
      <c r="LGY376" s="1465"/>
      <c r="LGZ376" s="1465"/>
      <c r="LHA376" s="1465"/>
      <c r="LHB376" s="1465"/>
      <c r="LHC376" s="1465"/>
      <c r="LHD376" s="1465"/>
      <c r="LHE376" s="1465"/>
      <c r="LHF376" s="1465"/>
      <c r="LHG376" s="1465"/>
      <c r="LHH376" s="1465"/>
      <c r="LHI376" s="1465"/>
      <c r="LHJ376" s="1465"/>
      <c r="LHK376" s="1465"/>
      <c r="LHL376" s="1465"/>
      <c r="LHM376" s="1465"/>
      <c r="LHN376" s="1465"/>
      <c r="LHO376" s="1465"/>
      <c r="LHP376" s="1465"/>
      <c r="LHQ376" s="1465"/>
      <c r="LHR376" s="1465"/>
      <c r="LHS376" s="1465"/>
      <c r="LHT376" s="1465"/>
      <c r="LHU376" s="1465"/>
      <c r="LHV376" s="1465"/>
      <c r="LHW376" s="1465"/>
      <c r="LHX376" s="1465"/>
      <c r="LHY376" s="1465"/>
      <c r="LHZ376" s="1465"/>
      <c r="LIA376" s="1465"/>
      <c r="LIB376" s="1465"/>
      <c r="LIC376" s="1465"/>
      <c r="LID376" s="1465"/>
      <c r="LIE376" s="1465"/>
      <c r="LIF376" s="1465"/>
      <c r="LIG376" s="1465"/>
      <c r="LIH376" s="1465"/>
      <c r="LII376" s="1465"/>
      <c r="LIJ376" s="1465"/>
      <c r="LIK376" s="1465"/>
      <c r="LIL376" s="1465"/>
      <c r="LIM376" s="1465"/>
      <c r="LIN376" s="1465"/>
      <c r="LIO376" s="1465"/>
      <c r="LIP376" s="1465"/>
      <c r="LIQ376" s="1465"/>
      <c r="LIR376" s="1465"/>
      <c r="LIS376" s="1465"/>
      <c r="LIT376" s="1465"/>
      <c r="LIU376" s="1465"/>
      <c r="LIV376" s="1465"/>
      <c r="LIW376" s="1465"/>
      <c r="LIX376" s="1465"/>
      <c r="LIY376" s="1465"/>
      <c r="LIZ376" s="1465"/>
      <c r="LJA376" s="1465"/>
      <c r="LJB376" s="1465"/>
      <c r="LJC376" s="1465"/>
      <c r="LJD376" s="1465"/>
      <c r="LJE376" s="1465"/>
      <c r="LJF376" s="1465"/>
      <c r="LJG376" s="1465"/>
      <c r="LJH376" s="1465"/>
      <c r="LJI376" s="1465"/>
      <c r="LJJ376" s="1465"/>
      <c r="LJK376" s="1465"/>
      <c r="LJL376" s="1465"/>
      <c r="LJM376" s="1465"/>
      <c r="LJN376" s="1465"/>
      <c r="LJO376" s="1465"/>
      <c r="LJP376" s="1465"/>
      <c r="LJQ376" s="1465"/>
      <c r="LJR376" s="1465"/>
      <c r="LJS376" s="1465"/>
      <c r="LJT376" s="1465"/>
      <c r="LJU376" s="1465"/>
      <c r="LJV376" s="1465"/>
      <c r="LJW376" s="1465"/>
      <c r="LJX376" s="1465"/>
      <c r="LJY376" s="1465"/>
      <c r="LJZ376" s="1465"/>
      <c r="LKA376" s="1465"/>
      <c r="LKB376" s="1465"/>
      <c r="LKC376" s="1465"/>
      <c r="LKD376" s="1465"/>
      <c r="LKE376" s="1465"/>
      <c r="LKF376" s="1465"/>
      <c r="LKG376" s="1465"/>
      <c r="LKH376" s="1465"/>
      <c r="LKI376" s="1465"/>
      <c r="LKJ376" s="1465"/>
      <c r="LKK376" s="1465"/>
      <c r="LKL376" s="1465"/>
      <c r="LKM376" s="1465"/>
      <c r="LKN376" s="1465"/>
      <c r="LKO376" s="1465"/>
      <c r="LKP376" s="1465"/>
      <c r="LKQ376" s="1465"/>
      <c r="LKR376" s="1465"/>
      <c r="LKS376" s="1465"/>
      <c r="LKT376" s="1465"/>
      <c r="LKU376" s="1465"/>
      <c r="LKV376" s="1465"/>
      <c r="LKW376" s="1465"/>
      <c r="LKX376" s="1465"/>
      <c r="LKY376" s="1465"/>
      <c r="LKZ376" s="1465"/>
      <c r="LLA376" s="1465"/>
      <c r="LLB376" s="1465"/>
      <c r="LLC376" s="1465"/>
      <c r="LLD376" s="1465"/>
      <c r="LLE376" s="1465"/>
      <c r="LLF376" s="1465"/>
      <c r="LLG376" s="1465"/>
      <c r="LLH376" s="1465"/>
      <c r="LLI376" s="1465"/>
      <c r="LLJ376" s="1465"/>
      <c r="LLK376" s="1465"/>
      <c r="LLL376" s="1465"/>
      <c r="LLM376" s="1465"/>
      <c r="LLN376" s="1465"/>
      <c r="LLO376" s="1465"/>
      <c r="LLP376" s="1465"/>
      <c r="LLQ376" s="1465"/>
      <c r="LLR376" s="1465"/>
      <c r="LLS376" s="1465"/>
      <c r="LLT376" s="1465"/>
      <c r="LLU376" s="1465"/>
      <c r="LLV376" s="1465"/>
      <c r="LLW376" s="1465"/>
      <c r="LLX376" s="1465"/>
      <c r="LLY376" s="1465"/>
      <c r="LLZ376" s="1465"/>
      <c r="LMA376" s="1465"/>
      <c r="LMB376" s="1465"/>
      <c r="LMC376" s="1465"/>
      <c r="LMD376" s="1465"/>
      <c r="LME376" s="1465"/>
      <c r="LMF376" s="1465"/>
      <c r="LMG376" s="1465"/>
      <c r="LMH376" s="1465"/>
      <c r="LMI376" s="1465"/>
      <c r="LMJ376" s="1465"/>
      <c r="LMK376" s="1465"/>
      <c r="LML376" s="1465"/>
      <c r="LMM376" s="1465"/>
      <c r="LMN376" s="1465"/>
      <c r="LMO376" s="1465"/>
      <c r="LMP376" s="1465"/>
      <c r="LMQ376" s="1465"/>
      <c r="LMR376" s="1465"/>
      <c r="LMS376" s="1465"/>
      <c r="LMT376" s="1465"/>
      <c r="LMU376" s="1465"/>
      <c r="LMV376" s="1465"/>
      <c r="LMW376" s="1465"/>
      <c r="LMX376" s="1465"/>
      <c r="LMY376" s="1465"/>
      <c r="LMZ376" s="1465"/>
      <c r="LNA376" s="1465"/>
      <c r="LNB376" s="1465"/>
      <c r="LNC376" s="1465"/>
      <c r="LND376" s="1465"/>
      <c r="LNE376" s="1465"/>
      <c r="LNF376" s="1465"/>
      <c r="LNG376" s="1465"/>
      <c r="LNH376" s="1465"/>
      <c r="LNI376" s="1465"/>
      <c r="LNJ376" s="1465"/>
      <c r="LNK376" s="1465"/>
      <c r="LNL376" s="1465"/>
      <c r="LNM376" s="1465"/>
      <c r="LNN376" s="1465"/>
      <c r="LNO376" s="1465"/>
      <c r="LNP376" s="1465"/>
      <c r="LNQ376" s="1465"/>
      <c r="LNR376" s="1465"/>
      <c r="LNS376" s="1465"/>
      <c r="LNT376" s="1465"/>
      <c r="LNU376" s="1465"/>
      <c r="LNV376" s="1465"/>
      <c r="LNW376" s="1465"/>
      <c r="LNX376" s="1465"/>
      <c r="LNY376" s="1465"/>
      <c r="LNZ376" s="1465"/>
      <c r="LOA376" s="1465"/>
      <c r="LOB376" s="1465"/>
      <c r="LOC376" s="1465"/>
      <c r="LOD376" s="1465"/>
      <c r="LOE376" s="1465"/>
      <c r="LOF376" s="1465"/>
      <c r="LOG376" s="1465"/>
      <c r="LOH376" s="1465"/>
      <c r="LOI376" s="1465"/>
      <c r="LOJ376" s="1465"/>
      <c r="LOK376" s="1465"/>
      <c r="LOL376" s="1465"/>
      <c r="LOM376" s="1465"/>
      <c r="LON376" s="1465"/>
      <c r="LOO376" s="1465"/>
      <c r="LOP376" s="1465"/>
      <c r="LOQ376" s="1465"/>
      <c r="LOR376" s="1465"/>
      <c r="LOS376" s="1465"/>
      <c r="LOT376" s="1465"/>
      <c r="LOU376" s="1465"/>
      <c r="LOV376" s="1465"/>
      <c r="LOW376" s="1465"/>
      <c r="LOX376" s="1465"/>
      <c r="LOY376" s="1465"/>
      <c r="LOZ376" s="1465"/>
      <c r="LPA376" s="1465"/>
      <c r="LPB376" s="1465"/>
      <c r="LPC376" s="1465"/>
      <c r="LPD376" s="1465"/>
      <c r="LPE376" s="1465"/>
      <c r="LPF376" s="1465"/>
      <c r="LPG376" s="1465"/>
      <c r="LPH376" s="1465"/>
      <c r="LPI376" s="1465"/>
      <c r="LPJ376" s="1465"/>
      <c r="LPK376" s="1465"/>
      <c r="LPL376" s="1465"/>
      <c r="LPM376" s="1465"/>
      <c r="LPN376" s="1465"/>
      <c r="LPO376" s="1465"/>
      <c r="LPP376" s="1465"/>
      <c r="LPQ376" s="1465"/>
      <c r="LPR376" s="1465"/>
      <c r="LPS376" s="1465"/>
      <c r="LPT376" s="1465"/>
      <c r="LPU376" s="1465"/>
      <c r="LPV376" s="1465"/>
      <c r="LPW376" s="1465"/>
      <c r="LPX376" s="1465"/>
      <c r="LPY376" s="1465"/>
      <c r="LPZ376" s="1465"/>
      <c r="LQA376" s="1465"/>
      <c r="LQB376" s="1465"/>
      <c r="LQC376" s="1465"/>
      <c r="LQD376" s="1465"/>
      <c r="LQE376" s="1465"/>
      <c r="LQF376" s="1465"/>
      <c r="LQG376" s="1465"/>
      <c r="LQH376" s="1465"/>
      <c r="LQI376" s="1465"/>
      <c r="LQJ376" s="1465"/>
      <c r="LQK376" s="1465"/>
      <c r="LQL376" s="1465"/>
      <c r="LQM376" s="1465"/>
      <c r="LQN376" s="1465"/>
      <c r="LQO376" s="1465"/>
      <c r="LQP376" s="1465"/>
      <c r="LQQ376" s="1465"/>
      <c r="LQR376" s="1465"/>
      <c r="LQS376" s="1465"/>
      <c r="LQT376" s="1465"/>
      <c r="LQU376" s="1465"/>
      <c r="LQV376" s="1465"/>
      <c r="LQW376" s="1465"/>
      <c r="LQX376" s="1465"/>
      <c r="LQY376" s="1465"/>
      <c r="LQZ376" s="1465"/>
      <c r="LRA376" s="1465"/>
      <c r="LRB376" s="1465"/>
      <c r="LRC376" s="1465"/>
      <c r="LRD376" s="1465"/>
      <c r="LRE376" s="1465"/>
      <c r="LRF376" s="1465"/>
      <c r="LRG376" s="1465"/>
      <c r="LRH376" s="1465"/>
      <c r="LRI376" s="1465"/>
      <c r="LRJ376" s="1465"/>
      <c r="LRK376" s="1465"/>
      <c r="LRL376" s="1465"/>
      <c r="LRM376" s="1465"/>
      <c r="LRN376" s="1465"/>
      <c r="LRO376" s="1465"/>
      <c r="LRP376" s="1465"/>
      <c r="LRQ376" s="1465"/>
      <c r="LRR376" s="1465"/>
      <c r="LRS376" s="1465"/>
      <c r="LRT376" s="1465"/>
      <c r="LRU376" s="1465"/>
      <c r="LRV376" s="1465"/>
      <c r="LRW376" s="1465"/>
      <c r="LRX376" s="1465"/>
      <c r="LRY376" s="1465"/>
      <c r="LRZ376" s="1465"/>
      <c r="LSA376" s="1465"/>
      <c r="LSB376" s="1465"/>
      <c r="LSC376" s="1465"/>
      <c r="LSD376" s="1465"/>
      <c r="LSE376" s="1465"/>
      <c r="LSF376" s="1465"/>
      <c r="LSG376" s="1465"/>
      <c r="LSH376" s="1465"/>
      <c r="LSI376" s="1465"/>
      <c r="LSJ376" s="1465"/>
      <c r="LSK376" s="1465"/>
      <c r="LSL376" s="1465"/>
      <c r="LSM376" s="1465"/>
      <c r="LSN376" s="1465"/>
      <c r="LSO376" s="1465"/>
      <c r="LSP376" s="1465"/>
      <c r="LSQ376" s="1465"/>
      <c r="LSR376" s="1465"/>
      <c r="LSS376" s="1465"/>
      <c r="LST376" s="1465"/>
      <c r="LSU376" s="1465"/>
      <c r="LSV376" s="1465"/>
      <c r="LSW376" s="1465"/>
      <c r="LSX376" s="1465"/>
      <c r="LSY376" s="1465"/>
      <c r="LSZ376" s="1465"/>
      <c r="LTA376" s="1465"/>
      <c r="LTB376" s="1465"/>
      <c r="LTC376" s="1465"/>
      <c r="LTD376" s="1465"/>
      <c r="LTE376" s="1465"/>
      <c r="LTF376" s="1465"/>
      <c r="LTG376" s="1465"/>
      <c r="LTH376" s="1465"/>
      <c r="LTI376" s="1465"/>
      <c r="LTJ376" s="1465"/>
      <c r="LTK376" s="1465"/>
      <c r="LTL376" s="1465"/>
      <c r="LTM376" s="1465"/>
      <c r="LTN376" s="1465"/>
      <c r="LTO376" s="1465"/>
      <c r="LTP376" s="1465"/>
      <c r="LTQ376" s="1465"/>
      <c r="LTR376" s="1465"/>
      <c r="LTS376" s="1465"/>
      <c r="LTT376" s="1465"/>
      <c r="LTU376" s="1465"/>
      <c r="LTV376" s="1465"/>
      <c r="LTW376" s="1465"/>
      <c r="LTX376" s="1465"/>
      <c r="LTY376" s="1465"/>
      <c r="LTZ376" s="1465"/>
      <c r="LUA376" s="1465"/>
      <c r="LUB376" s="1465"/>
      <c r="LUC376" s="1465"/>
      <c r="LUD376" s="1465"/>
      <c r="LUE376" s="1465"/>
      <c r="LUF376" s="1465"/>
      <c r="LUG376" s="1465"/>
      <c r="LUH376" s="1465"/>
      <c r="LUI376" s="1465"/>
      <c r="LUJ376" s="1465"/>
      <c r="LUK376" s="1465"/>
      <c r="LUL376" s="1465"/>
      <c r="LUM376" s="1465"/>
      <c r="LUN376" s="1465"/>
      <c r="LUO376" s="1465"/>
      <c r="LUP376" s="1465"/>
      <c r="LUQ376" s="1465"/>
      <c r="LUR376" s="1465"/>
      <c r="LUS376" s="1465"/>
      <c r="LUT376" s="1465"/>
      <c r="LUU376" s="1465"/>
      <c r="LUV376" s="1465"/>
      <c r="LUW376" s="1465"/>
      <c r="LUX376" s="1465"/>
      <c r="LUY376" s="1465"/>
      <c r="LUZ376" s="1465"/>
      <c r="LVA376" s="1465"/>
      <c r="LVB376" s="1465"/>
      <c r="LVC376" s="1465"/>
      <c r="LVD376" s="1465"/>
      <c r="LVE376" s="1465"/>
      <c r="LVF376" s="1465"/>
      <c r="LVG376" s="1465"/>
      <c r="LVH376" s="1465"/>
      <c r="LVI376" s="1465"/>
      <c r="LVJ376" s="1465"/>
      <c r="LVK376" s="1465"/>
      <c r="LVL376" s="1465"/>
      <c r="LVM376" s="1465"/>
      <c r="LVN376" s="1465"/>
      <c r="LVO376" s="1465"/>
      <c r="LVP376" s="1465"/>
      <c r="LVQ376" s="1465"/>
      <c r="LVR376" s="1465"/>
      <c r="LVS376" s="1465"/>
      <c r="LVT376" s="1465"/>
      <c r="LVU376" s="1465"/>
      <c r="LVV376" s="1465"/>
      <c r="LVW376" s="1465"/>
      <c r="LVX376" s="1465"/>
      <c r="LVY376" s="1465"/>
      <c r="LVZ376" s="1465"/>
      <c r="LWA376" s="1465"/>
      <c r="LWB376" s="1465"/>
      <c r="LWC376" s="1465"/>
      <c r="LWD376" s="1465"/>
      <c r="LWE376" s="1465"/>
      <c r="LWF376" s="1465"/>
      <c r="LWG376" s="1465"/>
      <c r="LWH376" s="1465"/>
      <c r="LWI376" s="1465"/>
      <c r="LWJ376" s="1465"/>
      <c r="LWK376" s="1465"/>
      <c r="LWL376" s="1465"/>
      <c r="LWM376" s="1465"/>
      <c r="LWN376" s="1465"/>
      <c r="LWO376" s="1465"/>
      <c r="LWP376" s="1465"/>
      <c r="LWQ376" s="1465"/>
      <c r="LWR376" s="1465"/>
      <c r="LWS376" s="1465"/>
      <c r="LWT376" s="1465"/>
      <c r="LWU376" s="1465"/>
      <c r="LWV376" s="1465"/>
      <c r="LWW376" s="1465"/>
      <c r="LWX376" s="1465"/>
      <c r="LWY376" s="1465"/>
      <c r="LWZ376" s="1465"/>
      <c r="LXA376" s="1465"/>
      <c r="LXB376" s="1465"/>
      <c r="LXC376" s="1465"/>
      <c r="LXD376" s="1465"/>
      <c r="LXE376" s="1465"/>
      <c r="LXF376" s="1465"/>
      <c r="LXG376" s="1465"/>
      <c r="LXH376" s="1465"/>
      <c r="LXI376" s="1465"/>
      <c r="LXJ376" s="1465"/>
      <c r="LXK376" s="1465"/>
      <c r="LXL376" s="1465"/>
      <c r="LXM376" s="1465"/>
      <c r="LXN376" s="1465"/>
      <c r="LXO376" s="1465"/>
      <c r="LXP376" s="1465"/>
      <c r="LXQ376" s="1465"/>
      <c r="LXR376" s="1465"/>
      <c r="LXS376" s="1465"/>
      <c r="LXT376" s="1465"/>
      <c r="LXU376" s="1465"/>
      <c r="LXV376" s="1465"/>
      <c r="LXW376" s="1465"/>
      <c r="LXX376" s="1465"/>
      <c r="LXY376" s="1465"/>
      <c r="LXZ376" s="1465"/>
      <c r="LYA376" s="1465"/>
      <c r="LYB376" s="1465"/>
      <c r="LYC376" s="1465"/>
      <c r="LYD376" s="1465"/>
      <c r="LYE376" s="1465"/>
      <c r="LYF376" s="1465"/>
      <c r="LYG376" s="1465"/>
      <c r="LYH376" s="1465"/>
      <c r="LYI376" s="1465"/>
      <c r="LYJ376" s="1465"/>
      <c r="LYK376" s="1465"/>
      <c r="LYL376" s="1465"/>
      <c r="LYM376" s="1465"/>
      <c r="LYN376" s="1465"/>
      <c r="LYO376" s="1465"/>
      <c r="LYP376" s="1465"/>
      <c r="LYQ376" s="1465"/>
      <c r="LYR376" s="1465"/>
      <c r="LYS376" s="1465"/>
      <c r="LYT376" s="1465"/>
      <c r="LYU376" s="1465"/>
      <c r="LYV376" s="1465"/>
      <c r="LYW376" s="1465"/>
      <c r="LYX376" s="1465"/>
      <c r="LYY376" s="1465"/>
      <c r="LYZ376" s="1465"/>
      <c r="LZA376" s="1465"/>
      <c r="LZB376" s="1465"/>
      <c r="LZC376" s="1465"/>
      <c r="LZD376" s="1465"/>
      <c r="LZE376" s="1465"/>
      <c r="LZF376" s="1465"/>
      <c r="LZG376" s="1465"/>
      <c r="LZH376" s="1465"/>
      <c r="LZI376" s="1465"/>
      <c r="LZJ376" s="1465"/>
      <c r="LZK376" s="1465"/>
      <c r="LZL376" s="1465"/>
      <c r="LZM376" s="1465"/>
      <c r="LZN376" s="1465"/>
      <c r="LZO376" s="1465"/>
      <c r="LZP376" s="1465"/>
      <c r="LZQ376" s="1465"/>
      <c r="LZR376" s="1465"/>
      <c r="LZS376" s="1465"/>
      <c r="LZT376" s="1465"/>
      <c r="LZU376" s="1465"/>
      <c r="LZV376" s="1465"/>
      <c r="LZW376" s="1465"/>
      <c r="LZX376" s="1465"/>
      <c r="LZY376" s="1465"/>
      <c r="LZZ376" s="1465"/>
      <c r="MAA376" s="1465"/>
      <c r="MAB376" s="1465"/>
      <c r="MAC376" s="1465"/>
      <c r="MAD376" s="1465"/>
      <c r="MAE376" s="1465"/>
      <c r="MAF376" s="1465"/>
      <c r="MAG376" s="1465"/>
      <c r="MAH376" s="1465"/>
      <c r="MAI376" s="1465"/>
      <c r="MAJ376" s="1465"/>
      <c r="MAK376" s="1465"/>
      <c r="MAL376" s="1465"/>
      <c r="MAM376" s="1465"/>
      <c r="MAN376" s="1465"/>
      <c r="MAO376" s="1465"/>
      <c r="MAP376" s="1465"/>
      <c r="MAQ376" s="1465"/>
      <c r="MAR376" s="1465"/>
      <c r="MAS376" s="1465"/>
      <c r="MAT376" s="1465"/>
      <c r="MAU376" s="1465"/>
      <c r="MAV376" s="1465"/>
      <c r="MAW376" s="1465"/>
      <c r="MAX376" s="1465"/>
      <c r="MAY376" s="1465"/>
      <c r="MAZ376" s="1465"/>
      <c r="MBA376" s="1465"/>
      <c r="MBB376" s="1465"/>
      <c r="MBC376" s="1465"/>
      <c r="MBD376" s="1465"/>
      <c r="MBE376" s="1465"/>
      <c r="MBF376" s="1465"/>
      <c r="MBG376" s="1465"/>
      <c r="MBH376" s="1465"/>
      <c r="MBI376" s="1465"/>
      <c r="MBJ376" s="1465"/>
      <c r="MBK376" s="1465"/>
      <c r="MBL376" s="1465"/>
      <c r="MBM376" s="1465"/>
      <c r="MBN376" s="1465"/>
      <c r="MBO376" s="1465"/>
      <c r="MBP376" s="1465"/>
      <c r="MBQ376" s="1465"/>
      <c r="MBR376" s="1465"/>
      <c r="MBS376" s="1465"/>
      <c r="MBT376" s="1465"/>
      <c r="MBU376" s="1465"/>
      <c r="MBV376" s="1465"/>
      <c r="MBW376" s="1465"/>
      <c r="MBX376" s="1465"/>
      <c r="MBY376" s="1465"/>
      <c r="MBZ376" s="1465"/>
      <c r="MCA376" s="1465"/>
      <c r="MCB376" s="1465"/>
      <c r="MCC376" s="1465"/>
      <c r="MCD376" s="1465"/>
      <c r="MCE376" s="1465"/>
      <c r="MCF376" s="1465"/>
      <c r="MCG376" s="1465"/>
      <c r="MCH376" s="1465"/>
      <c r="MCI376" s="1465"/>
      <c r="MCJ376" s="1465"/>
      <c r="MCK376" s="1465"/>
      <c r="MCL376" s="1465"/>
      <c r="MCM376" s="1465"/>
      <c r="MCN376" s="1465"/>
      <c r="MCO376" s="1465"/>
      <c r="MCP376" s="1465"/>
      <c r="MCQ376" s="1465"/>
      <c r="MCR376" s="1465"/>
      <c r="MCS376" s="1465"/>
      <c r="MCT376" s="1465"/>
      <c r="MCU376" s="1465"/>
      <c r="MCV376" s="1465"/>
      <c r="MCW376" s="1465"/>
      <c r="MCX376" s="1465"/>
      <c r="MCY376" s="1465"/>
      <c r="MCZ376" s="1465"/>
      <c r="MDA376" s="1465"/>
      <c r="MDB376" s="1465"/>
      <c r="MDC376" s="1465"/>
      <c r="MDD376" s="1465"/>
      <c r="MDE376" s="1465"/>
      <c r="MDF376" s="1465"/>
      <c r="MDG376" s="1465"/>
      <c r="MDH376" s="1465"/>
      <c r="MDI376" s="1465"/>
      <c r="MDJ376" s="1465"/>
      <c r="MDK376" s="1465"/>
      <c r="MDL376" s="1465"/>
      <c r="MDM376" s="1465"/>
      <c r="MDN376" s="1465"/>
      <c r="MDO376" s="1465"/>
      <c r="MDP376" s="1465"/>
      <c r="MDQ376" s="1465"/>
      <c r="MDR376" s="1465"/>
      <c r="MDS376" s="1465"/>
      <c r="MDT376" s="1465"/>
      <c r="MDU376" s="1465"/>
      <c r="MDV376" s="1465"/>
      <c r="MDW376" s="1465"/>
      <c r="MDX376" s="1465"/>
      <c r="MDY376" s="1465"/>
      <c r="MDZ376" s="1465"/>
      <c r="MEA376" s="1465"/>
      <c r="MEB376" s="1465"/>
      <c r="MEC376" s="1465"/>
      <c r="MED376" s="1465"/>
      <c r="MEE376" s="1465"/>
      <c r="MEF376" s="1465"/>
      <c r="MEG376" s="1465"/>
      <c r="MEH376" s="1465"/>
      <c r="MEI376" s="1465"/>
      <c r="MEJ376" s="1465"/>
      <c r="MEK376" s="1465"/>
      <c r="MEL376" s="1465"/>
      <c r="MEM376" s="1465"/>
      <c r="MEN376" s="1465"/>
      <c r="MEO376" s="1465"/>
      <c r="MEP376" s="1465"/>
      <c r="MEQ376" s="1465"/>
      <c r="MER376" s="1465"/>
      <c r="MES376" s="1465"/>
      <c r="MET376" s="1465"/>
      <c r="MEU376" s="1465"/>
      <c r="MEV376" s="1465"/>
      <c r="MEW376" s="1465"/>
      <c r="MEX376" s="1465"/>
      <c r="MEY376" s="1465"/>
      <c r="MEZ376" s="1465"/>
      <c r="MFA376" s="1465"/>
      <c r="MFB376" s="1465"/>
      <c r="MFC376" s="1465"/>
      <c r="MFD376" s="1465"/>
      <c r="MFE376" s="1465"/>
      <c r="MFF376" s="1465"/>
      <c r="MFG376" s="1465"/>
      <c r="MFH376" s="1465"/>
      <c r="MFI376" s="1465"/>
      <c r="MFJ376" s="1465"/>
      <c r="MFK376" s="1465"/>
      <c r="MFL376" s="1465"/>
      <c r="MFM376" s="1465"/>
      <c r="MFN376" s="1465"/>
      <c r="MFO376" s="1465"/>
      <c r="MFP376" s="1465"/>
      <c r="MFQ376" s="1465"/>
      <c r="MFR376" s="1465"/>
      <c r="MFS376" s="1465"/>
      <c r="MFT376" s="1465"/>
      <c r="MFU376" s="1465"/>
      <c r="MFV376" s="1465"/>
      <c r="MFW376" s="1465"/>
      <c r="MFX376" s="1465"/>
      <c r="MFY376" s="1465"/>
      <c r="MFZ376" s="1465"/>
      <c r="MGA376" s="1465"/>
      <c r="MGB376" s="1465"/>
      <c r="MGC376" s="1465"/>
      <c r="MGD376" s="1465"/>
      <c r="MGE376" s="1465"/>
      <c r="MGF376" s="1465"/>
      <c r="MGG376" s="1465"/>
      <c r="MGH376" s="1465"/>
      <c r="MGI376" s="1465"/>
      <c r="MGJ376" s="1465"/>
      <c r="MGK376" s="1465"/>
      <c r="MGL376" s="1465"/>
      <c r="MGM376" s="1465"/>
      <c r="MGN376" s="1465"/>
      <c r="MGO376" s="1465"/>
      <c r="MGP376" s="1465"/>
      <c r="MGQ376" s="1465"/>
      <c r="MGR376" s="1465"/>
      <c r="MGS376" s="1465"/>
      <c r="MGT376" s="1465"/>
      <c r="MGU376" s="1465"/>
      <c r="MGV376" s="1465"/>
      <c r="MGW376" s="1465"/>
      <c r="MGX376" s="1465"/>
      <c r="MGY376" s="1465"/>
      <c r="MGZ376" s="1465"/>
      <c r="MHA376" s="1465"/>
      <c r="MHB376" s="1465"/>
      <c r="MHC376" s="1465"/>
      <c r="MHD376" s="1465"/>
      <c r="MHE376" s="1465"/>
      <c r="MHF376" s="1465"/>
      <c r="MHG376" s="1465"/>
      <c r="MHH376" s="1465"/>
      <c r="MHI376" s="1465"/>
      <c r="MHJ376" s="1465"/>
      <c r="MHK376" s="1465"/>
      <c r="MHL376" s="1465"/>
      <c r="MHM376" s="1465"/>
      <c r="MHN376" s="1465"/>
      <c r="MHO376" s="1465"/>
      <c r="MHP376" s="1465"/>
      <c r="MHQ376" s="1465"/>
      <c r="MHR376" s="1465"/>
      <c r="MHS376" s="1465"/>
      <c r="MHT376" s="1465"/>
      <c r="MHU376" s="1465"/>
      <c r="MHV376" s="1465"/>
      <c r="MHW376" s="1465"/>
      <c r="MHX376" s="1465"/>
      <c r="MHY376" s="1465"/>
      <c r="MHZ376" s="1465"/>
      <c r="MIA376" s="1465"/>
      <c r="MIB376" s="1465"/>
      <c r="MIC376" s="1465"/>
      <c r="MID376" s="1465"/>
      <c r="MIE376" s="1465"/>
      <c r="MIF376" s="1465"/>
      <c r="MIG376" s="1465"/>
      <c r="MIH376" s="1465"/>
      <c r="MII376" s="1465"/>
      <c r="MIJ376" s="1465"/>
      <c r="MIK376" s="1465"/>
      <c r="MIL376" s="1465"/>
      <c r="MIM376" s="1465"/>
      <c r="MIN376" s="1465"/>
      <c r="MIO376" s="1465"/>
      <c r="MIP376" s="1465"/>
      <c r="MIQ376" s="1465"/>
      <c r="MIR376" s="1465"/>
      <c r="MIS376" s="1465"/>
      <c r="MIT376" s="1465"/>
      <c r="MIU376" s="1465"/>
      <c r="MIV376" s="1465"/>
      <c r="MIW376" s="1465"/>
      <c r="MIX376" s="1465"/>
      <c r="MIY376" s="1465"/>
      <c r="MIZ376" s="1465"/>
      <c r="MJA376" s="1465"/>
      <c r="MJB376" s="1465"/>
      <c r="MJC376" s="1465"/>
      <c r="MJD376" s="1465"/>
      <c r="MJE376" s="1465"/>
      <c r="MJF376" s="1465"/>
      <c r="MJG376" s="1465"/>
      <c r="MJH376" s="1465"/>
      <c r="MJI376" s="1465"/>
      <c r="MJJ376" s="1465"/>
      <c r="MJK376" s="1465"/>
      <c r="MJL376" s="1465"/>
      <c r="MJM376" s="1465"/>
      <c r="MJN376" s="1465"/>
      <c r="MJO376" s="1465"/>
      <c r="MJP376" s="1465"/>
      <c r="MJQ376" s="1465"/>
      <c r="MJR376" s="1465"/>
      <c r="MJS376" s="1465"/>
      <c r="MJT376" s="1465"/>
      <c r="MJU376" s="1465"/>
      <c r="MJV376" s="1465"/>
      <c r="MJW376" s="1465"/>
      <c r="MJX376" s="1465"/>
      <c r="MJY376" s="1465"/>
      <c r="MJZ376" s="1465"/>
      <c r="MKA376" s="1465"/>
      <c r="MKB376" s="1465"/>
      <c r="MKC376" s="1465"/>
      <c r="MKD376" s="1465"/>
      <c r="MKE376" s="1465"/>
      <c r="MKF376" s="1465"/>
      <c r="MKG376" s="1465"/>
      <c r="MKH376" s="1465"/>
      <c r="MKI376" s="1465"/>
      <c r="MKJ376" s="1465"/>
      <c r="MKK376" s="1465"/>
      <c r="MKL376" s="1465"/>
      <c r="MKM376" s="1465"/>
      <c r="MKN376" s="1465"/>
      <c r="MKO376" s="1465"/>
      <c r="MKP376" s="1465"/>
      <c r="MKQ376" s="1465"/>
      <c r="MKR376" s="1465"/>
      <c r="MKS376" s="1465"/>
      <c r="MKT376" s="1465"/>
      <c r="MKU376" s="1465"/>
      <c r="MKV376" s="1465"/>
      <c r="MKW376" s="1465"/>
      <c r="MKX376" s="1465"/>
      <c r="MKY376" s="1465"/>
      <c r="MKZ376" s="1465"/>
      <c r="MLA376" s="1465"/>
      <c r="MLB376" s="1465"/>
      <c r="MLC376" s="1465"/>
      <c r="MLD376" s="1465"/>
      <c r="MLE376" s="1465"/>
      <c r="MLF376" s="1465"/>
      <c r="MLG376" s="1465"/>
      <c r="MLH376" s="1465"/>
      <c r="MLI376" s="1465"/>
      <c r="MLJ376" s="1465"/>
      <c r="MLK376" s="1465"/>
      <c r="MLL376" s="1465"/>
      <c r="MLM376" s="1465"/>
      <c r="MLN376" s="1465"/>
      <c r="MLO376" s="1465"/>
      <c r="MLP376" s="1465"/>
      <c r="MLQ376" s="1465"/>
      <c r="MLR376" s="1465"/>
      <c r="MLS376" s="1465"/>
      <c r="MLT376" s="1465"/>
      <c r="MLU376" s="1465"/>
      <c r="MLV376" s="1465"/>
      <c r="MLW376" s="1465"/>
      <c r="MLX376" s="1465"/>
      <c r="MLY376" s="1465"/>
      <c r="MLZ376" s="1465"/>
      <c r="MMA376" s="1465"/>
      <c r="MMB376" s="1465"/>
      <c r="MMC376" s="1465"/>
      <c r="MMD376" s="1465"/>
      <c r="MME376" s="1465"/>
      <c r="MMF376" s="1465"/>
      <c r="MMG376" s="1465"/>
      <c r="MMH376" s="1465"/>
      <c r="MMI376" s="1465"/>
      <c r="MMJ376" s="1465"/>
      <c r="MMK376" s="1465"/>
      <c r="MML376" s="1465"/>
      <c r="MMM376" s="1465"/>
      <c r="MMN376" s="1465"/>
      <c r="MMO376" s="1465"/>
      <c r="MMP376" s="1465"/>
      <c r="MMQ376" s="1465"/>
      <c r="MMR376" s="1465"/>
      <c r="MMS376" s="1465"/>
      <c r="MMT376" s="1465"/>
      <c r="MMU376" s="1465"/>
      <c r="MMV376" s="1465"/>
      <c r="MMW376" s="1465"/>
      <c r="MMX376" s="1465"/>
      <c r="MMY376" s="1465"/>
      <c r="MMZ376" s="1465"/>
      <c r="MNA376" s="1465"/>
      <c r="MNB376" s="1465"/>
      <c r="MNC376" s="1465"/>
      <c r="MND376" s="1465"/>
      <c r="MNE376" s="1465"/>
      <c r="MNF376" s="1465"/>
      <c r="MNG376" s="1465"/>
      <c r="MNH376" s="1465"/>
      <c r="MNI376" s="1465"/>
      <c r="MNJ376" s="1465"/>
      <c r="MNK376" s="1465"/>
      <c r="MNL376" s="1465"/>
      <c r="MNM376" s="1465"/>
      <c r="MNN376" s="1465"/>
      <c r="MNO376" s="1465"/>
      <c r="MNP376" s="1465"/>
      <c r="MNQ376" s="1465"/>
      <c r="MNR376" s="1465"/>
      <c r="MNS376" s="1465"/>
      <c r="MNT376" s="1465"/>
      <c r="MNU376" s="1465"/>
      <c r="MNV376" s="1465"/>
      <c r="MNW376" s="1465"/>
      <c r="MNX376" s="1465"/>
      <c r="MNY376" s="1465"/>
      <c r="MNZ376" s="1465"/>
      <c r="MOA376" s="1465"/>
      <c r="MOB376" s="1465"/>
      <c r="MOC376" s="1465"/>
      <c r="MOD376" s="1465"/>
      <c r="MOE376" s="1465"/>
      <c r="MOF376" s="1465"/>
      <c r="MOG376" s="1465"/>
      <c r="MOH376" s="1465"/>
      <c r="MOI376" s="1465"/>
      <c r="MOJ376" s="1465"/>
      <c r="MOK376" s="1465"/>
      <c r="MOL376" s="1465"/>
      <c r="MOM376" s="1465"/>
      <c r="MON376" s="1465"/>
      <c r="MOO376" s="1465"/>
      <c r="MOP376" s="1465"/>
      <c r="MOQ376" s="1465"/>
      <c r="MOR376" s="1465"/>
      <c r="MOS376" s="1465"/>
      <c r="MOT376" s="1465"/>
      <c r="MOU376" s="1465"/>
      <c r="MOV376" s="1465"/>
      <c r="MOW376" s="1465"/>
      <c r="MOX376" s="1465"/>
      <c r="MOY376" s="1465"/>
      <c r="MOZ376" s="1465"/>
      <c r="MPA376" s="1465"/>
      <c r="MPB376" s="1465"/>
      <c r="MPC376" s="1465"/>
      <c r="MPD376" s="1465"/>
      <c r="MPE376" s="1465"/>
      <c r="MPF376" s="1465"/>
      <c r="MPG376" s="1465"/>
      <c r="MPH376" s="1465"/>
      <c r="MPI376" s="1465"/>
      <c r="MPJ376" s="1465"/>
      <c r="MPK376" s="1465"/>
      <c r="MPL376" s="1465"/>
      <c r="MPM376" s="1465"/>
      <c r="MPN376" s="1465"/>
      <c r="MPO376" s="1465"/>
      <c r="MPP376" s="1465"/>
      <c r="MPQ376" s="1465"/>
      <c r="MPR376" s="1465"/>
      <c r="MPS376" s="1465"/>
      <c r="MPT376" s="1465"/>
      <c r="MPU376" s="1465"/>
      <c r="MPV376" s="1465"/>
      <c r="MPW376" s="1465"/>
      <c r="MPX376" s="1465"/>
      <c r="MPY376" s="1465"/>
      <c r="MPZ376" s="1465"/>
      <c r="MQA376" s="1465"/>
      <c r="MQB376" s="1465"/>
      <c r="MQC376" s="1465"/>
      <c r="MQD376" s="1465"/>
      <c r="MQE376" s="1465"/>
      <c r="MQF376" s="1465"/>
      <c r="MQG376" s="1465"/>
      <c r="MQH376" s="1465"/>
      <c r="MQI376" s="1465"/>
      <c r="MQJ376" s="1465"/>
      <c r="MQK376" s="1465"/>
      <c r="MQL376" s="1465"/>
      <c r="MQM376" s="1465"/>
      <c r="MQN376" s="1465"/>
      <c r="MQO376" s="1465"/>
      <c r="MQP376" s="1465"/>
      <c r="MQQ376" s="1465"/>
      <c r="MQR376" s="1465"/>
      <c r="MQS376" s="1465"/>
      <c r="MQT376" s="1465"/>
      <c r="MQU376" s="1465"/>
      <c r="MQV376" s="1465"/>
      <c r="MQW376" s="1465"/>
      <c r="MQX376" s="1465"/>
      <c r="MQY376" s="1465"/>
      <c r="MQZ376" s="1465"/>
      <c r="MRA376" s="1465"/>
      <c r="MRB376" s="1465"/>
      <c r="MRC376" s="1465"/>
      <c r="MRD376" s="1465"/>
      <c r="MRE376" s="1465"/>
      <c r="MRF376" s="1465"/>
      <c r="MRG376" s="1465"/>
      <c r="MRH376" s="1465"/>
      <c r="MRI376" s="1465"/>
      <c r="MRJ376" s="1465"/>
      <c r="MRK376" s="1465"/>
      <c r="MRL376" s="1465"/>
      <c r="MRM376" s="1465"/>
      <c r="MRN376" s="1465"/>
      <c r="MRO376" s="1465"/>
      <c r="MRP376" s="1465"/>
      <c r="MRQ376" s="1465"/>
      <c r="MRR376" s="1465"/>
      <c r="MRS376" s="1465"/>
      <c r="MRT376" s="1465"/>
      <c r="MRU376" s="1465"/>
      <c r="MRV376" s="1465"/>
      <c r="MRW376" s="1465"/>
      <c r="MRX376" s="1465"/>
      <c r="MRY376" s="1465"/>
      <c r="MRZ376" s="1465"/>
      <c r="MSA376" s="1465"/>
      <c r="MSB376" s="1465"/>
      <c r="MSC376" s="1465"/>
      <c r="MSD376" s="1465"/>
      <c r="MSE376" s="1465"/>
      <c r="MSF376" s="1465"/>
      <c r="MSG376" s="1465"/>
      <c r="MSH376" s="1465"/>
      <c r="MSI376" s="1465"/>
      <c r="MSJ376" s="1465"/>
      <c r="MSK376" s="1465"/>
      <c r="MSL376" s="1465"/>
      <c r="MSM376" s="1465"/>
      <c r="MSN376" s="1465"/>
      <c r="MSO376" s="1465"/>
      <c r="MSP376" s="1465"/>
      <c r="MSQ376" s="1465"/>
      <c r="MSR376" s="1465"/>
      <c r="MSS376" s="1465"/>
      <c r="MST376" s="1465"/>
      <c r="MSU376" s="1465"/>
      <c r="MSV376" s="1465"/>
      <c r="MSW376" s="1465"/>
      <c r="MSX376" s="1465"/>
      <c r="MSY376" s="1465"/>
      <c r="MSZ376" s="1465"/>
      <c r="MTA376" s="1465"/>
      <c r="MTB376" s="1465"/>
      <c r="MTC376" s="1465"/>
      <c r="MTD376" s="1465"/>
      <c r="MTE376" s="1465"/>
      <c r="MTF376" s="1465"/>
      <c r="MTG376" s="1465"/>
      <c r="MTH376" s="1465"/>
      <c r="MTI376" s="1465"/>
      <c r="MTJ376" s="1465"/>
      <c r="MTK376" s="1465"/>
      <c r="MTL376" s="1465"/>
      <c r="MTM376" s="1465"/>
      <c r="MTN376" s="1465"/>
      <c r="MTO376" s="1465"/>
      <c r="MTP376" s="1465"/>
      <c r="MTQ376" s="1465"/>
      <c r="MTR376" s="1465"/>
      <c r="MTS376" s="1465"/>
      <c r="MTT376" s="1465"/>
      <c r="MTU376" s="1465"/>
      <c r="MTV376" s="1465"/>
      <c r="MTW376" s="1465"/>
      <c r="MTX376" s="1465"/>
      <c r="MTY376" s="1465"/>
      <c r="MTZ376" s="1465"/>
      <c r="MUA376" s="1465"/>
      <c r="MUB376" s="1465"/>
      <c r="MUC376" s="1465"/>
      <c r="MUD376" s="1465"/>
      <c r="MUE376" s="1465"/>
      <c r="MUF376" s="1465"/>
      <c r="MUG376" s="1465"/>
      <c r="MUH376" s="1465"/>
      <c r="MUI376" s="1465"/>
      <c r="MUJ376" s="1465"/>
      <c r="MUK376" s="1465"/>
      <c r="MUL376" s="1465"/>
      <c r="MUM376" s="1465"/>
      <c r="MUN376" s="1465"/>
      <c r="MUO376" s="1465"/>
      <c r="MUP376" s="1465"/>
      <c r="MUQ376" s="1465"/>
      <c r="MUR376" s="1465"/>
      <c r="MUS376" s="1465"/>
      <c r="MUT376" s="1465"/>
      <c r="MUU376" s="1465"/>
      <c r="MUV376" s="1465"/>
      <c r="MUW376" s="1465"/>
      <c r="MUX376" s="1465"/>
      <c r="MUY376" s="1465"/>
      <c r="MUZ376" s="1465"/>
      <c r="MVA376" s="1465"/>
      <c r="MVB376" s="1465"/>
      <c r="MVC376" s="1465"/>
      <c r="MVD376" s="1465"/>
      <c r="MVE376" s="1465"/>
      <c r="MVF376" s="1465"/>
      <c r="MVG376" s="1465"/>
      <c r="MVH376" s="1465"/>
      <c r="MVI376" s="1465"/>
      <c r="MVJ376" s="1465"/>
      <c r="MVK376" s="1465"/>
      <c r="MVL376" s="1465"/>
      <c r="MVM376" s="1465"/>
      <c r="MVN376" s="1465"/>
      <c r="MVO376" s="1465"/>
      <c r="MVP376" s="1465"/>
      <c r="MVQ376" s="1465"/>
      <c r="MVR376" s="1465"/>
      <c r="MVS376" s="1465"/>
      <c r="MVT376" s="1465"/>
      <c r="MVU376" s="1465"/>
      <c r="MVV376" s="1465"/>
      <c r="MVW376" s="1465"/>
      <c r="MVX376" s="1465"/>
      <c r="MVY376" s="1465"/>
      <c r="MVZ376" s="1465"/>
      <c r="MWA376" s="1465"/>
      <c r="MWB376" s="1465"/>
      <c r="MWC376" s="1465"/>
      <c r="MWD376" s="1465"/>
      <c r="MWE376" s="1465"/>
      <c r="MWF376" s="1465"/>
      <c r="MWG376" s="1465"/>
      <c r="MWH376" s="1465"/>
      <c r="MWI376" s="1465"/>
      <c r="MWJ376" s="1465"/>
      <c r="MWK376" s="1465"/>
      <c r="MWL376" s="1465"/>
      <c r="MWM376" s="1465"/>
      <c r="MWN376" s="1465"/>
      <c r="MWO376" s="1465"/>
      <c r="MWP376" s="1465"/>
      <c r="MWQ376" s="1465"/>
      <c r="MWR376" s="1465"/>
      <c r="MWS376" s="1465"/>
      <c r="MWT376" s="1465"/>
      <c r="MWU376" s="1465"/>
      <c r="MWV376" s="1465"/>
      <c r="MWW376" s="1465"/>
      <c r="MWX376" s="1465"/>
      <c r="MWY376" s="1465"/>
      <c r="MWZ376" s="1465"/>
      <c r="MXA376" s="1465"/>
      <c r="MXB376" s="1465"/>
      <c r="MXC376" s="1465"/>
      <c r="MXD376" s="1465"/>
      <c r="MXE376" s="1465"/>
      <c r="MXF376" s="1465"/>
      <c r="MXG376" s="1465"/>
      <c r="MXH376" s="1465"/>
      <c r="MXI376" s="1465"/>
      <c r="MXJ376" s="1465"/>
      <c r="MXK376" s="1465"/>
      <c r="MXL376" s="1465"/>
      <c r="MXM376" s="1465"/>
      <c r="MXN376" s="1465"/>
      <c r="MXO376" s="1465"/>
      <c r="MXP376" s="1465"/>
      <c r="MXQ376" s="1465"/>
      <c r="MXR376" s="1465"/>
      <c r="MXS376" s="1465"/>
      <c r="MXT376" s="1465"/>
      <c r="MXU376" s="1465"/>
      <c r="MXV376" s="1465"/>
      <c r="MXW376" s="1465"/>
      <c r="MXX376" s="1465"/>
      <c r="MXY376" s="1465"/>
      <c r="MXZ376" s="1465"/>
      <c r="MYA376" s="1465"/>
      <c r="MYB376" s="1465"/>
      <c r="MYC376" s="1465"/>
      <c r="MYD376" s="1465"/>
      <c r="MYE376" s="1465"/>
      <c r="MYF376" s="1465"/>
      <c r="MYG376" s="1465"/>
      <c r="MYH376" s="1465"/>
      <c r="MYI376" s="1465"/>
      <c r="MYJ376" s="1465"/>
      <c r="MYK376" s="1465"/>
      <c r="MYL376" s="1465"/>
      <c r="MYM376" s="1465"/>
      <c r="MYN376" s="1465"/>
      <c r="MYO376" s="1465"/>
      <c r="MYP376" s="1465"/>
      <c r="MYQ376" s="1465"/>
      <c r="MYR376" s="1465"/>
      <c r="MYS376" s="1465"/>
      <c r="MYT376" s="1465"/>
      <c r="MYU376" s="1465"/>
      <c r="MYV376" s="1465"/>
      <c r="MYW376" s="1465"/>
      <c r="MYX376" s="1465"/>
      <c r="MYY376" s="1465"/>
      <c r="MYZ376" s="1465"/>
      <c r="MZA376" s="1465"/>
      <c r="MZB376" s="1465"/>
      <c r="MZC376" s="1465"/>
      <c r="MZD376" s="1465"/>
      <c r="MZE376" s="1465"/>
      <c r="MZF376" s="1465"/>
      <c r="MZG376" s="1465"/>
      <c r="MZH376" s="1465"/>
      <c r="MZI376" s="1465"/>
      <c r="MZJ376" s="1465"/>
      <c r="MZK376" s="1465"/>
      <c r="MZL376" s="1465"/>
      <c r="MZM376" s="1465"/>
      <c r="MZN376" s="1465"/>
      <c r="MZO376" s="1465"/>
      <c r="MZP376" s="1465"/>
      <c r="MZQ376" s="1465"/>
      <c r="MZR376" s="1465"/>
      <c r="MZS376" s="1465"/>
      <c r="MZT376" s="1465"/>
      <c r="MZU376" s="1465"/>
      <c r="MZV376" s="1465"/>
      <c r="MZW376" s="1465"/>
      <c r="MZX376" s="1465"/>
      <c r="MZY376" s="1465"/>
      <c r="MZZ376" s="1465"/>
      <c r="NAA376" s="1465"/>
      <c r="NAB376" s="1465"/>
      <c r="NAC376" s="1465"/>
      <c r="NAD376" s="1465"/>
      <c r="NAE376" s="1465"/>
      <c r="NAF376" s="1465"/>
      <c r="NAG376" s="1465"/>
      <c r="NAH376" s="1465"/>
      <c r="NAI376" s="1465"/>
      <c r="NAJ376" s="1465"/>
      <c r="NAK376" s="1465"/>
      <c r="NAL376" s="1465"/>
      <c r="NAM376" s="1465"/>
      <c r="NAN376" s="1465"/>
      <c r="NAO376" s="1465"/>
      <c r="NAP376" s="1465"/>
      <c r="NAQ376" s="1465"/>
      <c r="NAR376" s="1465"/>
      <c r="NAS376" s="1465"/>
      <c r="NAT376" s="1465"/>
      <c r="NAU376" s="1465"/>
      <c r="NAV376" s="1465"/>
      <c r="NAW376" s="1465"/>
      <c r="NAX376" s="1465"/>
      <c r="NAY376" s="1465"/>
      <c r="NAZ376" s="1465"/>
      <c r="NBA376" s="1465"/>
      <c r="NBB376" s="1465"/>
      <c r="NBC376" s="1465"/>
      <c r="NBD376" s="1465"/>
      <c r="NBE376" s="1465"/>
      <c r="NBF376" s="1465"/>
      <c r="NBG376" s="1465"/>
      <c r="NBH376" s="1465"/>
      <c r="NBI376" s="1465"/>
      <c r="NBJ376" s="1465"/>
      <c r="NBK376" s="1465"/>
      <c r="NBL376" s="1465"/>
      <c r="NBM376" s="1465"/>
      <c r="NBN376" s="1465"/>
      <c r="NBO376" s="1465"/>
      <c r="NBP376" s="1465"/>
      <c r="NBQ376" s="1465"/>
      <c r="NBR376" s="1465"/>
      <c r="NBS376" s="1465"/>
      <c r="NBT376" s="1465"/>
      <c r="NBU376" s="1465"/>
      <c r="NBV376" s="1465"/>
      <c r="NBW376" s="1465"/>
      <c r="NBX376" s="1465"/>
      <c r="NBY376" s="1465"/>
      <c r="NBZ376" s="1465"/>
      <c r="NCA376" s="1465"/>
      <c r="NCB376" s="1465"/>
      <c r="NCC376" s="1465"/>
      <c r="NCD376" s="1465"/>
      <c r="NCE376" s="1465"/>
      <c r="NCF376" s="1465"/>
      <c r="NCG376" s="1465"/>
      <c r="NCH376" s="1465"/>
      <c r="NCI376" s="1465"/>
      <c r="NCJ376" s="1465"/>
      <c r="NCK376" s="1465"/>
      <c r="NCL376" s="1465"/>
      <c r="NCM376" s="1465"/>
      <c r="NCN376" s="1465"/>
      <c r="NCO376" s="1465"/>
      <c r="NCP376" s="1465"/>
      <c r="NCQ376" s="1465"/>
      <c r="NCR376" s="1465"/>
      <c r="NCS376" s="1465"/>
      <c r="NCT376" s="1465"/>
      <c r="NCU376" s="1465"/>
      <c r="NCV376" s="1465"/>
      <c r="NCW376" s="1465"/>
      <c r="NCX376" s="1465"/>
      <c r="NCY376" s="1465"/>
      <c r="NCZ376" s="1465"/>
      <c r="NDA376" s="1465"/>
      <c r="NDB376" s="1465"/>
      <c r="NDC376" s="1465"/>
      <c r="NDD376" s="1465"/>
      <c r="NDE376" s="1465"/>
      <c r="NDF376" s="1465"/>
      <c r="NDG376" s="1465"/>
      <c r="NDH376" s="1465"/>
      <c r="NDI376" s="1465"/>
      <c r="NDJ376" s="1465"/>
      <c r="NDK376" s="1465"/>
      <c r="NDL376" s="1465"/>
      <c r="NDM376" s="1465"/>
      <c r="NDN376" s="1465"/>
      <c r="NDO376" s="1465"/>
      <c r="NDP376" s="1465"/>
      <c r="NDQ376" s="1465"/>
      <c r="NDR376" s="1465"/>
      <c r="NDS376" s="1465"/>
      <c r="NDT376" s="1465"/>
      <c r="NDU376" s="1465"/>
      <c r="NDV376" s="1465"/>
      <c r="NDW376" s="1465"/>
      <c r="NDX376" s="1465"/>
      <c r="NDY376" s="1465"/>
      <c r="NDZ376" s="1465"/>
      <c r="NEA376" s="1465"/>
      <c r="NEB376" s="1465"/>
      <c r="NEC376" s="1465"/>
      <c r="NED376" s="1465"/>
      <c r="NEE376" s="1465"/>
      <c r="NEF376" s="1465"/>
      <c r="NEG376" s="1465"/>
      <c r="NEH376" s="1465"/>
      <c r="NEI376" s="1465"/>
      <c r="NEJ376" s="1465"/>
      <c r="NEK376" s="1465"/>
      <c r="NEL376" s="1465"/>
      <c r="NEM376" s="1465"/>
      <c r="NEN376" s="1465"/>
      <c r="NEO376" s="1465"/>
      <c r="NEP376" s="1465"/>
      <c r="NEQ376" s="1465"/>
      <c r="NER376" s="1465"/>
      <c r="NES376" s="1465"/>
      <c r="NET376" s="1465"/>
      <c r="NEU376" s="1465"/>
      <c r="NEV376" s="1465"/>
      <c r="NEW376" s="1465"/>
      <c r="NEX376" s="1465"/>
      <c r="NEY376" s="1465"/>
      <c r="NEZ376" s="1465"/>
      <c r="NFA376" s="1465"/>
      <c r="NFB376" s="1465"/>
      <c r="NFC376" s="1465"/>
      <c r="NFD376" s="1465"/>
      <c r="NFE376" s="1465"/>
      <c r="NFF376" s="1465"/>
      <c r="NFG376" s="1465"/>
      <c r="NFH376" s="1465"/>
      <c r="NFI376" s="1465"/>
      <c r="NFJ376" s="1465"/>
      <c r="NFK376" s="1465"/>
      <c r="NFL376" s="1465"/>
      <c r="NFM376" s="1465"/>
      <c r="NFN376" s="1465"/>
      <c r="NFO376" s="1465"/>
      <c r="NFP376" s="1465"/>
      <c r="NFQ376" s="1465"/>
      <c r="NFR376" s="1465"/>
      <c r="NFS376" s="1465"/>
      <c r="NFT376" s="1465"/>
      <c r="NFU376" s="1465"/>
      <c r="NFV376" s="1465"/>
      <c r="NFW376" s="1465"/>
      <c r="NFX376" s="1465"/>
      <c r="NFY376" s="1465"/>
      <c r="NFZ376" s="1465"/>
      <c r="NGA376" s="1465"/>
      <c r="NGB376" s="1465"/>
      <c r="NGC376" s="1465"/>
      <c r="NGD376" s="1465"/>
      <c r="NGE376" s="1465"/>
      <c r="NGF376" s="1465"/>
      <c r="NGG376" s="1465"/>
      <c r="NGH376" s="1465"/>
      <c r="NGI376" s="1465"/>
      <c r="NGJ376" s="1465"/>
      <c r="NGK376" s="1465"/>
      <c r="NGL376" s="1465"/>
      <c r="NGM376" s="1465"/>
      <c r="NGN376" s="1465"/>
      <c r="NGO376" s="1465"/>
      <c r="NGP376" s="1465"/>
      <c r="NGQ376" s="1465"/>
      <c r="NGR376" s="1465"/>
      <c r="NGS376" s="1465"/>
      <c r="NGT376" s="1465"/>
      <c r="NGU376" s="1465"/>
      <c r="NGV376" s="1465"/>
      <c r="NGW376" s="1465"/>
      <c r="NGX376" s="1465"/>
      <c r="NGY376" s="1465"/>
      <c r="NGZ376" s="1465"/>
      <c r="NHA376" s="1465"/>
      <c r="NHB376" s="1465"/>
      <c r="NHC376" s="1465"/>
      <c r="NHD376" s="1465"/>
      <c r="NHE376" s="1465"/>
      <c r="NHF376" s="1465"/>
      <c r="NHG376" s="1465"/>
      <c r="NHH376" s="1465"/>
      <c r="NHI376" s="1465"/>
      <c r="NHJ376" s="1465"/>
      <c r="NHK376" s="1465"/>
      <c r="NHL376" s="1465"/>
      <c r="NHM376" s="1465"/>
      <c r="NHN376" s="1465"/>
      <c r="NHO376" s="1465"/>
      <c r="NHP376" s="1465"/>
      <c r="NHQ376" s="1465"/>
      <c r="NHR376" s="1465"/>
      <c r="NHS376" s="1465"/>
      <c r="NHT376" s="1465"/>
      <c r="NHU376" s="1465"/>
      <c r="NHV376" s="1465"/>
      <c r="NHW376" s="1465"/>
      <c r="NHX376" s="1465"/>
      <c r="NHY376" s="1465"/>
      <c r="NHZ376" s="1465"/>
      <c r="NIA376" s="1465"/>
      <c r="NIB376" s="1465"/>
      <c r="NIC376" s="1465"/>
      <c r="NID376" s="1465"/>
      <c r="NIE376" s="1465"/>
      <c r="NIF376" s="1465"/>
      <c r="NIG376" s="1465"/>
      <c r="NIH376" s="1465"/>
      <c r="NII376" s="1465"/>
      <c r="NIJ376" s="1465"/>
      <c r="NIK376" s="1465"/>
      <c r="NIL376" s="1465"/>
      <c r="NIM376" s="1465"/>
      <c r="NIN376" s="1465"/>
      <c r="NIO376" s="1465"/>
      <c r="NIP376" s="1465"/>
      <c r="NIQ376" s="1465"/>
      <c r="NIR376" s="1465"/>
      <c r="NIS376" s="1465"/>
      <c r="NIT376" s="1465"/>
      <c r="NIU376" s="1465"/>
      <c r="NIV376" s="1465"/>
      <c r="NIW376" s="1465"/>
      <c r="NIX376" s="1465"/>
      <c r="NIY376" s="1465"/>
      <c r="NIZ376" s="1465"/>
      <c r="NJA376" s="1465"/>
      <c r="NJB376" s="1465"/>
      <c r="NJC376" s="1465"/>
      <c r="NJD376" s="1465"/>
      <c r="NJE376" s="1465"/>
      <c r="NJF376" s="1465"/>
      <c r="NJG376" s="1465"/>
      <c r="NJH376" s="1465"/>
      <c r="NJI376" s="1465"/>
      <c r="NJJ376" s="1465"/>
      <c r="NJK376" s="1465"/>
      <c r="NJL376" s="1465"/>
      <c r="NJM376" s="1465"/>
      <c r="NJN376" s="1465"/>
      <c r="NJO376" s="1465"/>
      <c r="NJP376" s="1465"/>
      <c r="NJQ376" s="1465"/>
      <c r="NJR376" s="1465"/>
      <c r="NJS376" s="1465"/>
      <c r="NJT376" s="1465"/>
      <c r="NJU376" s="1465"/>
      <c r="NJV376" s="1465"/>
      <c r="NJW376" s="1465"/>
      <c r="NJX376" s="1465"/>
      <c r="NJY376" s="1465"/>
      <c r="NJZ376" s="1465"/>
      <c r="NKA376" s="1465"/>
      <c r="NKB376" s="1465"/>
      <c r="NKC376" s="1465"/>
      <c r="NKD376" s="1465"/>
      <c r="NKE376" s="1465"/>
      <c r="NKF376" s="1465"/>
      <c r="NKG376" s="1465"/>
      <c r="NKH376" s="1465"/>
      <c r="NKI376" s="1465"/>
      <c r="NKJ376" s="1465"/>
      <c r="NKK376" s="1465"/>
      <c r="NKL376" s="1465"/>
      <c r="NKM376" s="1465"/>
      <c r="NKN376" s="1465"/>
      <c r="NKO376" s="1465"/>
      <c r="NKP376" s="1465"/>
      <c r="NKQ376" s="1465"/>
      <c r="NKR376" s="1465"/>
      <c r="NKS376" s="1465"/>
      <c r="NKT376" s="1465"/>
      <c r="NKU376" s="1465"/>
      <c r="NKV376" s="1465"/>
      <c r="NKW376" s="1465"/>
      <c r="NKX376" s="1465"/>
      <c r="NKY376" s="1465"/>
      <c r="NKZ376" s="1465"/>
      <c r="NLA376" s="1465"/>
      <c r="NLB376" s="1465"/>
      <c r="NLC376" s="1465"/>
      <c r="NLD376" s="1465"/>
      <c r="NLE376" s="1465"/>
      <c r="NLF376" s="1465"/>
      <c r="NLG376" s="1465"/>
      <c r="NLH376" s="1465"/>
      <c r="NLI376" s="1465"/>
      <c r="NLJ376" s="1465"/>
      <c r="NLK376" s="1465"/>
      <c r="NLL376" s="1465"/>
      <c r="NLM376" s="1465"/>
      <c r="NLN376" s="1465"/>
      <c r="NLO376" s="1465"/>
      <c r="NLP376" s="1465"/>
      <c r="NLQ376" s="1465"/>
      <c r="NLR376" s="1465"/>
      <c r="NLS376" s="1465"/>
      <c r="NLT376" s="1465"/>
      <c r="NLU376" s="1465"/>
      <c r="NLV376" s="1465"/>
      <c r="NLW376" s="1465"/>
      <c r="NLX376" s="1465"/>
      <c r="NLY376" s="1465"/>
      <c r="NLZ376" s="1465"/>
      <c r="NMA376" s="1465"/>
      <c r="NMB376" s="1465"/>
      <c r="NMC376" s="1465"/>
      <c r="NMD376" s="1465"/>
      <c r="NME376" s="1465"/>
      <c r="NMF376" s="1465"/>
      <c r="NMG376" s="1465"/>
      <c r="NMH376" s="1465"/>
      <c r="NMI376" s="1465"/>
      <c r="NMJ376" s="1465"/>
      <c r="NMK376" s="1465"/>
      <c r="NML376" s="1465"/>
      <c r="NMM376" s="1465"/>
      <c r="NMN376" s="1465"/>
      <c r="NMO376" s="1465"/>
      <c r="NMP376" s="1465"/>
      <c r="NMQ376" s="1465"/>
      <c r="NMR376" s="1465"/>
      <c r="NMS376" s="1465"/>
      <c r="NMT376" s="1465"/>
      <c r="NMU376" s="1465"/>
      <c r="NMV376" s="1465"/>
      <c r="NMW376" s="1465"/>
      <c r="NMX376" s="1465"/>
      <c r="NMY376" s="1465"/>
      <c r="NMZ376" s="1465"/>
      <c r="NNA376" s="1465"/>
      <c r="NNB376" s="1465"/>
      <c r="NNC376" s="1465"/>
      <c r="NND376" s="1465"/>
      <c r="NNE376" s="1465"/>
      <c r="NNF376" s="1465"/>
      <c r="NNG376" s="1465"/>
      <c r="NNH376" s="1465"/>
      <c r="NNI376" s="1465"/>
      <c r="NNJ376" s="1465"/>
      <c r="NNK376" s="1465"/>
      <c r="NNL376" s="1465"/>
      <c r="NNM376" s="1465"/>
      <c r="NNN376" s="1465"/>
      <c r="NNO376" s="1465"/>
      <c r="NNP376" s="1465"/>
      <c r="NNQ376" s="1465"/>
      <c r="NNR376" s="1465"/>
      <c r="NNS376" s="1465"/>
      <c r="NNT376" s="1465"/>
      <c r="NNU376" s="1465"/>
      <c r="NNV376" s="1465"/>
      <c r="NNW376" s="1465"/>
      <c r="NNX376" s="1465"/>
      <c r="NNY376" s="1465"/>
      <c r="NNZ376" s="1465"/>
      <c r="NOA376" s="1465"/>
      <c r="NOB376" s="1465"/>
      <c r="NOC376" s="1465"/>
      <c r="NOD376" s="1465"/>
      <c r="NOE376" s="1465"/>
      <c r="NOF376" s="1465"/>
      <c r="NOG376" s="1465"/>
      <c r="NOH376" s="1465"/>
      <c r="NOI376" s="1465"/>
      <c r="NOJ376" s="1465"/>
      <c r="NOK376" s="1465"/>
      <c r="NOL376" s="1465"/>
      <c r="NOM376" s="1465"/>
      <c r="NON376" s="1465"/>
      <c r="NOO376" s="1465"/>
      <c r="NOP376" s="1465"/>
      <c r="NOQ376" s="1465"/>
      <c r="NOR376" s="1465"/>
      <c r="NOS376" s="1465"/>
      <c r="NOT376" s="1465"/>
      <c r="NOU376" s="1465"/>
      <c r="NOV376" s="1465"/>
      <c r="NOW376" s="1465"/>
      <c r="NOX376" s="1465"/>
      <c r="NOY376" s="1465"/>
      <c r="NOZ376" s="1465"/>
      <c r="NPA376" s="1465"/>
      <c r="NPB376" s="1465"/>
      <c r="NPC376" s="1465"/>
      <c r="NPD376" s="1465"/>
      <c r="NPE376" s="1465"/>
      <c r="NPF376" s="1465"/>
      <c r="NPG376" s="1465"/>
      <c r="NPH376" s="1465"/>
      <c r="NPI376" s="1465"/>
      <c r="NPJ376" s="1465"/>
      <c r="NPK376" s="1465"/>
      <c r="NPL376" s="1465"/>
      <c r="NPM376" s="1465"/>
      <c r="NPN376" s="1465"/>
      <c r="NPO376" s="1465"/>
      <c r="NPP376" s="1465"/>
      <c r="NPQ376" s="1465"/>
      <c r="NPR376" s="1465"/>
      <c r="NPS376" s="1465"/>
      <c r="NPT376" s="1465"/>
      <c r="NPU376" s="1465"/>
      <c r="NPV376" s="1465"/>
      <c r="NPW376" s="1465"/>
      <c r="NPX376" s="1465"/>
      <c r="NPY376" s="1465"/>
      <c r="NPZ376" s="1465"/>
      <c r="NQA376" s="1465"/>
      <c r="NQB376" s="1465"/>
      <c r="NQC376" s="1465"/>
      <c r="NQD376" s="1465"/>
      <c r="NQE376" s="1465"/>
      <c r="NQF376" s="1465"/>
      <c r="NQG376" s="1465"/>
      <c r="NQH376" s="1465"/>
      <c r="NQI376" s="1465"/>
      <c r="NQJ376" s="1465"/>
      <c r="NQK376" s="1465"/>
      <c r="NQL376" s="1465"/>
      <c r="NQM376" s="1465"/>
      <c r="NQN376" s="1465"/>
      <c r="NQO376" s="1465"/>
      <c r="NQP376" s="1465"/>
      <c r="NQQ376" s="1465"/>
      <c r="NQR376" s="1465"/>
      <c r="NQS376" s="1465"/>
      <c r="NQT376" s="1465"/>
      <c r="NQU376" s="1465"/>
      <c r="NQV376" s="1465"/>
      <c r="NQW376" s="1465"/>
      <c r="NQX376" s="1465"/>
      <c r="NQY376" s="1465"/>
      <c r="NQZ376" s="1465"/>
      <c r="NRA376" s="1465"/>
      <c r="NRB376" s="1465"/>
      <c r="NRC376" s="1465"/>
      <c r="NRD376" s="1465"/>
      <c r="NRE376" s="1465"/>
      <c r="NRF376" s="1465"/>
      <c r="NRG376" s="1465"/>
      <c r="NRH376" s="1465"/>
      <c r="NRI376" s="1465"/>
      <c r="NRJ376" s="1465"/>
      <c r="NRK376" s="1465"/>
      <c r="NRL376" s="1465"/>
      <c r="NRM376" s="1465"/>
      <c r="NRN376" s="1465"/>
      <c r="NRO376" s="1465"/>
      <c r="NRP376" s="1465"/>
      <c r="NRQ376" s="1465"/>
      <c r="NRR376" s="1465"/>
      <c r="NRS376" s="1465"/>
      <c r="NRT376" s="1465"/>
      <c r="NRU376" s="1465"/>
      <c r="NRV376" s="1465"/>
      <c r="NRW376" s="1465"/>
      <c r="NRX376" s="1465"/>
      <c r="NRY376" s="1465"/>
      <c r="NRZ376" s="1465"/>
      <c r="NSA376" s="1465"/>
      <c r="NSB376" s="1465"/>
      <c r="NSC376" s="1465"/>
      <c r="NSD376" s="1465"/>
      <c r="NSE376" s="1465"/>
      <c r="NSF376" s="1465"/>
      <c r="NSG376" s="1465"/>
      <c r="NSH376" s="1465"/>
      <c r="NSI376" s="1465"/>
      <c r="NSJ376" s="1465"/>
      <c r="NSK376" s="1465"/>
      <c r="NSL376" s="1465"/>
      <c r="NSM376" s="1465"/>
      <c r="NSN376" s="1465"/>
      <c r="NSO376" s="1465"/>
      <c r="NSP376" s="1465"/>
      <c r="NSQ376" s="1465"/>
      <c r="NSR376" s="1465"/>
      <c r="NSS376" s="1465"/>
      <c r="NST376" s="1465"/>
      <c r="NSU376" s="1465"/>
      <c r="NSV376" s="1465"/>
      <c r="NSW376" s="1465"/>
      <c r="NSX376" s="1465"/>
      <c r="NSY376" s="1465"/>
      <c r="NSZ376" s="1465"/>
      <c r="NTA376" s="1465"/>
      <c r="NTB376" s="1465"/>
      <c r="NTC376" s="1465"/>
      <c r="NTD376" s="1465"/>
      <c r="NTE376" s="1465"/>
      <c r="NTF376" s="1465"/>
      <c r="NTG376" s="1465"/>
      <c r="NTH376" s="1465"/>
      <c r="NTI376" s="1465"/>
      <c r="NTJ376" s="1465"/>
      <c r="NTK376" s="1465"/>
      <c r="NTL376" s="1465"/>
      <c r="NTM376" s="1465"/>
      <c r="NTN376" s="1465"/>
      <c r="NTO376" s="1465"/>
      <c r="NTP376" s="1465"/>
      <c r="NTQ376" s="1465"/>
      <c r="NTR376" s="1465"/>
      <c r="NTS376" s="1465"/>
      <c r="NTT376" s="1465"/>
      <c r="NTU376" s="1465"/>
      <c r="NTV376" s="1465"/>
      <c r="NTW376" s="1465"/>
      <c r="NTX376" s="1465"/>
      <c r="NTY376" s="1465"/>
      <c r="NTZ376" s="1465"/>
      <c r="NUA376" s="1465"/>
      <c r="NUB376" s="1465"/>
      <c r="NUC376" s="1465"/>
      <c r="NUD376" s="1465"/>
      <c r="NUE376" s="1465"/>
      <c r="NUF376" s="1465"/>
      <c r="NUG376" s="1465"/>
      <c r="NUH376" s="1465"/>
      <c r="NUI376" s="1465"/>
      <c r="NUJ376" s="1465"/>
      <c r="NUK376" s="1465"/>
      <c r="NUL376" s="1465"/>
      <c r="NUM376" s="1465"/>
      <c r="NUN376" s="1465"/>
      <c r="NUO376" s="1465"/>
      <c r="NUP376" s="1465"/>
      <c r="NUQ376" s="1465"/>
      <c r="NUR376" s="1465"/>
      <c r="NUS376" s="1465"/>
      <c r="NUT376" s="1465"/>
      <c r="NUU376" s="1465"/>
      <c r="NUV376" s="1465"/>
      <c r="NUW376" s="1465"/>
      <c r="NUX376" s="1465"/>
      <c r="NUY376" s="1465"/>
      <c r="NUZ376" s="1465"/>
      <c r="NVA376" s="1465"/>
      <c r="NVB376" s="1465"/>
      <c r="NVC376" s="1465"/>
      <c r="NVD376" s="1465"/>
      <c r="NVE376" s="1465"/>
      <c r="NVF376" s="1465"/>
      <c r="NVG376" s="1465"/>
      <c r="NVH376" s="1465"/>
      <c r="NVI376" s="1465"/>
      <c r="NVJ376" s="1465"/>
      <c r="NVK376" s="1465"/>
      <c r="NVL376" s="1465"/>
      <c r="NVM376" s="1465"/>
      <c r="NVN376" s="1465"/>
      <c r="NVO376" s="1465"/>
      <c r="NVP376" s="1465"/>
      <c r="NVQ376" s="1465"/>
      <c r="NVR376" s="1465"/>
      <c r="NVS376" s="1465"/>
      <c r="NVT376" s="1465"/>
      <c r="NVU376" s="1465"/>
      <c r="NVV376" s="1465"/>
      <c r="NVW376" s="1465"/>
      <c r="NVX376" s="1465"/>
      <c r="NVY376" s="1465"/>
      <c r="NVZ376" s="1465"/>
      <c r="NWA376" s="1465"/>
      <c r="NWB376" s="1465"/>
      <c r="NWC376" s="1465"/>
      <c r="NWD376" s="1465"/>
      <c r="NWE376" s="1465"/>
      <c r="NWF376" s="1465"/>
      <c r="NWG376" s="1465"/>
      <c r="NWH376" s="1465"/>
      <c r="NWI376" s="1465"/>
      <c r="NWJ376" s="1465"/>
      <c r="NWK376" s="1465"/>
      <c r="NWL376" s="1465"/>
      <c r="NWM376" s="1465"/>
      <c r="NWN376" s="1465"/>
      <c r="NWO376" s="1465"/>
      <c r="NWP376" s="1465"/>
      <c r="NWQ376" s="1465"/>
      <c r="NWR376" s="1465"/>
      <c r="NWS376" s="1465"/>
      <c r="NWT376" s="1465"/>
      <c r="NWU376" s="1465"/>
      <c r="NWV376" s="1465"/>
      <c r="NWW376" s="1465"/>
      <c r="NWX376" s="1465"/>
      <c r="NWY376" s="1465"/>
      <c r="NWZ376" s="1465"/>
      <c r="NXA376" s="1465"/>
      <c r="NXB376" s="1465"/>
      <c r="NXC376" s="1465"/>
      <c r="NXD376" s="1465"/>
      <c r="NXE376" s="1465"/>
      <c r="NXF376" s="1465"/>
      <c r="NXG376" s="1465"/>
      <c r="NXH376" s="1465"/>
      <c r="NXI376" s="1465"/>
      <c r="NXJ376" s="1465"/>
      <c r="NXK376" s="1465"/>
      <c r="NXL376" s="1465"/>
      <c r="NXM376" s="1465"/>
      <c r="NXN376" s="1465"/>
      <c r="NXO376" s="1465"/>
      <c r="NXP376" s="1465"/>
      <c r="NXQ376" s="1465"/>
      <c r="NXR376" s="1465"/>
      <c r="NXS376" s="1465"/>
      <c r="NXT376" s="1465"/>
      <c r="NXU376" s="1465"/>
      <c r="NXV376" s="1465"/>
      <c r="NXW376" s="1465"/>
      <c r="NXX376" s="1465"/>
      <c r="NXY376" s="1465"/>
      <c r="NXZ376" s="1465"/>
      <c r="NYA376" s="1465"/>
      <c r="NYB376" s="1465"/>
      <c r="NYC376" s="1465"/>
      <c r="NYD376" s="1465"/>
      <c r="NYE376" s="1465"/>
      <c r="NYF376" s="1465"/>
      <c r="NYG376" s="1465"/>
      <c r="NYH376" s="1465"/>
      <c r="NYI376" s="1465"/>
      <c r="NYJ376" s="1465"/>
      <c r="NYK376" s="1465"/>
      <c r="NYL376" s="1465"/>
      <c r="NYM376" s="1465"/>
      <c r="NYN376" s="1465"/>
      <c r="NYO376" s="1465"/>
      <c r="NYP376" s="1465"/>
      <c r="NYQ376" s="1465"/>
      <c r="NYR376" s="1465"/>
      <c r="NYS376" s="1465"/>
      <c r="NYT376" s="1465"/>
      <c r="NYU376" s="1465"/>
      <c r="NYV376" s="1465"/>
      <c r="NYW376" s="1465"/>
      <c r="NYX376" s="1465"/>
      <c r="NYY376" s="1465"/>
      <c r="NYZ376" s="1465"/>
      <c r="NZA376" s="1465"/>
      <c r="NZB376" s="1465"/>
      <c r="NZC376" s="1465"/>
      <c r="NZD376" s="1465"/>
      <c r="NZE376" s="1465"/>
      <c r="NZF376" s="1465"/>
      <c r="NZG376" s="1465"/>
      <c r="NZH376" s="1465"/>
      <c r="NZI376" s="1465"/>
      <c r="NZJ376" s="1465"/>
      <c r="NZK376" s="1465"/>
      <c r="NZL376" s="1465"/>
      <c r="NZM376" s="1465"/>
      <c r="NZN376" s="1465"/>
      <c r="NZO376" s="1465"/>
      <c r="NZP376" s="1465"/>
      <c r="NZQ376" s="1465"/>
      <c r="NZR376" s="1465"/>
      <c r="NZS376" s="1465"/>
      <c r="NZT376" s="1465"/>
      <c r="NZU376" s="1465"/>
      <c r="NZV376" s="1465"/>
      <c r="NZW376" s="1465"/>
      <c r="NZX376" s="1465"/>
      <c r="NZY376" s="1465"/>
      <c r="NZZ376" s="1465"/>
      <c r="OAA376" s="1465"/>
      <c r="OAB376" s="1465"/>
      <c r="OAC376" s="1465"/>
      <c r="OAD376" s="1465"/>
      <c r="OAE376" s="1465"/>
      <c r="OAF376" s="1465"/>
      <c r="OAG376" s="1465"/>
      <c r="OAH376" s="1465"/>
      <c r="OAI376" s="1465"/>
      <c r="OAJ376" s="1465"/>
      <c r="OAK376" s="1465"/>
      <c r="OAL376" s="1465"/>
      <c r="OAM376" s="1465"/>
      <c r="OAN376" s="1465"/>
      <c r="OAO376" s="1465"/>
      <c r="OAP376" s="1465"/>
      <c r="OAQ376" s="1465"/>
      <c r="OAR376" s="1465"/>
      <c r="OAS376" s="1465"/>
      <c r="OAT376" s="1465"/>
      <c r="OAU376" s="1465"/>
      <c r="OAV376" s="1465"/>
      <c r="OAW376" s="1465"/>
      <c r="OAX376" s="1465"/>
      <c r="OAY376" s="1465"/>
      <c r="OAZ376" s="1465"/>
      <c r="OBA376" s="1465"/>
      <c r="OBB376" s="1465"/>
      <c r="OBC376" s="1465"/>
      <c r="OBD376" s="1465"/>
      <c r="OBE376" s="1465"/>
      <c r="OBF376" s="1465"/>
      <c r="OBG376" s="1465"/>
      <c r="OBH376" s="1465"/>
      <c r="OBI376" s="1465"/>
      <c r="OBJ376" s="1465"/>
      <c r="OBK376" s="1465"/>
      <c r="OBL376" s="1465"/>
      <c r="OBM376" s="1465"/>
      <c r="OBN376" s="1465"/>
      <c r="OBO376" s="1465"/>
      <c r="OBP376" s="1465"/>
      <c r="OBQ376" s="1465"/>
      <c r="OBR376" s="1465"/>
      <c r="OBS376" s="1465"/>
      <c r="OBT376" s="1465"/>
      <c r="OBU376" s="1465"/>
      <c r="OBV376" s="1465"/>
      <c r="OBW376" s="1465"/>
      <c r="OBX376" s="1465"/>
      <c r="OBY376" s="1465"/>
      <c r="OBZ376" s="1465"/>
      <c r="OCA376" s="1465"/>
      <c r="OCB376" s="1465"/>
      <c r="OCC376" s="1465"/>
      <c r="OCD376" s="1465"/>
      <c r="OCE376" s="1465"/>
      <c r="OCF376" s="1465"/>
      <c r="OCG376" s="1465"/>
      <c r="OCH376" s="1465"/>
      <c r="OCI376" s="1465"/>
      <c r="OCJ376" s="1465"/>
      <c r="OCK376" s="1465"/>
      <c r="OCL376" s="1465"/>
      <c r="OCM376" s="1465"/>
      <c r="OCN376" s="1465"/>
      <c r="OCO376" s="1465"/>
      <c r="OCP376" s="1465"/>
      <c r="OCQ376" s="1465"/>
      <c r="OCR376" s="1465"/>
      <c r="OCS376" s="1465"/>
      <c r="OCT376" s="1465"/>
      <c r="OCU376" s="1465"/>
      <c r="OCV376" s="1465"/>
      <c r="OCW376" s="1465"/>
      <c r="OCX376" s="1465"/>
      <c r="OCY376" s="1465"/>
      <c r="OCZ376" s="1465"/>
      <c r="ODA376" s="1465"/>
      <c r="ODB376" s="1465"/>
      <c r="ODC376" s="1465"/>
      <c r="ODD376" s="1465"/>
      <c r="ODE376" s="1465"/>
      <c r="ODF376" s="1465"/>
      <c r="ODG376" s="1465"/>
      <c r="ODH376" s="1465"/>
      <c r="ODI376" s="1465"/>
      <c r="ODJ376" s="1465"/>
      <c r="ODK376" s="1465"/>
      <c r="ODL376" s="1465"/>
      <c r="ODM376" s="1465"/>
      <c r="ODN376" s="1465"/>
      <c r="ODO376" s="1465"/>
      <c r="ODP376" s="1465"/>
      <c r="ODQ376" s="1465"/>
      <c r="ODR376" s="1465"/>
      <c r="ODS376" s="1465"/>
      <c r="ODT376" s="1465"/>
      <c r="ODU376" s="1465"/>
      <c r="ODV376" s="1465"/>
      <c r="ODW376" s="1465"/>
      <c r="ODX376" s="1465"/>
      <c r="ODY376" s="1465"/>
      <c r="ODZ376" s="1465"/>
      <c r="OEA376" s="1465"/>
      <c r="OEB376" s="1465"/>
      <c r="OEC376" s="1465"/>
      <c r="OED376" s="1465"/>
      <c r="OEE376" s="1465"/>
      <c r="OEF376" s="1465"/>
      <c r="OEG376" s="1465"/>
      <c r="OEH376" s="1465"/>
      <c r="OEI376" s="1465"/>
      <c r="OEJ376" s="1465"/>
      <c r="OEK376" s="1465"/>
      <c r="OEL376" s="1465"/>
      <c r="OEM376" s="1465"/>
      <c r="OEN376" s="1465"/>
      <c r="OEO376" s="1465"/>
      <c r="OEP376" s="1465"/>
      <c r="OEQ376" s="1465"/>
      <c r="OER376" s="1465"/>
      <c r="OES376" s="1465"/>
      <c r="OET376" s="1465"/>
      <c r="OEU376" s="1465"/>
      <c r="OEV376" s="1465"/>
      <c r="OEW376" s="1465"/>
      <c r="OEX376" s="1465"/>
      <c r="OEY376" s="1465"/>
      <c r="OEZ376" s="1465"/>
      <c r="OFA376" s="1465"/>
      <c r="OFB376" s="1465"/>
      <c r="OFC376" s="1465"/>
      <c r="OFD376" s="1465"/>
      <c r="OFE376" s="1465"/>
      <c r="OFF376" s="1465"/>
      <c r="OFG376" s="1465"/>
      <c r="OFH376" s="1465"/>
      <c r="OFI376" s="1465"/>
      <c r="OFJ376" s="1465"/>
      <c r="OFK376" s="1465"/>
      <c r="OFL376" s="1465"/>
      <c r="OFM376" s="1465"/>
      <c r="OFN376" s="1465"/>
      <c r="OFO376" s="1465"/>
      <c r="OFP376" s="1465"/>
      <c r="OFQ376" s="1465"/>
      <c r="OFR376" s="1465"/>
      <c r="OFS376" s="1465"/>
      <c r="OFT376" s="1465"/>
      <c r="OFU376" s="1465"/>
      <c r="OFV376" s="1465"/>
      <c r="OFW376" s="1465"/>
      <c r="OFX376" s="1465"/>
      <c r="OFY376" s="1465"/>
      <c r="OFZ376" s="1465"/>
      <c r="OGA376" s="1465"/>
      <c r="OGB376" s="1465"/>
      <c r="OGC376" s="1465"/>
      <c r="OGD376" s="1465"/>
      <c r="OGE376" s="1465"/>
      <c r="OGF376" s="1465"/>
      <c r="OGG376" s="1465"/>
      <c r="OGH376" s="1465"/>
      <c r="OGI376" s="1465"/>
      <c r="OGJ376" s="1465"/>
      <c r="OGK376" s="1465"/>
      <c r="OGL376" s="1465"/>
      <c r="OGM376" s="1465"/>
      <c r="OGN376" s="1465"/>
      <c r="OGO376" s="1465"/>
      <c r="OGP376" s="1465"/>
      <c r="OGQ376" s="1465"/>
      <c r="OGR376" s="1465"/>
      <c r="OGS376" s="1465"/>
      <c r="OGT376" s="1465"/>
      <c r="OGU376" s="1465"/>
      <c r="OGV376" s="1465"/>
      <c r="OGW376" s="1465"/>
      <c r="OGX376" s="1465"/>
      <c r="OGY376" s="1465"/>
      <c r="OGZ376" s="1465"/>
      <c r="OHA376" s="1465"/>
      <c r="OHB376" s="1465"/>
      <c r="OHC376" s="1465"/>
      <c r="OHD376" s="1465"/>
      <c r="OHE376" s="1465"/>
      <c r="OHF376" s="1465"/>
      <c r="OHG376" s="1465"/>
      <c r="OHH376" s="1465"/>
      <c r="OHI376" s="1465"/>
      <c r="OHJ376" s="1465"/>
      <c r="OHK376" s="1465"/>
      <c r="OHL376" s="1465"/>
      <c r="OHM376" s="1465"/>
      <c r="OHN376" s="1465"/>
      <c r="OHO376" s="1465"/>
      <c r="OHP376" s="1465"/>
      <c r="OHQ376" s="1465"/>
      <c r="OHR376" s="1465"/>
      <c r="OHS376" s="1465"/>
      <c r="OHT376" s="1465"/>
      <c r="OHU376" s="1465"/>
      <c r="OHV376" s="1465"/>
      <c r="OHW376" s="1465"/>
      <c r="OHX376" s="1465"/>
      <c r="OHY376" s="1465"/>
      <c r="OHZ376" s="1465"/>
      <c r="OIA376" s="1465"/>
      <c r="OIB376" s="1465"/>
      <c r="OIC376" s="1465"/>
      <c r="OID376" s="1465"/>
      <c r="OIE376" s="1465"/>
      <c r="OIF376" s="1465"/>
      <c r="OIG376" s="1465"/>
      <c r="OIH376" s="1465"/>
      <c r="OII376" s="1465"/>
      <c r="OIJ376" s="1465"/>
      <c r="OIK376" s="1465"/>
      <c r="OIL376" s="1465"/>
      <c r="OIM376" s="1465"/>
      <c r="OIN376" s="1465"/>
      <c r="OIO376" s="1465"/>
      <c r="OIP376" s="1465"/>
      <c r="OIQ376" s="1465"/>
      <c r="OIR376" s="1465"/>
      <c r="OIS376" s="1465"/>
      <c r="OIT376" s="1465"/>
      <c r="OIU376" s="1465"/>
      <c r="OIV376" s="1465"/>
      <c r="OIW376" s="1465"/>
      <c r="OIX376" s="1465"/>
      <c r="OIY376" s="1465"/>
      <c r="OIZ376" s="1465"/>
      <c r="OJA376" s="1465"/>
      <c r="OJB376" s="1465"/>
      <c r="OJC376" s="1465"/>
      <c r="OJD376" s="1465"/>
      <c r="OJE376" s="1465"/>
      <c r="OJF376" s="1465"/>
      <c r="OJG376" s="1465"/>
      <c r="OJH376" s="1465"/>
      <c r="OJI376" s="1465"/>
      <c r="OJJ376" s="1465"/>
      <c r="OJK376" s="1465"/>
      <c r="OJL376" s="1465"/>
      <c r="OJM376" s="1465"/>
      <c r="OJN376" s="1465"/>
      <c r="OJO376" s="1465"/>
      <c r="OJP376" s="1465"/>
      <c r="OJQ376" s="1465"/>
      <c r="OJR376" s="1465"/>
      <c r="OJS376" s="1465"/>
      <c r="OJT376" s="1465"/>
      <c r="OJU376" s="1465"/>
      <c r="OJV376" s="1465"/>
      <c r="OJW376" s="1465"/>
      <c r="OJX376" s="1465"/>
      <c r="OJY376" s="1465"/>
      <c r="OJZ376" s="1465"/>
      <c r="OKA376" s="1465"/>
      <c r="OKB376" s="1465"/>
      <c r="OKC376" s="1465"/>
      <c r="OKD376" s="1465"/>
      <c r="OKE376" s="1465"/>
      <c r="OKF376" s="1465"/>
      <c r="OKG376" s="1465"/>
      <c r="OKH376" s="1465"/>
      <c r="OKI376" s="1465"/>
      <c r="OKJ376" s="1465"/>
      <c r="OKK376" s="1465"/>
      <c r="OKL376" s="1465"/>
      <c r="OKM376" s="1465"/>
      <c r="OKN376" s="1465"/>
      <c r="OKO376" s="1465"/>
      <c r="OKP376" s="1465"/>
      <c r="OKQ376" s="1465"/>
      <c r="OKR376" s="1465"/>
      <c r="OKS376" s="1465"/>
      <c r="OKT376" s="1465"/>
      <c r="OKU376" s="1465"/>
      <c r="OKV376" s="1465"/>
      <c r="OKW376" s="1465"/>
      <c r="OKX376" s="1465"/>
      <c r="OKY376" s="1465"/>
      <c r="OKZ376" s="1465"/>
      <c r="OLA376" s="1465"/>
      <c r="OLB376" s="1465"/>
      <c r="OLC376" s="1465"/>
      <c r="OLD376" s="1465"/>
      <c r="OLE376" s="1465"/>
      <c r="OLF376" s="1465"/>
      <c r="OLG376" s="1465"/>
      <c r="OLH376" s="1465"/>
      <c r="OLI376" s="1465"/>
      <c r="OLJ376" s="1465"/>
      <c r="OLK376" s="1465"/>
      <c r="OLL376" s="1465"/>
      <c r="OLM376" s="1465"/>
      <c r="OLN376" s="1465"/>
      <c r="OLO376" s="1465"/>
      <c r="OLP376" s="1465"/>
      <c r="OLQ376" s="1465"/>
      <c r="OLR376" s="1465"/>
      <c r="OLS376" s="1465"/>
      <c r="OLT376" s="1465"/>
      <c r="OLU376" s="1465"/>
      <c r="OLV376" s="1465"/>
      <c r="OLW376" s="1465"/>
      <c r="OLX376" s="1465"/>
      <c r="OLY376" s="1465"/>
      <c r="OLZ376" s="1465"/>
      <c r="OMA376" s="1465"/>
      <c r="OMB376" s="1465"/>
      <c r="OMC376" s="1465"/>
      <c r="OMD376" s="1465"/>
      <c r="OME376" s="1465"/>
      <c r="OMF376" s="1465"/>
      <c r="OMG376" s="1465"/>
      <c r="OMH376" s="1465"/>
      <c r="OMI376" s="1465"/>
      <c r="OMJ376" s="1465"/>
      <c r="OMK376" s="1465"/>
      <c r="OML376" s="1465"/>
      <c r="OMM376" s="1465"/>
      <c r="OMN376" s="1465"/>
      <c r="OMO376" s="1465"/>
      <c r="OMP376" s="1465"/>
      <c r="OMQ376" s="1465"/>
      <c r="OMR376" s="1465"/>
      <c r="OMS376" s="1465"/>
      <c r="OMT376" s="1465"/>
      <c r="OMU376" s="1465"/>
      <c r="OMV376" s="1465"/>
      <c r="OMW376" s="1465"/>
      <c r="OMX376" s="1465"/>
      <c r="OMY376" s="1465"/>
      <c r="OMZ376" s="1465"/>
      <c r="ONA376" s="1465"/>
      <c r="ONB376" s="1465"/>
      <c r="ONC376" s="1465"/>
      <c r="OND376" s="1465"/>
      <c r="ONE376" s="1465"/>
      <c r="ONF376" s="1465"/>
      <c r="ONG376" s="1465"/>
      <c r="ONH376" s="1465"/>
      <c r="ONI376" s="1465"/>
      <c r="ONJ376" s="1465"/>
      <c r="ONK376" s="1465"/>
      <c r="ONL376" s="1465"/>
      <c r="ONM376" s="1465"/>
      <c r="ONN376" s="1465"/>
      <c r="ONO376" s="1465"/>
      <c r="ONP376" s="1465"/>
      <c r="ONQ376" s="1465"/>
      <c r="ONR376" s="1465"/>
      <c r="ONS376" s="1465"/>
      <c r="ONT376" s="1465"/>
      <c r="ONU376" s="1465"/>
      <c r="ONV376" s="1465"/>
      <c r="ONW376" s="1465"/>
      <c r="ONX376" s="1465"/>
      <c r="ONY376" s="1465"/>
      <c r="ONZ376" s="1465"/>
      <c r="OOA376" s="1465"/>
      <c r="OOB376" s="1465"/>
      <c r="OOC376" s="1465"/>
      <c r="OOD376" s="1465"/>
      <c r="OOE376" s="1465"/>
      <c r="OOF376" s="1465"/>
      <c r="OOG376" s="1465"/>
      <c r="OOH376" s="1465"/>
      <c r="OOI376" s="1465"/>
      <c r="OOJ376" s="1465"/>
      <c r="OOK376" s="1465"/>
      <c r="OOL376" s="1465"/>
      <c r="OOM376" s="1465"/>
      <c r="OON376" s="1465"/>
      <c r="OOO376" s="1465"/>
      <c r="OOP376" s="1465"/>
      <c r="OOQ376" s="1465"/>
      <c r="OOR376" s="1465"/>
      <c r="OOS376" s="1465"/>
      <c r="OOT376" s="1465"/>
      <c r="OOU376" s="1465"/>
      <c r="OOV376" s="1465"/>
      <c r="OOW376" s="1465"/>
      <c r="OOX376" s="1465"/>
      <c r="OOY376" s="1465"/>
      <c r="OOZ376" s="1465"/>
      <c r="OPA376" s="1465"/>
      <c r="OPB376" s="1465"/>
      <c r="OPC376" s="1465"/>
      <c r="OPD376" s="1465"/>
      <c r="OPE376" s="1465"/>
      <c r="OPF376" s="1465"/>
      <c r="OPG376" s="1465"/>
      <c r="OPH376" s="1465"/>
      <c r="OPI376" s="1465"/>
      <c r="OPJ376" s="1465"/>
      <c r="OPK376" s="1465"/>
      <c r="OPL376" s="1465"/>
      <c r="OPM376" s="1465"/>
      <c r="OPN376" s="1465"/>
      <c r="OPO376" s="1465"/>
      <c r="OPP376" s="1465"/>
      <c r="OPQ376" s="1465"/>
      <c r="OPR376" s="1465"/>
      <c r="OPS376" s="1465"/>
      <c r="OPT376" s="1465"/>
      <c r="OPU376" s="1465"/>
      <c r="OPV376" s="1465"/>
      <c r="OPW376" s="1465"/>
      <c r="OPX376" s="1465"/>
      <c r="OPY376" s="1465"/>
      <c r="OPZ376" s="1465"/>
      <c r="OQA376" s="1465"/>
      <c r="OQB376" s="1465"/>
      <c r="OQC376" s="1465"/>
      <c r="OQD376" s="1465"/>
      <c r="OQE376" s="1465"/>
      <c r="OQF376" s="1465"/>
      <c r="OQG376" s="1465"/>
      <c r="OQH376" s="1465"/>
      <c r="OQI376" s="1465"/>
      <c r="OQJ376" s="1465"/>
      <c r="OQK376" s="1465"/>
      <c r="OQL376" s="1465"/>
      <c r="OQM376" s="1465"/>
      <c r="OQN376" s="1465"/>
      <c r="OQO376" s="1465"/>
      <c r="OQP376" s="1465"/>
      <c r="OQQ376" s="1465"/>
      <c r="OQR376" s="1465"/>
      <c r="OQS376" s="1465"/>
      <c r="OQT376" s="1465"/>
      <c r="OQU376" s="1465"/>
      <c r="OQV376" s="1465"/>
      <c r="OQW376" s="1465"/>
      <c r="OQX376" s="1465"/>
      <c r="OQY376" s="1465"/>
      <c r="OQZ376" s="1465"/>
      <c r="ORA376" s="1465"/>
      <c r="ORB376" s="1465"/>
      <c r="ORC376" s="1465"/>
      <c r="ORD376" s="1465"/>
      <c r="ORE376" s="1465"/>
      <c r="ORF376" s="1465"/>
      <c r="ORG376" s="1465"/>
      <c r="ORH376" s="1465"/>
      <c r="ORI376" s="1465"/>
      <c r="ORJ376" s="1465"/>
      <c r="ORK376" s="1465"/>
      <c r="ORL376" s="1465"/>
      <c r="ORM376" s="1465"/>
      <c r="ORN376" s="1465"/>
      <c r="ORO376" s="1465"/>
      <c r="ORP376" s="1465"/>
      <c r="ORQ376" s="1465"/>
      <c r="ORR376" s="1465"/>
      <c r="ORS376" s="1465"/>
      <c r="ORT376" s="1465"/>
      <c r="ORU376" s="1465"/>
      <c r="ORV376" s="1465"/>
      <c r="ORW376" s="1465"/>
      <c r="ORX376" s="1465"/>
      <c r="ORY376" s="1465"/>
      <c r="ORZ376" s="1465"/>
      <c r="OSA376" s="1465"/>
      <c r="OSB376" s="1465"/>
      <c r="OSC376" s="1465"/>
      <c r="OSD376" s="1465"/>
      <c r="OSE376" s="1465"/>
      <c r="OSF376" s="1465"/>
      <c r="OSG376" s="1465"/>
      <c r="OSH376" s="1465"/>
      <c r="OSI376" s="1465"/>
      <c r="OSJ376" s="1465"/>
      <c r="OSK376" s="1465"/>
      <c r="OSL376" s="1465"/>
      <c r="OSM376" s="1465"/>
      <c r="OSN376" s="1465"/>
      <c r="OSO376" s="1465"/>
      <c r="OSP376" s="1465"/>
      <c r="OSQ376" s="1465"/>
      <c r="OSR376" s="1465"/>
      <c r="OSS376" s="1465"/>
      <c r="OST376" s="1465"/>
      <c r="OSU376" s="1465"/>
      <c r="OSV376" s="1465"/>
      <c r="OSW376" s="1465"/>
      <c r="OSX376" s="1465"/>
      <c r="OSY376" s="1465"/>
      <c r="OSZ376" s="1465"/>
      <c r="OTA376" s="1465"/>
      <c r="OTB376" s="1465"/>
      <c r="OTC376" s="1465"/>
      <c r="OTD376" s="1465"/>
      <c r="OTE376" s="1465"/>
      <c r="OTF376" s="1465"/>
      <c r="OTG376" s="1465"/>
      <c r="OTH376" s="1465"/>
      <c r="OTI376" s="1465"/>
      <c r="OTJ376" s="1465"/>
      <c r="OTK376" s="1465"/>
      <c r="OTL376" s="1465"/>
      <c r="OTM376" s="1465"/>
      <c r="OTN376" s="1465"/>
      <c r="OTO376" s="1465"/>
      <c r="OTP376" s="1465"/>
      <c r="OTQ376" s="1465"/>
      <c r="OTR376" s="1465"/>
      <c r="OTS376" s="1465"/>
      <c r="OTT376" s="1465"/>
      <c r="OTU376" s="1465"/>
      <c r="OTV376" s="1465"/>
      <c r="OTW376" s="1465"/>
      <c r="OTX376" s="1465"/>
      <c r="OTY376" s="1465"/>
      <c r="OTZ376" s="1465"/>
      <c r="OUA376" s="1465"/>
      <c r="OUB376" s="1465"/>
      <c r="OUC376" s="1465"/>
      <c r="OUD376" s="1465"/>
      <c r="OUE376" s="1465"/>
      <c r="OUF376" s="1465"/>
      <c r="OUG376" s="1465"/>
      <c r="OUH376" s="1465"/>
      <c r="OUI376" s="1465"/>
      <c r="OUJ376" s="1465"/>
      <c r="OUK376" s="1465"/>
      <c r="OUL376" s="1465"/>
      <c r="OUM376" s="1465"/>
      <c r="OUN376" s="1465"/>
      <c r="OUO376" s="1465"/>
      <c r="OUP376" s="1465"/>
      <c r="OUQ376" s="1465"/>
      <c r="OUR376" s="1465"/>
      <c r="OUS376" s="1465"/>
      <c r="OUT376" s="1465"/>
      <c r="OUU376" s="1465"/>
      <c r="OUV376" s="1465"/>
      <c r="OUW376" s="1465"/>
      <c r="OUX376" s="1465"/>
      <c r="OUY376" s="1465"/>
      <c r="OUZ376" s="1465"/>
      <c r="OVA376" s="1465"/>
      <c r="OVB376" s="1465"/>
      <c r="OVC376" s="1465"/>
      <c r="OVD376" s="1465"/>
      <c r="OVE376" s="1465"/>
      <c r="OVF376" s="1465"/>
      <c r="OVG376" s="1465"/>
      <c r="OVH376" s="1465"/>
      <c r="OVI376" s="1465"/>
      <c r="OVJ376" s="1465"/>
      <c r="OVK376" s="1465"/>
      <c r="OVL376" s="1465"/>
      <c r="OVM376" s="1465"/>
      <c r="OVN376" s="1465"/>
      <c r="OVO376" s="1465"/>
      <c r="OVP376" s="1465"/>
      <c r="OVQ376" s="1465"/>
      <c r="OVR376" s="1465"/>
      <c r="OVS376" s="1465"/>
      <c r="OVT376" s="1465"/>
      <c r="OVU376" s="1465"/>
      <c r="OVV376" s="1465"/>
      <c r="OVW376" s="1465"/>
      <c r="OVX376" s="1465"/>
      <c r="OVY376" s="1465"/>
      <c r="OVZ376" s="1465"/>
      <c r="OWA376" s="1465"/>
      <c r="OWB376" s="1465"/>
      <c r="OWC376" s="1465"/>
      <c r="OWD376" s="1465"/>
      <c r="OWE376" s="1465"/>
      <c r="OWF376" s="1465"/>
      <c r="OWG376" s="1465"/>
      <c r="OWH376" s="1465"/>
      <c r="OWI376" s="1465"/>
      <c r="OWJ376" s="1465"/>
      <c r="OWK376" s="1465"/>
      <c r="OWL376" s="1465"/>
      <c r="OWM376" s="1465"/>
      <c r="OWN376" s="1465"/>
      <c r="OWO376" s="1465"/>
      <c r="OWP376" s="1465"/>
      <c r="OWQ376" s="1465"/>
      <c r="OWR376" s="1465"/>
      <c r="OWS376" s="1465"/>
      <c r="OWT376" s="1465"/>
      <c r="OWU376" s="1465"/>
      <c r="OWV376" s="1465"/>
      <c r="OWW376" s="1465"/>
      <c r="OWX376" s="1465"/>
      <c r="OWY376" s="1465"/>
      <c r="OWZ376" s="1465"/>
      <c r="OXA376" s="1465"/>
      <c r="OXB376" s="1465"/>
      <c r="OXC376" s="1465"/>
      <c r="OXD376" s="1465"/>
      <c r="OXE376" s="1465"/>
      <c r="OXF376" s="1465"/>
      <c r="OXG376" s="1465"/>
      <c r="OXH376" s="1465"/>
      <c r="OXI376" s="1465"/>
      <c r="OXJ376" s="1465"/>
      <c r="OXK376" s="1465"/>
      <c r="OXL376" s="1465"/>
      <c r="OXM376" s="1465"/>
      <c r="OXN376" s="1465"/>
      <c r="OXO376" s="1465"/>
      <c r="OXP376" s="1465"/>
      <c r="OXQ376" s="1465"/>
      <c r="OXR376" s="1465"/>
      <c r="OXS376" s="1465"/>
      <c r="OXT376" s="1465"/>
      <c r="OXU376" s="1465"/>
      <c r="OXV376" s="1465"/>
      <c r="OXW376" s="1465"/>
      <c r="OXX376" s="1465"/>
      <c r="OXY376" s="1465"/>
      <c r="OXZ376" s="1465"/>
      <c r="OYA376" s="1465"/>
      <c r="OYB376" s="1465"/>
      <c r="OYC376" s="1465"/>
      <c r="OYD376" s="1465"/>
      <c r="OYE376" s="1465"/>
      <c r="OYF376" s="1465"/>
      <c r="OYG376" s="1465"/>
      <c r="OYH376" s="1465"/>
      <c r="OYI376" s="1465"/>
      <c r="OYJ376" s="1465"/>
      <c r="OYK376" s="1465"/>
      <c r="OYL376" s="1465"/>
      <c r="OYM376" s="1465"/>
      <c r="OYN376" s="1465"/>
      <c r="OYO376" s="1465"/>
      <c r="OYP376" s="1465"/>
      <c r="OYQ376" s="1465"/>
      <c r="OYR376" s="1465"/>
      <c r="OYS376" s="1465"/>
      <c r="OYT376" s="1465"/>
      <c r="OYU376" s="1465"/>
      <c r="OYV376" s="1465"/>
      <c r="OYW376" s="1465"/>
      <c r="OYX376" s="1465"/>
      <c r="OYY376" s="1465"/>
      <c r="OYZ376" s="1465"/>
      <c r="OZA376" s="1465"/>
      <c r="OZB376" s="1465"/>
      <c r="OZC376" s="1465"/>
      <c r="OZD376" s="1465"/>
      <c r="OZE376" s="1465"/>
      <c r="OZF376" s="1465"/>
      <c r="OZG376" s="1465"/>
      <c r="OZH376" s="1465"/>
      <c r="OZI376" s="1465"/>
      <c r="OZJ376" s="1465"/>
      <c r="OZK376" s="1465"/>
      <c r="OZL376" s="1465"/>
      <c r="OZM376" s="1465"/>
      <c r="OZN376" s="1465"/>
      <c r="OZO376" s="1465"/>
      <c r="OZP376" s="1465"/>
      <c r="OZQ376" s="1465"/>
      <c r="OZR376" s="1465"/>
      <c r="OZS376" s="1465"/>
      <c r="OZT376" s="1465"/>
      <c r="OZU376" s="1465"/>
      <c r="OZV376" s="1465"/>
      <c r="OZW376" s="1465"/>
      <c r="OZX376" s="1465"/>
      <c r="OZY376" s="1465"/>
      <c r="OZZ376" s="1465"/>
      <c r="PAA376" s="1465"/>
      <c r="PAB376" s="1465"/>
      <c r="PAC376" s="1465"/>
      <c r="PAD376" s="1465"/>
      <c r="PAE376" s="1465"/>
      <c r="PAF376" s="1465"/>
      <c r="PAG376" s="1465"/>
      <c r="PAH376" s="1465"/>
      <c r="PAI376" s="1465"/>
      <c r="PAJ376" s="1465"/>
      <c r="PAK376" s="1465"/>
      <c r="PAL376" s="1465"/>
      <c r="PAM376" s="1465"/>
      <c r="PAN376" s="1465"/>
      <c r="PAO376" s="1465"/>
      <c r="PAP376" s="1465"/>
      <c r="PAQ376" s="1465"/>
      <c r="PAR376" s="1465"/>
      <c r="PAS376" s="1465"/>
      <c r="PAT376" s="1465"/>
      <c r="PAU376" s="1465"/>
      <c r="PAV376" s="1465"/>
      <c r="PAW376" s="1465"/>
      <c r="PAX376" s="1465"/>
      <c r="PAY376" s="1465"/>
      <c r="PAZ376" s="1465"/>
      <c r="PBA376" s="1465"/>
      <c r="PBB376" s="1465"/>
      <c r="PBC376" s="1465"/>
      <c r="PBD376" s="1465"/>
      <c r="PBE376" s="1465"/>
      <c r="PBF376" s="1465"/>
      <c r="PBG376" s="1465"/>
      <c r="PBH376" s="1465"/>
      <c r="PBI376" s="1465"/>
      <c r="PBJ376" s="1465"/>
      <c r="PBK376" s="1465"/>
      <c r="PBL376" s="1465"/>
      <c r="PBM376" s="1465"/>
      <c r="PBN376" s="1465"/>
      <c r="PBO376" s="1465"/>
      <c r="PBP376" s="1465"/>
      <c r="PBQ376" s="1465"/>
      <c r="PBR376" s="1465"/>
      <c r="PBS376" s="1465"/>
      <c r="PBT376" s="1465"/>
      <c r="PBU376" s="1465"/>
      <c r="PBV376" s="1465"/>
      <c r="PBW376" s="1465"/>
      <c r="PBX376" s="1465"/>
      <c r="PBY376" s="1465"/>
      <c r="PBZ376" s="1465"/>
      <c r="PCA376" s="1465"/>
      <c r="PCB376" s="1465"/>
      <c r="PCC376" s="1465"/>
      <c r="PCD376" s="1465"/>
      <c r="PCE376" s="1465"/>
      <c r="PCF376" s="1465"/>
      <c r="PCG376" s="1465"/>
      <c r="PCH376" s="1465"/>
      <c r="PCI376" s="1465"/>
      <c r="PCJ376" s="1465"/>
      <c r="PCK376" s="1465"/>
      <c r="PCL376" s="1465"/>
      <c r="PCM376" s="1465"/>
      <c r="PCN376" s="1465"/>
      <c r="PCO376" s="1465"/>
      <c r="PCP376" s="1465"/>
      <c r="PCQ376" s="1465"/>
      <c r="PCR376" s="1465"/>
      <c r="PCS376" s="1465"/>
      <c r="PCT376" s="1465"/>
      <c r="PCU376" s="1465"/>
      <c r="PCV376" s="1465"/>
      <c r="PCW376" s="1465"/>
      <c r="PCX376" s="1465"/>
      <c r="PCY376" s="1465"/>
      <c r="PCZ376" s="1465"/>
      <c r="PDA376" s="1465"/>
      <c r="PDB376" s="1465"/>
      <c r="PDC376" s="1465"/>
      <c r="PDD376" s="1465"/>
      <c r="PDE376" s="1465"/>
      <c r="PDF376" s="1465"/>
      <c r="PDG376" s="1465"/>
      <c r="PDH376" s="1465"/>
      <c r="PDI376" s="1465"/>
      <c r="PDJ376" s="1465"/>
      <c r="PDK376" s="1465"/>
      <c r="PDL376" s="1465"/>
      <c r="PDM376" s="1465"/>
      <c r="PDN376" s="1465"/>
      <c r="PDO376" s="1465"/>
      <c r="PDP376" s="1465"/>
      <c r="PDQ376" s="1465"/>
      <c r="PDR376" s="1465"/>
      <c r="PDS376" s="1465"/>
      <c r="PDT376" s="1465"/>
      <c r="PDU376" s="1465"/>
      <c r="PDV376" s="1465"/>
      <c r="PDW376" s="1465"/>
      <c r="PDX376" s="1465"/>
      <c r="PDY376" s="1465"/>
      <c r="PDZ376" s="1465"/>
      <c r="PEA376" s="1465"/>
      <c r="PEB376" s="1465"/>
      <c r="PEC376" s="1465"/>
      <c r="PED376" s="1465"/>
      <c r="PEE376" s="1465"/>
      <c r="PEF376" s="1465"/>
      <c r="PEG376" s="1465"/>
      <c r="PEH376" s="1465"/>
      <c r="PEI376" s="1465"/>
      <c r="PEJ376" s="1465"/>
      <c r="PEK376" s="1465"/>
      <c r="PEL376" s="1465"/>
      <c r="PEM376" s="1465"/>
      <c r="PEN376" s="1465"/>
      <c r="PEO376" s="1465"/>
      <c r="PEP376" s="1465"/>
      <c r="PEQ376" s="1465"/>
      <c r="PER376" s="1465"/>
      <c r="PES376" s="1465"/>
      <c r="PET376" s="1465"/>
      <c r="PEU376" s="1465"/>
      <c r="PEV376" s="1465"/>
      <c r="PEW376" s="1465"/>
      <c r="PEX376" s="1465"/>
      <c r="PEY376" s="1465"/>
      <c r="PEZ376" s="1465"/>
      <c r="PFA376" s="1465"/>
      <c r="PFB376" s="1465"/>
      <c r="PFC376" s="1465"/>
      <c r="PFD376" s="1465"/>
      <c r="PFE376" s="1465"/>
      <c r="PFF376" s="1465"/>
      <c r="PFG376" s="1465"/>
      <c r="PFH376" s="1465"/>
      <c r="PFI376" s="1465"/>
      <c r="PFJ376" s="1465"/>
      <c r="PFK376" s="1465"/>
      <c r="PFL376" s="1465"/>
      <c r="PFM376" s="1465"/>
      <c r="PFN376" s="1465"/>
      <c r="PFO376" s="1465"/>
      <c r="PFP376" s="1465"/>
      <c r="PFQ376" s="1465"/>
      <c r="PFR376" s="1465"/>
      <c r="PFS376" s="1465"/>
      <c r="PFT376" s="1465"/>
      <c r="PFU376" s="1465"/>
      <c r="PFV376" s="1465"/>
      <c r="PFW376" s="1465"/>
      <c r="PFX376" s="1465"/>
      <c r="PFY376" s="1465"/>
      <c r="PFZ376" s="1465"/>
      <c r="PGA376" s="1465"/>
      <c r="PGB376" s="1465"/>
      <c r="PGC376" s="1465"/>
      <c r="PGD376" s="1465"/>
      <c r="PGE376" s="1465"/>
      <c r="PGF376" s="1465"/>
      <c r="PGG376" s="1465"/>
      <c r="PGH376" s="1465"/>
      <c r="PGI376" s="1465"/>
      <c r="PGJ376" s="1465"/>
      <c r="PGK376" s="1465"/>
      <c r="PGL376" s="1465"/>
      <c r="PGM376" s="1465"/>
      <c r="PGN376" s="1465"/>
      <c r="PGO376" s="1465"/>
      <c r="PGP376" s="1465"/>
      <c r="PGQ376" s="1465"/>
      <c r="PGR376" s="1465"/>
      <c r="PGS376" s="1465"/>
      <c r="PGT376" s="1465"/>
      <c r="PGU376" s="1465"/>
      <c r="PGV376" s="1465"/>
      <c r="PGW376" s="1465"/>
      <c r="PGX376" s="1465"/>
      <c r="PGY376" s="1465"/>
      <c r="PGZ376" s="1465"/>
      <c r="PHA376" s="1465"/>
      <c r="PHB376" s="1465"/>
      <c r="PHC376" s="1465"/>
      <c r="PHD376" s="1465"/>
      <c r="PHE376" s="1465"/>
      <c r="PHF376" s="1465"/>
      <c r="PHG376" s="1465"/>
      <c r="PHH376" s="1465"/>
      <c r="PHI376" s="1465"/>
      <c r="PHJ376" s="1465"/>
      <c r="PHK376" s="1465"/>
      <c r="PHL376" s="1465"/>
      <c r="PHM376" s="1465"/>
      <c r="PHN376" s="1465"/>
      <c r="PHO376" s="1465"/>
      <c r="PHP376" s="1465"/>
      <c r="PHQ376" s="1465"/>
      <c r="PHR376" s="1465"/>
      <c r="PHS376" s="1465"/>
      <c r="PHT376" s="1465"/>
      <c r="PHU376" s="1465"/>
      <c r="PHV376" s="1465"/>
      <c r="PHW376" s="1465"/>
      <c r="PHX376" s="1465"/>
      <c r="PHY376" s="1465"/>
      <c r="PHZ376" s="1465"/>
      <c r="PIA376" s="1465"/>
      <c r="PIB376" s="1465"/>
      <c r="PIC376" s="1465"/>
      <c r="PID376" s="1465"/>
      <c r="PIE376" s="1465"/>
      <c r="PIF376" s="1465"/>
      <c r="PIG376" s="1465"/>
      <c r="PIH376" s="1465"/>
      <c r="PII376" s="1465"/>
      <c r="PIJ376" s="1465"/>
      <c r="PIK376" s="1465"/>
      <c r="PIL376" s="1465"/>
      <c r="PIM376" s="1465"/>
      <c r="PIN376" s="1465"/>
      <c r="PIO376" s="1465"/>
      <c r="PIP376" s="1465"/>
      <c r="PIQ376" s="1465"/>
      <c r="PIR376" s="1465"/>
      <c r="PIS376" s="1465"/>
      <c r="PIT376" s="1465"/>
      <c r="PIU376" s="1465"/>
      <c r="PIV376" s="1465"/>
      <c r="PIW376" s="1465"/>
      <c r="PIX376" s="1465"/>
      <c r="PIY376" s="1465"/>
      <c r="PIZ376" s="1465"/>
      <c r="PJA376" s="1465"/>
      <c r="PJB376" s="1465"/>
      <c r="PJC376" s="1465"/>
      <c r="PJD376" s="1465"/>
      <c r="PJE376" s="1465"/>
      <c r="PJF376" s="1465"/>
      <c r="PJG376" s="1465"/>
      <c r="PJH376" s="1465"/>
      <c r="PJI376" s="1465"/>
      <c r="PJJ376" s="1465"/>
      <c r="PJK376" s="1465"/>
      <c r="PJL376" s="1465"/>
      <c r="PJM376" s="1465"/>
      <c r="PJN376" s="1465"/>
      <c r="PJO376" s="1465"/>
      <c r="PJP376" s="1465"/>
      <c r="PJQ376" s="1465"/>
      <c r="PJR376" s="1465"/>
      <c r="PJS376" s="1465"/>
      <c r="PJT376" s="1465"/>
      <c r="PJU376" s="1465"/>
      <c r="PJV376" s="1465"/>
      <c r="PJW376" s="1465"/>
      <c r="PJX376" s="1465"/>
      <c r="PJY376" s="1465"/>
      <c r="PJZ376" s="1465"/>
      <c r="PKA376" s="1465"/>
      <c r="PKB376" s="1465"/>
      <c r="PKC376" s="1465"/>
      <c r="PKD376" s="1465"/>
      <c r="PKE376" s="1465"/>
      <c r="PKF376" s="1465"/>
      <c r="PKG376" s="1465"/>
      <c r="PKH376" s="1465"/>
      <c r="PKI376" s="1465"/>
      <c r="PKJ376" s="1465"/>
      <c r="PKK376" s="1465"/>
      <c r="PKL376" s="1465"/>
      <c r="PKM376" s="1465"/>
      <c r="PKN376" s="1465"/>
      <c r="PKO376" s="1465"/>
      <c r="PKP376" s="1465"/>
      <c r="PKQ376" s="1465"/>
      <c r="PKR376" s="1465"/>
      <c r="PKS376" s="1465"/>
      <c r="PKT376" s="1465"/>
      <c r="PKU376" s="1465"/>
      <c r="PKV376" s="1465"/>
      <c r="PKW376" s="1465"/>
      <c r="PKX376" s="1465"/>
      <c r="PKY376" s="1465"/>
      <c r="PKZ376" s="1465"/>
      <c r="PLA376" s="1465"/>
      <c r="PLB376" s="1465"/>
      <c r="PLC376" s="1465"/>
      <c r="PLD376" s="1465"/>
      <c r="PLE376" s="1465"/>
      <c r="PLF376" s="1465"/>
      <c r="PLG376" s="1465"/>
      <c r="PLH376" s="1465"/>
      <c r="PLI376" s="1465"/>
      <c r="PLJ376" s="1465"/>
      <c r="PLK376" s="1465"/>
      <c r="PLL376" s="1465"/>
      <c r="PLM376" s="1465"/>
      <c r="PLN376" s="1465"/>
      <c r="PLO376" s="1465"/>
      <c r="PLP376" s="1465"/>
      <c r="PLQ376" s="1465"/>
      <c r="PLR376" s="1465"/>
      <c r="PLS376" s="1465"/>
      <c r="PLT376" s="1465"/>
      <c r="PLU376" s="1465"/>
      <c r="PLV376" s="1465"/>
      <c r="PLW376" s="1465"/>
      <c r="PLX376" s="1465"/>
      <c r="PLY376" s="1465"/>
      <c r="PLZ376" s="1465"/>
      <c r="PMA376" s="1465"/>
      <c r="PMB376" s="1465"/>
      <c r="PMC376" s="1465"/>
      <c r="PMD376" s="1465"/>
      <c r="PME376" s="1465"/>
      <c r="PMF376" s="1465"/>
      <c r="PMG376" s="1465"/>
      <c r="PMH376" s="1465"/>
      <c r="PMI376" s="1465"/>
      <c r="PMJ376" s="1465"/>
      <c r="PMK376" s="1465"/>
      <c r="PML376" s="1465"/>
      <c r="PMM376" s="1465"/>
      <c r="PMN376" s="1465"/>
      <c r="PMO376" s="1465"/>
      <c r="PMP376" s="1465"/>
      <c r="PMQ376" s="1465"/>
      <c r="PMR376" s="1465"/>
      <c r="PMS376" s="1465"/>
      <c r="PMT376" s="1465"/>
      <c r="PMU376" s="1465"/>
      <c r="PMV376" s="1465"/>
      <c r="PMW376" s="1465"/>
      <c r="PMX376" s="1465"/>
      <c r="PMY376" s="1465"/>
      <c r="PMZ376" s="1465"/>
      <c r="PNA376" s="1465"/>
      <c r="PNB376" s="1465"/>
      <c r="PNC376" s="1465"/>
      <c r="PND376" s="1465"/>
      <c r="PNE376" s="1465"/>
      <c r="PNF376" s="1465"/>
      <c r="PNG376" s="1465"/>
      <c r="PNH376" s="1465"/>
      <c r="PNI376" s="1465"/>
      <c r="PNJ376" s="1465"/>
      <c r="PNK376" s="1465"/>
      <c r="PNL376" s="1465"/>
      <c r="PNM376" s="1465"/>
      <c r="PNN376" s="1465"/>
      <c r="PNO376" s="1465"/>
      <c r="PNP376" s="1465"/>
      <c r="PNQ376" s="1465"/>
      <c r="PNR376" s="1465"/>
      <c r="PNS376" s="1465"/>
      <c r="PNT376" s="1465"/>
      <c r="PNU376" s="1465"/>
      <c r="PNV376" s="1465"/>
      <c r="PNW376" s="1465"/>
      <c r="PNX376" s="1465"/>
      <c r="PNY376" s="1465"/>
      <c r="PNZ376" s="1465"/>
      <c r="POA376" s="1465"/>
      <c r="POB376" s="1465"/>
      <c r="POC376" s="1465"/>
      <c r="POD376" s="1465"/>
      <c r="POE376" s="1465"/>
      <c r="POF376" s="1465"/>
      <c r="POG376" s="1465"/>
      <c r="POH376" s="1465"/>
      <c r="POI376" s="1465"/>
      <c r="POJ376" s="1465"/>
      <c r="POK376" s="1465"/>
      <c r="POL376" s="1465"/>
      <c r="POM376" s="1465"/>
      <c r="PON376" s="1465"/>
      <c r="POO376" s="1465"/>
      <c r="POP376" s="1465"/>
      <c r="POQ376" s="1465"/>
      <c r="POR376" s="1465"/>
      <c r="POS376" s="1465"/>
      <c r="POT376" s="1465"/>
      <c r="POU376" s="1465"/>
      <c r="POV376" s="1465"/>
      <c r="POW376" s="1465"/>
      <c r="POX376" s="1465"/>
      <c r="POY376" s="1465"/>
      <c r="POZ376" s="1465"/>
      <c r="PPA376" s="1465"/>
      <c r="PPB376" s="1465"/>
      <c r="PPC376" s="1465"/>
      <c r="PPD376" s="1465"/>
      <c r="PPE376" s="1465"/>
      <c r="PPF376" s="1465"/>
      <c r="PPG376" s="1465"/>
      <c r="PPH376" s="1465"/>
      <c r="PPI376" s="1465"/>
      <c r="PPJ376" s="1465"/>
      <c r="PPK376" s="1465"/>
      <c r="PPL376" s="1465"/>
      <c r="PPM376" s="1465"/>
      <c r="PPN376" s="1465"/>
      <c r="PPO376" s="1465"/>
      <c r="PPP376" s="1465"/>
      <c r="PPQ376" s="1465"/>
      <c r="PPR376" s="1465"/>
      <c r="PPS376" s="1465"/>
      <c r="PPT376" s="1465"/>
      <c r="PPU376" s="1465"/>
      <c r="PPV376" s="1465"/>
      <c r="PPW376" s="1465"/>
      <c r="PPX376" s="1465"/>
      <c r="PPY376" s="1465"/>
      <c r="PPZ376" s="1465"/>
      <c r="PQA376" s="1465"/>
      <c r="PQB376" s="1465"/>
      <c r="PQC376" s="1465"/>
      <c r="PQD376" s="1465"/>
      <c r="PQE376" s="1465"/>
      <c r="PQF376" s="1465"/>
      <c r="PQG376" s="1465"/>
      <c r="PQH376" s="1465"/>
      <c r="PQI376" s="1465"/>
      <c r="PQJ376" s="1465"/>
      <c r="PQK376" s="1465"/>
      <c r="PQL376" s="1465"/>
      <c r="PQM376" s="1465"/>
      <c r="PQN376" s="1465"/>
      <c r="PQO376" s="1465"/>
      <c r="PQP376" s="1465"/>
      <c r="PQQ376" s="1465"/>
      <c r="PQR376" s="1465"/>
      <c r="PQS376" s="1465"/>
      <c r="PQT376" s="1465"/>
      <c r="PQU376" s="1465"/>
      <c r="PQV376" s="1465"/>
      <c r="PQW376" s="1465"/>
      <c r="PQX376" s="1465"/>
      <c r="PQY376" s="1465"/>
      <c r="PQZ376" s="1465"/>
      <c r="PRA376" s="1465"/>
      <c r="PRB376" s="1465"/>
      <c r="PRC376" s="1465"/>
      <c r="PRD376" s="1465"/>
      <c r="PRE376" s="1465"/>
      <c r="PRF376" s="1465"/>
      <c r="PRG376" s="1465"/>
      <c r="PRH376" s="1465"/>
      <c r="PRI376" s="1465"/>
      <c r="PRJ376" s="1465"/>
      <c r="PRK376" s="1465"/>
      <c r="PRL376" s="1465"/>
      <c r="PRM376" s="1465"/>
      <c r="PRN376" s="1465"/>
      <c r="PRO376" s="1465"/>
      <c r="PRP376" s="1465"/>
      <c r="PRQ376" s="1465"/>
      <c r="PRR376" s="1465"/>
      <c r="PRS376" s="1465"/>
      <c r="PRT376" s="1465"/>
      <c r="PRU376" s="1465"/>
      <c r="PRV376" s="1465"/>
      <c r="PRW376" s="1465"/>
      <c r="PRX376" s="1465"/>
      <c r="PRY376" s="1465"/>
      <c r="PRZ376" s="1465"/>
      <c r="PSA376" s="1465"/>
      <c r="PSB376" s="1465"/>
      <c r="PSC376" s="1465"/>
      <c r="PSD376" s="1465"/>
      <c r="PSE376" s="1465"/>
      <c r="PSF376" s="1465"/>
      <c r="PSG376" s="1465"/>
      <c r="PSH376" s="1465"/>
      <c r="PSI376" s="1465"/>
      <c r="PSJ376" s="1465"/>
      <c r="PSK376" s="1465"/>
      <c r="PSL376" s="1465"/>
      <c r="PSM376" s="1465"/>
      <c r="PSN376" s="1465"/>
      <c r="PSO376" s="1465"/>
      <c r="PSP376" s="1465"/>
      <c r="PSQ376" s="1465"/>
      <c r="PSR376" s="1465"/>
      <c r="PSS376" s="1465"/>
      <c r="PST376" s="1465"/>
      <c r="PSU376" s="1465"/>
      <c r="PSV376" s="1465"/>
      <c r="PSW376" s="1465"/>
      <c r="PSX376" s="1465"/>
      <c r="PSY376" s="1465"/>
      <c r="PSZ376" s="1465"/>
      <c r="PTA376" s="1465"/>
      <c r="PTB376" s="1465"/>
      <c r="PTC376" s="1465"/>
      <c r="PTD376" s="1465"/>
      <c r="PTE376" s="1465"/>
      <c r="PTF376" s="1465"/>
      <c r="PTG376" s="1465"/>
      <c r="PTH376" s="1465"/>
      <c r="PTI376" s="1465"/>
      <c r="PTJ376" s="1465"/>
      <c r="PTK376" s="1465"/>
      <c r="PTL376" s="1465"/>
      <c r="PTM376" s="1465"/>
      <c r="PTN376" s="1465"/>
      <c r="PTO376" s="1465"/>
      <c r="PTP376" s="1465"/>
      <c r="PTQ376" s="1465"/>
      <c r="PTR376" s="1465"/>
      <c r="PTS376" s="1465"/>
      <c r="PTT376" s="1465"/>
      <c r="PTU376" s="1465"/>
      <c r="PTV376" s="1465"/>
      <c r="PTW376" s="1465"/>
      <c r="PTX376" s="1465"/>
      <c r="PTY376" s="1465"/>
      <c r="PTZ376" s="1465"/>
      <c r="PUA376" s="1465"/>
      <c r="PUB376" s="1465"/>
      <c r="PUC376" s="1465"/>
      <c r="PUD376" s="1465"/>
      <c r="PUE376" s="1465"/>
      <c r="PUF376" s="1465"/>
      <c r="PUG376" s="1465"/>
      <c r="PUH376" s="1465"/>
      <c r="PUI376" s="1465"/>
      <c r="PUJ376" s="1465"/>
      <c r="PUK376" s="1465"/>
      <c r="PUL376" s="1465"/>
      <c r="PUM376" s="1465"/>
      <c r="PUN376" s="1465"/>
      <c r="PUO376" s="1465"/>
      <c r="PUP376" s="1465"/>
      <c r="PUQ376" s="1465"/>
      <c r="PUR376" s="1465"/>
      <c r="PUS376" s="1465"/>
      <c r="PUT376" s="1465"/>
      <c r="PUU376" s="1465"/>
      <c r="PUV376" s="1465"/>
      <c r="PUW376" s="1465"/>
      <c r="PUX376" s="1465"/>
      <c r="PUY376" s="1465"/>
      <c r="PUZ376" s="1465"/>
      <c r="PVA376" s="1465"/>
      <c r="PVB376" s="1465"/>
      <c r="PVC376" s="1465"/>
      <c r="PVD376" s="1465"/>
      <c r="PVE376" s="1465"/>
      <c r="PVF376" s="1465"/>
      <c r="PVG376" s="1465"/>
      <c r="PVH376" s="1465"/>
      <c r="PVI376" s="1465"/>
      <c r="PVJ376" s="1465"/>
      <c r="PVK376" s="1465"/>
      <c r="PVL376" s="1465"/>
      <c r="PVM376" s="1465"/>
      <c r="PVN376" s="1465"/>
      <c r="PVO376" s="1465"/>
      <c r="PVP376" s="1465"/>
      <c r="PVQ376" s="1465"/>
      <c r="PVR376" s="1465"/>
      <c r="PVS376" s="1465"/>
      <c r="PVT376" s="1465"/>
      <c r="PVU376" s="1465"/>
      <c r="PVV376" s="1465"/>
      <c r="PVW376" s="1465"/>
      <c r="PVX376" s="1465"/>
      <c r="PVY376" s="1465"/>
      <c r="PVZ376" s="1465"/>
      <c r="PWA376" s="1465"/>
      <c r="PWB376" s="1465"/>
      <c r="PWC376" s="1465"/>
      <c r="PWD376" s="1465"/>
      <c r="PWE376" s="1465"/>
      <c r="PWF376" s="1465"/>
      <c r="PWG376" s="1465"/>
      <c r="PWH376" s="1465"/>
      <c r="PWI376" s="1465"/>
      <c r="PWJ376" s="1465"/>
      <c r="PWK376" s="1465"/>
      <c r="PWL376" s="1465"/>
      <c r="PWM376" s="1465"/>
      <c r="PWN376" s="1465"/>
      <c r="PWO376" s="1465"/>
      <c r="PWP376" s="1465"/>
      <c r="PWQ376" s="1465"/>
      <c r="PWR376" s="1465"/>
      <c r="PWS376" s="1465"/>
      <c r="PWT376" s="1465"/>
      <c r="PWU376" s="1465"/>
      <c r="PWV376" s="1465"/>
      <c r="PWW376" s="1465"/>
      <c r="PWX376" s="1465"/>
      <c r="PWY376" s="1465"/>
      <c r="PWZ376" s="1465"/>
      <c r="PXA376" s="1465"/>
      <c r="PXB376" s="1465"/>
      <c r="PXC376" s="1465"/>
      <c r="PXD376" s="1465"/>
      <c r="PXE376" s="1465"/>
      <c r="PXF376" s="1465"/>
      <c r="PXG376" s="1465"/>
      <c r="PXH376" s="1465"/>
      <c r="PXI376" s="1465"/>
      <c r="PXJ376" s="1465"/>
      <c r="PXK376" s="1465"/>
      <c r="PXL376" s="1465"/>
      <c r="PXM376" s="1465"/>
      <c r="PXN376" s="1465"/>
      <c r="PXO376" s="1465"/>
      <c r="PXP376" s="1465"/>
      <c r="PXQ376" s="1465"/>
      <c r="PXR376" s="1465"/>
      <c r="PXS376" s="1465"/>
      <c r="PXT376" s="1465"/>
      <c r="PXU376" s="1465"/>
      <c r="PXV376" s="1465"/>
      <c r="PXW376" s="1465"/>
      <c r="PXX376" s="1465"/>
      <c r="PXY376" s="1465"/>
      <c r="PXZ376" s="1465"/>
      <c r="PYA376" s="1465"/>
      <c r="PYB376" s="1465"/>
      <c r="PYC376" s="1465"/>
      <c r="PYD376" s="1465"/>
      <c r="PYE376" s="1465"/>
      <c r="PYF376" s="1465"/>
      <c r="PYG376" s="1465"/>
      <c r="PYH376" s="1465"/>
      <c r="PYI376" s="1465"/>
      <c r="PYJ376" s="1465"/>
      <c r="PYK376" s="1465"/>
      <c r="PYL376" s="1465"/>
      <c r="PYM376" s="1465"/>
      <c r="PYN376" s="1465"/>
      <c r="PYO376" s="1465"/>
      <c r="PYP376" s="1465"/>
      <c r="PYQ376" s="1465"/>
      <c r="PYR376" s="1465"/>
      <c r="PYS376" s="1465"/>
      <c r="PYT376" s="1465"/>
      <c r="PYU376" s="1465"/>
      <c r="PYV376" s="1465"/>
      <c r="PYW376" s="1465"/>
      <c r="PYX376" s="1465"/>
      <c r="PYY376" s="1465"/>
      <c r="PYZ376" s="1465"/>
      <c r="PZA376" s="1465"/>
      <c r="PZB376" s="1465"/>
      <c r="PZC376" s="1465"/>
      <c r="PZD376" s="1465"/>
      <c r="PZE376" s="1465"/>
      <c r="PZF376" s="1465"/>
      <c r="PZG376" s="1465"/>
      <c r="PZH376" s="1465"/>
      <c r="PZI376" s="1465"/>
      <c r="PZJ376" s="1465"/>
      <c r="PZK376" s="1465"/>
      <c r="PZL376" s="1465"/>
      <c r="PZM376" s="1465"/>
      <c r="PZN376" s="1465"/>
      <c r="PZO376" s="1465"/>
      <c r="PZP376" s="1465"/>
      <c r="PZQ376" s="1465"/>
      <c r="PZR376" s="1465"/>
      <c r="PZS376" s="1465"/>
      <c r="PZT376" s="1465"/>
      <c r="PZU376" s="1465"/>
      <c r="PZV376" s="1465"/>
      <c r="PZW376" s="1465"/>
      <c r="PZX376" s="1465"/>
      <c r="PZY376" s="1465"/>
      <c r="PZZ376" s="1465"/>
      <c r="QAA376" s="1465"/>
      <c r="QAB376" s="1465"/>
      <c r="QAC376" s="1465"/>
      <c r="QAD376" s="1465"/>
      <c r="QAE376" s="1465"/>
      <c r="QAF376" s="1465"/>
      <c r="QAG376" s="1465"/>
      <c r="QAH376" s="1465"/>
      <c r="QAI376" s="1465"/>
      <c r="QAJ376" s="1465"/>
      <c r="QAK376" s="1465"/>
      <c r="QAL376" s="1465"/>
      <c r="QAM376" s="1465"/>
      <c r="QAN376" s="1465"/>
      <c r="QAO376" s="1465"/>
      <c r="QAP376" s="1465"/>
      <c r="QAQ376" s="1465"/>
      <c r="QAR376" s="1465"/>
      <c r="QAS376" s="1465"/>
      <c r="QAT376" s="1465"/>
      <c r="QAU376" s="1465"/>
      <c r="QAV376" s="1465"/>
      <c r="QAW376" s="1465"/>
      <c r="QAX376" s="1465"/>
      <c r="QAY376" s="1465"/>
      <c r="QAZ376" s="1465"/>
      <c r="QBA376" s="1465"/>
      <c r="QBB376" s="1465"/>
      <c r="QBC376" s="1465"/>
      <c r="QBD376" s="1465"/>
      <c r="QBE376" s="1465"/>
      <c r="QBF376" s="1465"/>
      <c r="QBG376" s="1465"/>
      <c r="QBH376" s="1465"/>
      <c r="QBI376" s="1465"/>
      <c r="QBJ376" s="1465"/>
      <c r="QBK376" s="1465"/>
      <c r="QBL376" s="1465"/>
      <c r="QBM376" s="1465"/>
      <c r="QBN376" s="1465"/>
      <c r="QBO376" s="1465"/>
      <c r="QBP376" s="1465"/>
      <c r="QBQ376" s="1465"/>
      <c r="QBR376" s="1465"/>
      <c r="QBS376" s="1465"/>
      <c r="QBT376" s="1465"/>
      <c r="QBU376" s="1465"/>
      <c r="QBV376" s="1465"/>
      <c r="QBW376" s="1465"/>
      <c r="QBX376" s="1465"/>
      <c r="QBY376" s="1465"/>
      <c r="QBZ376" s="1465"/>
      <c r="QCA376" s="1465"/>
      <c r="QCB376" s="1465"/>
      <c r="QCC376" s="1465"/>
      <c r="QCD376" s="1465"/>
      <c r="QCE376" s="1465"/>
      <c r="QCF376" s="1465"/>
      <c r="QCG376" s="1465"/>
      <c r="QCH376" s="1465"/>
      <c r="QCI376" s="1465"/>
      <c r="QCJ376" s="1465"/>
      <c r="QCK376" s="1465"/>
      <c r="QCL376" s="1465"/>
      <c r="QCM376" s="1465"/>
      <c r="QCN376" s="1465"/>
      <c r="QCO376" s="1465"/>
      <c r="QCP376" s="1465"/>
      <c r="QCQ376" s="1465"/>
      <c r="QCR376" s="1465"/>
      <c r="QCS376" s="1465"/>
      <c r="QCT376" s="1465"/>
      <c r="QCU376" s="1465"/>
      <c r="QCV376" s="1465"/>
      <c r="QCW376" s="1465"/>
      <c r="QCX376" s="1465"/>
      <c r="QCY376" s="1465"/>
      <c r="QCZ376" s="1465"/>
      <c r="QDA376" s="1465"/>
      <c r="QDB376" s="1465"/>
      <c r="QDC376" s="1465"/>
      <c r="QDD376" s="1465"/>
      <c r="QDE376" s="1465"/>
      <c r="QDF376" s="1465"/>
      <c r="QDG376" s="1465"/>
      <c r="QDH376" s="1465"/>
      <c r="QDI376" s="1465"/>
      <c r="QDJ376" s="1465"/>
      <c r="QDK376" s="1465"/>
      <c r="QDL376" s="1465"/>
      <c r="QDM376" s="1465"/>
      <c r="QDN376" s="1465"/>
      <c r="QDO376" s="1465"/>
      <c r="QDP376" s="1465"/>
      <c r="QDQ376" s="1465"/>
      <c r="QDR376" s="1465"/>
      <c r="QDS376" s="1465"/>
      <c r="QDT376" s="1465"/>
      <c r="QDU376" s="1465"/>
      <c r="QDV376" s="1465"/>
      <c r="QDW376" s="1465"/>
      <c r="QDX376" s="1465"/>
      <c r="QDY376" s="1465"/>
      <c r="QDZ376" s="1465"/>
      <c r="QEA376" s="1465"/>
      <c r="QEB376" s="1465"/>
      <c r="QEC376" s="1465"/>
      <c r="QED376" s="1465"/>
      <c r="QEE376" s="1465"/>
      <c r="QEF376" s="1465"/>
      <c r="QEG376" s="1465"/>
      <c r="QEH376" s="1465"/>
      <c r="QEI376" s="1465"/>
      <c r="QEJ376" s="1465"/>
      <c r="QEK376" s="1465"/>
      <c r="QEL376" s="1465"/>
      <c r="QEM376" s="1465"/>
      <c r="QEN376" s="1465"/>
      <c r="QEO376" s="1465"/>
      <c r="QEP376" s="1465"/>
      <c r="QEQ376" s="1465"/>
      <c r="QER376" s="1465"/>
      <c r="QES376" s="1465"/>
      <c r="QET376" s="1465"/>
      <c r="QEU376" s="1465"/>
      <c r="QEV376" s="1465"/>
      <c r="QEW376" s="1465"/>
      <c r="QEX376" s="1465"/>
      <c r="QEY376" s="1465"/>
      <c r="QEZ376" s="1465"/>
      <c r="QFA376" s="1465"/>
      <c r="QFB376" s="1465"/>
      <c r="QFC376" s="1465"/>
      <c r="QFD376" s="1465"/>
      <c r="QFE376" s="1465"/>
      <c r="QFF376" s="1465"/>
      <c r="QFG376" s="1465"/>
      <c r="QFH376" s="1465"/>
      <c r="QFI376" s="1465"/>
      <c r="QFJ376" s="1465"/>
      <c r="QFK376" s="1465"/>
      <c r="QFL376" s="1465"/>
      <c r="QFM376" s="1465"/>
      <c r="QFN376" s="1465"/>
      <c r="QFO376" s="1465"/>
      <c r="QFP376" s="1465"/>
      <c r="QFQ376" s="1465"/>
      <c r="QFR376" s="1465"/>
      <c r="QFS376" s="1465"/>
      <c r="QFT376" s="1465"/>
      <c r="QFU376" s="1465"/>
      <c r="QFV376" s="1465"/>
      <c r="QFW376" s="1465"/>
      <c r="QFX376" s="1465"/>
      <c r="QFY376" s="1465"/>
      <c r="QFZ376" s="1465"/>
      <c r="QGA376" s="1465"/>
      <c r="QGB376" s="1465"/>
      <c r="QGC376" s="1465"/>
      <c r="QGD376" s="1465"/>
      <c r="QGE376" s="1465"/>
      <c r="QGF376" s="1465"/>
      <c r="QGG376" s="1465"/>
      <c r="QGH376" s="1465"/>
      <c r="QGI376" s="1465"/>
      <c r="QGJ376" s="1465"/>
      <c r="QGK376" s="1465"/>
      <c r="QGL376" s="1465"/>
      <c r="QGM376" s="1465"/>
      <c r="QGN376" s="1465"/>
      <c r="QGO376" s="1465"/>
      <c r="QGP376" s="1465"/>
      <c r="QGQ376" s="1465"/>
      <c r="QGR376" s="1465"/>
      <c r="QGS376" s="1465"/>
      <c r="QGT376" s="1465"/>
      <c r="QGU376" s="1465"/>
      <c r="QGV376" s="1465"/>
      <c r="QGW376" s="1465"/>
      <c r="QGX376" s="1465"/>
      <c r="QGY376" s="1465"/>
      <c r="QGZ376" s="1465"/>
      <c r="QHA376" s="1465"/>
      <c r="QHB376" s="1465"/>
      <c r="QHC376" s="1465"/>
      <c r="QHD376" s="1465"/>
      <c r="QHE376" s="1465"/>
      <c r="QHF376" s="1465"/>
      <c r="QHG376" s="1465"/>
      <c r="QHH376" s="1465"/>
      <c r="QHI376" s="1465"/>
      <c r="QHJ376" s="1465"/>
      <c r="QHK376" s="1465"/>
      <c r="QHL376" s="1465"/>
      <c r="QHM376" s="1465"/>
      <c r="QHN376" s="1465"/>
      <c r="QHO376" s="1465"/>
      <c r="QHP376" s="1465"/>
      <c r="QHQ376" s="1465"/>
      <c r="QHR376" s="1465"/>
      <c r="QHS376" s="1465"/>
      <c r="QHT376" s="1465"/>
      <c r="QHU376" s="1465"/>
      <c r="QHV376" s="1465"/>
      <c r="QHW376" s="1465"/>
      <c r="QHX376" s="1465"/>
      <c r="QHY376" s="1465"/>
      <c r="QHZ376" s="1465"/>
      <c r="QIA376" s="1465"/>
      <c r="QIB376" s="1465"/>
      <c r="QIC376" s="1465"/>
      <c r="QID376" s="1465"/>
      <c r="QIE376" s="1465"/>
      <c r="QIF376" s="1465"/>
      <c r="QIG376" s="1465"/>
      <c r="QIH376" s="1465"/>
      <c r="QII376" s="1465"/>
      <c r="QIJ376" s="1465"/>
      <c r="QIK376" s="1465"/>
      <c r="QIL376" s="1465"/>
      <c r="QIM376" s="1465"/>
      <c r="QIN376" s="1465"/>
      <c r="QIO376" s="1465"/>
      <c r="QIP376" s="1465"/>
      <c r="QIQ376" s="1465"/>
      <c r="QIR376" s="1465"/>
      <c r="QIS376" s="1465"/>
      <c r="QIT376" s="1465"/>
      <c r="QIU376" s="1465"/>
      <c r="QIV376" s="1465"/>
      <c r="QIW376" s="1465"/>
      <c r="QIX376" s="1465"/>
      <c r="QIY376" s="1465"/>
      <c r="QIZ376" s="1465"/>
      <c r="QJA376" s="1465"/>
      <c r="QJB376" s="1465"/>
      <c r="QJC376" s="1465"/>
      <c r="QJD376" s="1465"/>
      <c r="QJE376" s="1465"/>
      <c r="QJF376" s="1465"/>
      <c r="QJG376" s="1465"/>
      <c r="QJH376" s="1465"/>
      <c r="QJI376" s="1465"/>
      <c r="QJJ376" s="1465"/>
      <c r="QJK376" s="1465"/>
      <c r="QJL376" s="1465"/>
      <c r="QJM376" s="1465"/>
      <c r="QJN376" s="1465"/>
      <c r="QJO376" s="1465"/>
      <c r="QJP376" s="1465"/>
      <c r="QJQ376" s="1465"/>
      <c r="QJR376" s="1465"/>
      <c r="QJS376" s="1465"/>
      <c r="QJT376" s="1465"/>
      <c r="QJU376" s="1465"/>
      <c r="QJV376" s="1465"/>
      <c r="QJW376" s="1465"/>
      <c r="QJX376" s="1465"/>
      <c r="QJY376" s="1465"/>
      <c r="QJZ376" s="1465"/>
      <c r="QKA376" s="1465"/>
      <c r="QKB376" s="1465"/>
      <c r="QKC376" s="1465"/>
      <c r="QKD376" s="1465"/>
      <c r="QKE376" s="1465"/>
      <c r="QKF376" s="1465"/>
      <c r="QKG376" s="1465"/>
      <c r="QKH376" s="1465"/>
      <c r="QKI376" s="1465"/>
      <c r="QKJ376" s="1465"/>
      <c r="QKK376" s="1465"/>
      <c r="QKL376" s="1465"/>
      <c r="QKM376" s="1465"/>
      <c r="QKN376" s="1465"/>
      <c r="QKO376" s="1465"/>
      <c r="QKP376" s="1465"/>
      <c r="QKQ376" s="1465"/>
      <c r="QKR376" s="1465"/>
      <c r="QKS376" s="1465"/>
      <c r="QKT376" s="1465"/>
      <c r="QKU376" s="1465"/>
      <c r="QKV376" s="1465"/>
      <c r="QKW376" s="1465"/>
      <c r="QKX376" s="1465"/>
      <c r="QKY376" s="1465"/>
      <c r="QKZ376" s="1465"/>
      <c r="QLA376" s="1465"/>
      <c r="QLB376" s="1465"/>
      <c r="QLC376" s="1465"/>
      <c r="QLD376" s="1465"/>
      <c r="QLE376" s="1465"/>
      <c r="QLF376" s="1465"/>
      <c r="QLG376" s="1465"/>
      <c r="QLH376" s="1465"/>
      <c r="QLI376" s="1465"/>
      <c r="QLJ376" s="1465"/>
      <c r="QLK376" s="1465"/>
      <c r="QLL376" s="1465"/>
      <c r="QLM376" s="1465"/>
      <c r="QLN376" s="1465"/>
      <c r="QLO376" s="1465"/>
      <c r="QLP376" s="1465"/>
      <c r="QLQ376" s="1465"/>
      <c r="QLR376" s="1465"/>
      <c r="QLS376" s="1465"/>
      <c r="QLT376" s="1465"/>
      <c r="QLU376" s="1465"/>
      <c r="QLV376" s="1465"/>
      <c r="QLW376" s="1465"/>
      <c r="QLX376" s="1465"/>
      <c r="QLY376" s="1465"/>
      <c r="QLZ376" s="1465"/>
      <c r="QMA376" s="1465"/>
      <c r="QMB376" s="1465"/>
      <c r="QMC376" s="1465"/>
      <c r="QMD376" s="1465"/>
      <c r="QME376" s="1465"/>
      <c r="QMF376" s="1465"/>
      <c r="QMG376" s="1465"/>
      <c r="QMH376" s="1465"/>
      <c r="QMI376" s="1465"/>
      <c r="QMJ376" s="1465"/>
      <c r="QMK376" s="1465"/>
      <c r="QML376" s="1465"/>
      <c r="QMM376" s="1465"/>
      <c r="QMN376" s="1465"/>
      <c r="QMO376" s="1465"/>
      <c r="QMP376" s="1465"/>
      <c r="QMQ376" s="1465"/>
      <c r="QMR376" s="1465"/>
      <c r="QMS376" s="1465"/>
      <c r="QMT376" s="1465"/>
      <c r="QMU376" s="1465"/>
      <c r="QMV376" s="1465"/>
      <c r="QMW376" s="1465"/>
      <c r="QMX376" s="1465"/>
      <c r="QMY376" s="1465"/>
      <c r="QMZ376" s="1465"/>
      <c r="QNA376" s="1465"/>
      <c r="QNB376" s="1465"/>
      <c r="QNC376" s="1465"/>
      <c r="QND376" s="1465"/>
      <c r="QNE376" s="1465"/>
      <c r="QNF376" s="1465"/>
      <c r="QNG376" s="1465"/>
      <c r="QNH376" s="1465"/>
      <c r="QNI376" s="1465"/>
      <c r="QNJ376" s="1465"/>
      <c r="QNK376" s="1465"/>
      <c r="QNL376" s="1465"/>
      <c r="QNM376" s="1465"/>
      <c r="QNN376" s="1465"/>
      <c r="QNO376" s="1465"/>
      <c r="QNP376" s="1465"/>
      <c r="QNQ376" s="1465"/>
      <c r="QNR376" s="1465"/>
      <c r="QNS376" s="1465"/>
      <c r="QNT376" s="1465"/>
      <c r="QNU376" s="1465"/>
      <c r="QNV376" s="1465"/>
      <c r="QNW376" s="1465"/>
      <c r="QNX376" s="1465"/>
      <c r="QNY376" s="1465"/>
      <c r="QNZ376" s="1465"/>
      <c r="QOA376" s="1465"/>
      <c r="QOB376" s="1465"/>
      <c r="QOC376" s="1465"/>
      <c r="QOD376" s="1465"/>
      <c r="QOE376" s="1465"/>
      <c r="QOF376" s="1465"/>
      <c r="QOG376" s="1465"/>
      <c r="QOH376" s="1465"/>
      <c r="QOI376" s="1465"/>
      <c r="QOJ376" s="1465"/>
      <c r="QOK376" s="1465"/>
      <c r="QOL376" s="1465"/>
      <c r="QOM376" s="1465"/>
      <c r="QON376" s="1465"/>
      <c r="QOO376" s="1465"/>
      <c r="QOP376" s="1465"/>
      <c r="QOQ376" s="1465"/>
      <c r="QOR376" s="1465"/>
      <c r="QOS376" s="1465"/>
      <c r="QOT376" s="1465"/>
      <c r="QOU376" s="1465"/>
      <c r="QOV376" s="1465"/>
      <c r="QOW376" s="1465"/>
      <c r="QOX376" s="1465"/>
      <c r="QOY376" s="1465"/>
      <c r="QOZ376" s="1465"/>
      <c r="QPA376" s="1465"/>
      <c r="QPB376" s="1465"/>
      <c r="QPC376" s="1465"/>
      <c r="QPD376" s="1465"/>
      <c r="QPE376" s="1465"/>
      <c r="QPF376" s="1465"/>
      <c r="QPG376" s="1465"/>
      <c r="QPH376" s="1465"/>
      <c r="QPI376" s="1465"/>
      <c r="QPJ376" s="1465"/>
      <c r="QPK376" s="1465"/>
      <c r="QPL376" s="1465"/>
      <c r="QPM376" s="1465"/>
      <c r="QPN376" s="1465"/>
      <c r="QPO376" s="1465"/>
      <c r="QPP376" s="1465"/>
      <c r="QPQ376" s="1465"/>
      <c r="QPR376" s="1465"/>
      <c r="QPS376" s="1465"/>
      <c r="QPT376" s="1465"/>
      <c r="QPU376" s="1465"/>
      <c r="QPV376" s="1465"/>
      <c r="QPW376" s="1465"/>
      <c r="QPX376" s="1465"/>
      <c r="QPY376" s="1465"/>
      <c r="QPZ376" s="1465"/>
      <c r="QQA376" s="1465"/>
      <c r="QQB376" s="1465"/>
      <c r="QQC376" s="1465"/>
      <c r="QQD376" s="1465"/>
      <c r="QQE376" s="1465"/>
      <c r="QQF376" s="1465"/>
      <c r="QQG376" s="1465"/>
      <c r="QQH376" s="1465"/>
      <c r="QQI376" s="1465"/>
      <c r="QQJ376" s="1465"/>
      <c r="QQK376" s="1465"/>
      <c r="QQL376" s="1465"/>
      <c r="QQM376" s="1465"/>
      <c r="QQN376" s="1465"/>
      <c r="QQO376" s="1465"/>
      <c r="QQP376" s="1465"/>
      <c r="QQQ376" s="1465"/>
      <c r="QQR376" s="1465"/>
      <c r="QQS376" s="1465"/>
      <c r="QQT376" s="1465"/>
      <c r="QQU376" s="1465"/>
      <c r="QQV376" s="1465"/>
      <c r="QQW376" s="1465"/>
      <c r="QQX376" s="1465"/>
      <c r="QQY376" s="1465"/>
      <c r="QQZ376" s="1465"/>
      <c r="QRA376" s="1465"/>
      <c r="QRB376" s="1465"/>
      <c r="QRC376" s="1465"/>
      <c r="QRD376" s="1465"/>
      <c r="QRE376" s="1465"/>
      <c r="QRF376" s="1465"/>
      <c r="QRG376" s="1465"/>
      <c r="QRH376" s="1465"/>
      <c r="QRI376" s="1465"/>
      <c r="QRJ376" s="1465"/>
      <c r="QRK376" s="1465"/>
      <c r="QRL376" s="1465"/>
      <c r="QRM376" s="1465"/>
      <c r="QRN376" s="1465"/>
      <c r="QRO376" s="1465"/>
      <c r="QRP376" s="1465"/>
      <c r="QRQ376" s="1465"/>
      <c r="QRR376" s="1465"/>
      <c r="QRS376" s="1465"/>
      <c r="QRT376" s="1465"/>
      <c r="QRU376" s="1465"/>
      <c r="QRV376" s="1465"/>
      <c r="QRW376" s="1465"/>
      <c r="QRX376" s="1465"/>
      <c r="QRY376" s="1465"/>
      <c r="QRZ376" s="1465"/>
      <c r="QSA376" s="1465"/>
      <c r="QSB376" s="1465"/>
      <c r="QSC376" s="1465"/>
      <c r="QSD376" s="1465"/>
      <c r="QSE376" s="1465"/>
      <c r="QSF376" s="1465"/>
      <c r="QSG376" s="1465"/>
      <c r="QSH376" s="1465"/>
      <c r="QSI376" s="1465"/>
      <c r="QSJ376" s="1465"/>
      <c r="QSK376" s="1465"/>
      <c r="QSL376" s="1465"/>
      <c r="QSM376" s="1465"/>
      <c r="QSN376" s="1465"/>
      <c r="QSO376" s="1465"/>
      <c r="QSP376" s="1465"/>
      <c r="QSQ376" s="1465"/>
      <c r="QSR376" s="1465"/>
      <c r="QSS376" s="1465"/>
      <c r="QST376" s="1465"/>
      <c r="QSU376" s="1465"/>
      <c r="QSV376" s="1465"/>
      <c r="QSW376" s="1465"/>
      <c r="QSX376" s="1465"/>
      <c r="QSY376" s="1465"/>
      <c r="QSZ376" s="1465"/>
      <c r="QTA376" s="1465"/>
      <c r="QTB376" s="1465"/>
      <c r="QTC376" s="1465"/>
      <c r="QTD376" s="1465"/>
      <c r="QTE376" s="1465"/>
      <c r="QTF376" s="1465"/>
      <c r="QTG376" s="1465"/>
      <c r="QTH376" s="1465"/>
      <c r="QTI376" s="1465"/>
      <c r="QTJ376" s="1465"/>
      <c r="QTK376" s="1465"/>
      <c r="QTL376" s="1465"/>
      <c r="QTM376" s="1465"/>
      <c r="QTN376" s="1465"/>
      <c r="QTO376" s="1465"/>
      <c r="QTP376" s="1465"/>
      <c r="QTQ376" s="1465"/>
      <c r="QTR376" s="1465"/>
      <c r="QTS376" s="1465"/>
      <c r="QTT376" s="1465"/>
      <c r="QTU376" s="1465"/>
      <c r="QTV376" s="1465"/>
      <c r="QTW376" s="1465"/>
      <c r="QTX376" s="1465"/>
      <c r="QTY376" s="1465"/>
      <c r="QTZ376" s="1465"/>
      <c r="QUA376" s="1465"/>
      <c r="QUB376" s="1465"/>
      <c r="QUC376" s="1465"/>
      <c r="QUD376" s="1465"/>
      <c r="QUE376" s="1465"/>
      <c r="QUF376" s="1465"/>
      <c r="QUG376" s="1465"/>
      <c r="QUH376" s="1465"/>
      <c r="QUI376" s="1465"/>
      <c r="QUJ376" s="1465"/>
      <c r="QUK376" s="1465"/>
      <c r="QUL376" s="1465"/>
      <c r="QUM376" s="1465"/>
      <c r="QUN376" s="1465"/>
      <c r="QUO376" s="1465"/>
      <c r="QUP376" s="1465"/>
      <c r="QUQ376" s="1465"/>
      <c r="QUR376" s="1465"/>
      <c r="QUS376" s="1465"/>
      <c r="QUT376" s="1465"/>
      <c r="QUU376" s="1465"/>
      <c r="QUV376" s="1465"/>
      <c r="QUW376" s="1465"/>
      <c r="QUX376" s="1465"/>
      <c r="QUY376" s="1465"/>
      <c r="QUZ376" s="1465"/>
      <c r="QVA376" s="1465"/>
      <c r="QVB376" s="1465"/>
      <c r="QVC376" s="1465"/>
      <c r="QVD376" s="1465"/>
      <c r="QVE376" s="1465"/>
      <c r="QVF376" s="1465"/>
      <c r="QVG376" s="1465"/>
      <c r="QVH376" s="1465"/>
      <c r="QVI376" s="1465"/>
      <c r="QVJ376" s="1465"/>
      <c r="QVK376" s="1465"/>
      <c r="QVL376" s="1465"/>
      <c r="QVM376" s="1465"/>
      <c r="QVN376" s="1465"/>
      <c r="QVO376" s="1465"/>
      <c r="QVP376" s="1465"/>
      <c r="QVQ376" s="1465"/>
      <c r="QVR376" s="1465"/>
      <c r="QVS376" s="1465"/>
      <c r="QVT376" s="1465"/>
      <c r="QVU376" s="1465"/>
      <c r="QVV376" s="1465"/>
      <c r="QVW376" s="1465"/>
      <c r="QVX376" s="1465"/>
      <c r="QVY376" s="1465"/>
      <c r="QVZ376" s="1465"/>
      <c r="QWA376" s="1465"/>
      <c r="QWB376" s="1465"/>
      <c r="QWC376" s="1465"/>
      <c r="QWD376" s="1465"/>
      <c r="QWE376" s="1465"/>
      <c r="QWF376" s="1465"/>
      <c r="QWG376" s="1465"/>
      <c r="QWH376" s="1465"/>
      <c r="QWI376" s="1465"/>
      <c r="QWJ376" s="1465"/>
      <c r="QWK376" s="1465"/>
      <c r="QWL376" s="1465"/>
      <c r="QWM376" s="1465"/>
      <c r="QWN376" s="1465"/>
      <c r="QWO376" s="1465"/>
      <c r="QWP376" s="1465"/>
      <c r="QWQ376" s="1465"/>
      <c r="QWR376" s="1465"/>
      <c r="QWS376" s="1465"/>
      <c r="QWT376" s="1465"/>
      <c r="QWU376" s="1465"/>
      <c r="QWV376" s="1465"/>
      <c r="QWW376" s="1465"/>
      <c r="QWX376" s="1465"/>
      <c r="QWY376" s="1465"/>
      <c r="QWZ376" s="1465"/>
      <c r="QXA376" s="1465"/>
      <c r="QXB376" s="1465"/>
      <c r="QXC376" s="1465"/>
      <c r="QXD376" s="1465"/>
      <c r="QXE376" s="1465"/>
      <c r="QXF376" s="1465"/>
      <c r="QXG376" s="1465"/>
      <c r="QXH376" s="1465"/>
      <c r="QXI376" s="1465"/>
      <c r="QXJ376" s="1465"/>
      <c r="QXK376" s="1465"/>
      <c r="QXL376" s="1465"/>
      <c r="QXM376" s="1465"/>
      <c r="QXN376" s="1465"/>
      <c r="QXO376" s="1465"/>
      <c r="QXP376" s="1465"/>
      <c r="QXQ376" s="1465"/>
      <c r="QXR376" s="1465"/>
      <c r="QXS376" s="1465"/>
      <c r="QXT376" s="1465"/>
      <c r="QXU376" s="1465"/>
      <c r="QXV376" s="1465"/>
      <c r="QXW376" s="1465"/>
      <c r="QXX376" s="1465"/>
      <c r="QXY376" s="1465"/>
      <c r="QXZ376" s="1465"/>
      <c r="QYA376" s="1465"/>
      <c r="QYB376" s="1465"/>
      <c r="QYC376" s="1465"/>
      <c r="QYD376" s="1465"/>
      <c r="QYE376" s="1465"/>
      <c r="QYF376" s="1465"/>
      <c r="QYG376" s="1465"/>
      <c r="QYH376" s="1465"/>
      <c r="QYI376" s="1465"/>
      <c r="QYJ376" s="1465"/>
      <c r="QYK376" s="1465"/>
      <c r="QYL376" s="1465"/>
      <c r="QYM376" s="1465"/>
      <c r="QYN376" s="1465"/>
      <c r="QYO376" s="1465"/>
      <c r="QYP376" s="1465"/>
      <c r="QYQ376" s="1465"/>
      <c r="QYR376" s="1465"/>
      <c r="QYS376" s="1465"/>
      <c r="QYT376" s="1465"/>
      <c r="QYU376" s="1465"/>
      <c r="QYV376" s="1465"/>
      <c r="QYW376" s="1465"/>
      <c r="QYX376" s="1465"/>
      <c r="QYY376" s="1465"/>
      <c r="QYZ376" s="1465"/>
      <c r="QZA376" s="1465"/>
      <c r="QZB376" s="1465"/>
      <c r="QZC376" s="1465"/>
      <c r="QZD376" s="1465"/>
      <c r="QZE376" s="1465"/>
      <c r="QZF376" s="1465"/>
      <c r="QZG376" s="1465"/>
      <c r="QZH376" s="1465"/>
      <c r="QZI376" s="1465"/>
      <c r="QZJ376" s="1465"/>
      <c r="QZK376" s="1465"/>
      <c r="QZL376" s="1465"/>
      <c r="QZM376" s="1465"/>
      <c r="QZN376" s="1465"/>
      <c r="QZO376" s="1465"/>
      <c r="QZP376" s="1465"/>
      <c r="QZQ376" s="1465"/>
      <c r="QZR376" s="1465"/>
      <c r="QZS376" s="1465"/>
      <c r="QZT376" s="1465"/>
      <c r="QZU376" s="1465"/>
      <c r="QZV376" s="1465"/>
      <c r="QZW376" s="1465"/>
      <c r="QZX376" s="1465"/>
      <c r="QZY376" s="1465"/>
      <c r="QZZ376" s="1465"/>
      <c r="RAA376" s="1465"/>
      <c r="RAB376" s="1465"/>
      <c r="RAC376" s="1465"/>
      <c r="RAD376" s="1465"/>
      <c r="RAE376" s="1465"/>
      <c r="RAF376" s="1465"/>
      <c r="RAG376" s="1465"/>
      <c r="RAH376" s="1465"/>
      <c r="RAI376" s="1465"/>
      <c r="RAJ376" s="1465"/>
      <c r="RAK376" s="1465"/>
      <c r="RAL376" s="1465"/>
      <c r="RAM376" s="1465"/>
      <c r="RAN376" s="1465"/>
      <c r="RAO376" s="1465"/>
      <c r="RAP376" s="1465"/>
      <c r="RAQ376" s="1465"/>
      <c r="RAR376" s="1465"/>
      <c r="RAS376" s="1465"/>
      <c r="RAT376" s="1465"/>
      <c r="RAU376" s="1465"/>
      <c r="RAV376" s="1465"/>
      <c r="RAW376" s="1465"/>
      <c r="RAX376" s="1465"/>
      <c r="RAY376" s="1465"/>
      <c r="RAZ376" s="1465"/>
      <c r="RBA376" s="1465"/>
      <c r="RBB376" s="1465"/>
      <c r="RBC376" s="1465"/>
      <c r="RBD376" s="1465"/>
      <c r="RBE376" s="1465"/>
      <c r="RBF376" s="1465"/>
      <c r="RBG376" s="1465"/>
      <c r="RBH376" s="1465"/>
      <c r="RBI376" s="1465"/>
      <c r="RBJ376" s="1465"/>
      <c r="RBK376" s="1465"/>
      <c r="RBL376" s="1465"/>
      <c r="RBM376" s="1465"/>
      <c r="RBN376" s="1465"/>
      <c r="RBO376" s="1465"/>
      <c r="RBP376" s="1465"/>
      <c r="RBQ376" s="1465"/>
      <c r="RBR376" s="1465"/>
      <c r="RBS376" s="1465"/>
      <c r="RBT376" s="1465"/>
      <c r="RBU376" s="1465"/>
      <c r="RBV376" s="1465"/>
      <c r="RBW376" s="1465"/>
      <c r="RBX376" s="1465"/>
      <c r="RBY376" s="1465"/>
      <c r="RBZ376" s="1465"/>
      <c r="RCA376" s="1465"/>
      <c r="RCB376" s="1465"/>
      <c r="RCC376" s="1465"/>
      <c r="RCD376" s="1465"/>
      <c r="RCE376" s="1465"/>
      <c r="RCF376" s="1465"/>
      <c r="RCG376" s="1465"/>
      <c r="RCH376" s="1465"/>
      <c r="RCI376" s="1465"/>
      <c r="RCJ376" s="1465"/>
      <c r="RCK376" s="1465"/>
      <c r="RCL376" s="1465"/>
      <c r="RCM376" s="1465"/>
      <c r="RCN376" s="1465"/>
      <c r="RCO376" s="1465"/>
      <c r="RCP376" s="1465"/>
      <c r="RCQ376" s="1465"/>
      <c r="RCR376" s="1465"/>
      <c r="RCS376" s="1465"/>
      <c r="RCT376" s="1465"/>
      <c r="RCU376" s="1465"/>
      <c r="RCV376" s="1465"/>
      <c r="RCW376" s="1465"/>
      <c r="RCX376" s="1465"/>
      <c r="RCY376" s="1465"/>
      <c r="RCZ376" s="1465"/>
      <c r="RDA376" s="1465"/>
      <c r="RDB376" s="1465"/>
      <c r="RDC376" s="1465"/>
      <c r="RDD376" s="1465"/>
      <c r="RDE376" s="1465"/>
      <c r="RDF376" s="1465"/>
      <c r="RDG376" s="1465"/>
      <c r="RDH376" s="1465"/>
      <c r="RDI376" s="1465"/>
      <c r="RDJ376" s="1465"/>
      <c r="RDK376" s="1465"/>
      <c r="RDL376" s="1465"/>
      <c r="RDM376" s="1465"/>
      <c r="RDN376" s="1465"/>
      <c r="RDO376" s="1465"/>
      <c r="RDP376" s="1465"/>
      <c r="RDQ376" s="1465"/>
      <c r="RDR376" s="1465"/>
      <c r="RDS376" s="1465"/>
      <c r="RDT376" s="1465"/>
      <c r="RDU376" s="1465"/>
      <c r="RDV376" s="1465"/>
      <c r="RDW376" s="1465"/>
      <c r="RDX376" s="1465"/>
      <c r="RDY376" s="1465"/>
      <c r="RDZ376" s="1465"/>
      <c r="REA376" s="1465"/>
      <c r="REB376" s="1465"/>
      <c r="REC376" s="1465"/>
      <c r="RED376" s="1465"/>
      <c r="REE376" s="1465"/>
      <c r="REF376" s="1465"/>
      <c r="REG376" s="1465"/>
      <c r="REH376" s="1465"/>
      <c r="REI376" s="1465"/>
      <c r="REJ376" s="1465"/>
      <c r="REK376" s="1465"/>
      <c r="REL376" s="1465"/>
      <c r="REM376" s="1465"/>
      <c r="REN376" s="1465"/>
      <c r="REO376" s="1465"/>
      <c r="REP376" s="1465"/>
      <c r="REQ376" s="1465"/>
      <c r="RER376" s="1465"/>
      <c r="RES376" s="1465"/>
      <c r="RET376" s="1465"/>
      <c r="REU376" s="1465"/>
      <c r="REV376" s="1465"/>
      <c r="REW376" s="1465"/>
      <c r="REX376" s="1465"/>
      <c r="REY376" s="1465"/>
      <c r="REZ376" s="1465"/>
      <c r="RFA376" s="1465"/>
      <c r="RFB376" s="1465"/>
      <c r="RFC376" s="1465"/>
      <c r="RFD376" s="1465"/>
      <c r="RFE376" s="1465"/>
      <c r="RFF376" s="1465"/>
      <c r="RFG376" s="1465"/>
      <c r="RFH376" s="1465"/>
      <c r="RFI376" s="1465"/>
      <c r="RFJ376" s="1465"/>
      <c r="RFK376" s="1465"/>
      <c r="RFL376" s="1465"/>
      <c r="RFM376" s="1465"/>
      <c r="RFN376" s="1465"/>
      <c r="RFO376" s="1465"/>
      <c r="RFP376" s="1465"/>
      <c r="RFQ376" s="1465"/>
      <c r="RFR376" s="1465"/>
      <c r="RFS376" s="1465"/>
      <c r="RFT376" s="1465"/>
      <c r="RFU376" s="1465"/>
      <c r="RFV376" s="1465"/>
      <c r="RFW376" s="1465"/>
      <c r="RFX376" s="1465"/>
      <c r="RFY376" s="1465"/>
      <c r="RFZ376" s="1465"/>
      <c r="RGA376" s="1465"/>
      <c r="RGB376" s="1465"/>
      <c r="RGC376" s="1465"/>
      <c r="RGD376" s="1465"/>
      <c r="RGE376" s="1465"/>
      <c r="RGF376" s="1465"/>
      <c r="RGG376" s="1465"/>
      <c r="RGH376" s="1465"/>
      <c r="RGI376" s="1465"/>
      <c r="RGJ376" s="1465"/>
      <c r="RGK376" s="1465"/>
      <c r="RGL376" s="1465"/>
      <c r="RGM376" s="1465"/>
      <c r="RGN376" s="1465"/>
      <c r="RGO376" s="1465"/>
      <c r="RGP376" s="1465"/>
      <c r="RGQ376" s="1465"/>
      <c r="RGR376" s="1465"/>
      <c r="RGS376" s="1465"/>
      <c r="RGT376" s="1465"/>
      <c r="RGU376" s="1465"/>
      <c r="RGV376" s="1465"/>
      <c r="RGW376" s="1465"/>
      <c r="RGX376" s="1465"/>
      <c r="RGY376" s="1465"/>
      <c r="RGZ376" s="1465"/>
      <c r="RHA376" s="1465"/>
      <c r="RHB376" s="1465"/>
      <c r="RHC376" s="1465"/>
      <c r="RHD376" s="1465"/>
      <c r="RHE376" s="1465"/>
      <c r="RHF376" s="1465"/>
      <c r="RHG376" s="1465"/>
      <c r="RHH376" s="1465"/>
      <c r="RHI376" s="1465"/>
      <c r="RHJ376" s="1465"/>
      <c r="RHK376" s="1465"/>
      <c r="RHL376" s="1465"/>
      <c r="RHM376" s="1465"/>
      <c r="RHN376" s="1465"/>
      <c r="RHO376" s="1465"/>
      <c r="RHP376" s="1465"/>
      <c r="RHQ376" s="1465"/>
      <c r="RHR376" s="1465"/>
      <c r="RHS376" s="1465"/>
      <c r="RHT376" s="1465"/>
      <c r="RHU376" s="1465"/>
      <c r="RHV376" s="1465"/>
      <c r="RHW376" s="1465"/>
      <c r="RHX376" s="1465"/>
      <c r="RHY376" s="1465"/>
      <c r="RHZ376" s="1465"/>
      <c r="RIA376" s="1465"/>
      <c r="RIB376" s="1465"/>
      <c r="RIC376" s="1465"/>
      <c r="RID376" s="1465"/>
      <c r="RIE376" s="1465"/>
      <c r="RIF376" s="1465"/>
      <c r="RIG376" s="1465"/>
      <c r="RIH376" s="1465"/>
      <c r="RII376" s="1465"/>
      <c r="RIJ376" s="1465"/>
      <c r="RIK376" s="1465"/>
      <c r="RIL376" s="1465"/>
      <c r="RIM376" s="1465"/>
      <c r="RIN376" s="1465"/>
      <c r="RIO376" s="1465"/>
      <c r="RIP376" s="1465"/>
      <c r="RIQ376" s="1465"/>
      <c r="RIR376" s="1465"/>
      <c r="RIS376" s="1465"/>
      <c r="RIT376" s="1465"/>
      <c r="RIU376" s="1465"/>
      <c r="RIV376" s="1465"/>
      <c r="RIW376" s="1465"/>
      <c r="RIX376" s="1465"/>
      <c r="RIY376" s="1465"/>
      <c r="RIZ376" s="1465"/>
      <c r="RJA376" s="1465"/>
      <c r="RJB376" s="1465"/>
      <c r="RJC376" s="1465"/>
      <c r="RJD376" s="1465"/>
      <c r="RJE376" s="1465"/>
      <c r="RJF376" s="1465"/>
      <c r="RJG376" s="1465"/>
      <c r="RJH376" s="1465"/>
      <c r="RJI376" s="1465"/>
      <c r="RJJ376" s="1465"/>
      <c r="RJK376" s="1465"/>
      <c r="RJL376" s="1465"/>
      <c r="RJM376" s="1465"/>
      <c r="RJN376" s="1465"/>
      <c r="RJO376" s="1465"/>
      <c r="RJP376" s="1465"/>
      <c r="RJQ376" s="1465"/>
      <c r="RJR376" s="1465"/>
      <c r="RJS376" s="1465"/>
      <c r="RJT376" s="1465"/>
      <c r="RJU376" s="1465"/>
      <c r="RJV376" s="1465"/>
      <c r="RJW376" s="1465"/>
      <c r="RJX376" s="1465"/>
      <c r="RJY376" s="1465"/>
      <c r="RJZ376" s="1465"/>
      <c r="RKA376" s="1465"/>
      <c r="RKB376" s="1465"/>
      <c r="RKC376" s="1465"/>
      <c r="RKD376" s="1465"/>
      <c r="RKE376" s="1465"/>
      <c r="RKF376" s="1465"/>
      <c r="RKG376" s="1465"/>
      <c r="RKH376" s="1465"/>
      <c r="RKI376" s="1465"/>
      <c r="RKJ376" s="1465"/>
      <c r="RKK376" s="1465"/>
      <c r="RKL376" s="1465"/>
      <c r="RKM376" s="1465"/>
      <c r="RKN376" s="1465"/>
      <c r="RKO376" s="1465"/>
      <c r="RKP376" s="1465"/>
      <c r="RKQ376" s="1465"/>
      <c r="RKR376" s="1465"/>
      <c r="RKS376" s="1465"/>
      <c r="RKT376" s="1465"/>
      <c r="RKU376" s="1465"/>
      <c r="RKV376" s="1465"/>
      <c r="RKW376" s="1465"/>
      <c r="RKX376" s="1465"/>
      <c r="RKY376" s="1465"/>
      <c r="RKZ376" s="1465"/>
      <c r="RLA376" s="1465"/>
      <c r="RLB376" s="1465"/>
      <c r="RLC376" s="1465"/>
      <c r="RLD376" s="1465"/>
      <c r="RLE376" s="1465"/>
      <c r="RLF376" s="1465"/>
      <c r="RLG376" s="1465"/>
      <c r="RLH376" s="1465"/>
      <c r="RLI376" s="1465"/>
      <c r="RLJ376" s="1465"/>
      <c r="RLK376" s="1465"/>
      <c r="RLL376" s="1465"/>
      <c r="RLM376" s="1465"/>
      <c r="RLN376" s="1465"/>
      <c r="RLO376" s="1465"/>
      <c r="RLP376" s="1465"/>
      <c r="RLQ376" s="1465"/>
      <c r="RLR376" s="1465"/>
      <c r="RLS376" s="1465"/>
      <c r="RLT376" s="1465"/>
      <c r="RLU376" s="1465"/>
      <c r="RLV376" s="1465"/>
      <c r="RLW376" s="1465"/>
      <c r="RLX376" s="1465"/>
      <c r="RLY376" s="1465"/>
      <c r="RLZ376" s="1465"/>
      <c r="RMA376" s="1465"/>
      <c r="RMB376" s="1465"/>
      <c r="RMC376" s="1465"/>
      <c r="RMD376" s="1465"/>
      <c r="RME376" s="1465"/>
      <c r="RMF376" s="1465"/>
      <c r="RMG376" s="1465"/>
      <c r="RMH376" s="1465"/>
      <c r="RMI376" s="1465"/>
      <c r="RMJ376" s="1465"/>
      <c r="RMK376" s="1465"/>
      <c r="RML376" s="1465"/>
      <c r="RMM376" s="1465"/>
      <c r="RMN376" s="1465"/>
      <c r="RMO376" s="1465"/>
      <c r="RMP376" s="1465"/>
      <c r="RMQ376" s="1465"/>
      <c r="RMR376" s="1465"/>
      <c r="RMS376" s="1465"/>
      <c r="RMT376" s="1465"/>
      <c r="RMU376" s="1465"/>
      <c r="RMV376" s="1465"/>
      <c r="RMW376" s="1465"/>
      <c r="RMX376" s="1465"/>
      <c r="RMY376" s="1465"/>
      <c r="RMZ376" s="1465"/>
      <c r="RNA376" s="1465"/>
      <c r="RNB376" s="1465"/>
      <c r="RNC376" s="1465"/>
      <c r="RND376" s="1465"/>
      <c r="RNE376" s="1465"/>
      <c r="RNF376" s="1465"/>
      <c r="RNG376" s="1465"/>
      <c r="RNH376" s="1465"/>
      <c r="RNI376" s="1465"/>
      <c r="RNJ376" s="1465"/>
      <c r="RNK376" s="1465"/>
      <c r="RNL376" s="1465"/>
      <c r="RNM376" s="1465"/>
      <c r="RNN376" s="1465"/>
      <c r="RNO376" s="1465"/>
      <c r="RNP376" s="1465"/>
      <c r="RNQ376" s="1465"/>
      <c r="RNR376" s="1465"/>
      <c r="RNS376" s="1465"/>
      <c r="RNT376" s="1465"/>
      <c r="RNU376" s="1465"/>
      <c r="RNV376" s="1465"/>
      <c r="RNW376" s="1465"/>
      <c r="RNX376" s="1465"/>
      <c r="RNY376" s="1465"/>
      <c r="RNZ376" s="1465"/>
      <c r="ROA376" s="1465"/>
      <c r="ROB376" s="1465"/>
      <c r="ROC376" s="1465"/>
      <c r="ROD376" s="1465"/>
      <c r="ROE376" s="1465"/>
      <c r="ROF376" s="1465"/>
      <c r="ROG376" s="1465"/>
      <c r="ROH376" s="1465"/>
      <c r="ROI376" s="1465"/>
      <c r="ROJ376" s="1465"/>
      <c r="ROK376" s="1465"/>
      <c r="ROL376" s="1465"/>
      <c r="ROM376" s="1465"/>
      <c r="RON376" s="1465"/>
      <c r="ROO376" s="1465"/>
      <c r="ROP376" s="1465"/>
      <c r="ROQ376" s="1465"/>
      <c r="ROR376" s="1465"/>
      <c r="ROS376" s="1465"/>
      <c r="ROT376" s="1465"/>
      <c r="ROU376" s="1465"/>
      <c r="ROV376" s="1465"/>
      <c r="ROW376" s="1465"/>
      <c r="ROX376" s="1465"/>
      <c r="ROY376" s="1465"/>
      <c r="ROZ376" s="1465"/>
      <c r="RPA376" s="1465"/>
      <c r="RPB376" s="1465"/>
      <c r="RPC376" s="1465"/>
      <c r="RPD376" s="1465"/>
      <c r="RPE376" s="1465"/>
      <c r="RPF376" s="1465"/>
      <c r="RPG376" s="1465"/>
      <c r="RPH376" s="1465"/>
      <c r="RPI376" s="1465"/>
      <c r="RPJ376" s="1465"/>
      <c r="RPK376" s="1465"/>
      <c r="RPL376" s="1465"/>
      <c r="RPM376" s="1465"/>
      <c r="RPN376" s="1465"/>
      <c r="RPO376" s="1465"/>
      <c r="RPP376" s="1465"/>
      <c r="RPQ376" s="1465"/>
      <c r="RPR376" s="1465"/>
      <c r="RPS376" s="1465"/>
      <c r="RPT376" s="1465"/>
      <c r="RPU376" s="1465"/>
      <c r="RPV376" s="1465"/>
      <c r="RPW376" s="1465"/>
      <c r="RPX376" s="1465"/>
      <c r="RPY376" s="1465"/>
      <c r="RPZ376" s="1465"/>
      <c r="RQA376" s="1465"/>
      <c r="RQB376" s="1465"/>
      <c r="RQC376" s="1465"/>
      <c r="RQD376" s="1465"/>
      <c r="RQE376" s="1465"/>
      <c r="RQF376" s="1465"/>
      <c r="RQG376" s="1465"/>
      <c r="RQH376" s="1465"/>
      <c r="RQI376" s="1465"/>
      <c r="RQJ376" s="1465"/>
      <c r="RQK376" s="1465"/>
      <c r="RQL376" s="1465"/>
      <c r="RQM376" s="1465"/>
      <c r="RQN376" s="1465"/>
      <c r="RQO376" s="1465"/>
      <c r="RQP376" s="1465"/>
      <c r="RQQ376" s="1465"/>
      <c r="RQR376" s="1465"/>
      <c r="RQS376" s="1465"/>
      <c r="RQT376" s="1465"/>
      <c r="RQU376" s="1465"/>
      <c r="RQV376" s="1465"/>
      <c r="RQW376" s="1465"/>
      <c r="RQX376" s="1465"/>
      <c r="RQY376" s="1465"/>
      <c r="RQZ376" s="1465"/>
      <c r="RRA376" s="1465"/>
      <c r="RRB376" s="1465"/>
      <c r="RRC376" s="1465"/>
      <c r="RRD376" s="1465"/>
      <c r="RRE376" s="1465"/>
      <c r="RRF376" s="1465"/>
      <c r="RRG376" s="1465"/>
      <c r="RRH376" s="1465"/>
      <c r="RRI376" s="1465"/>
      <c r="RRJ376" s="1465"/>
      <c r="RRK376" s="1465"/>
      <c r="RRL376" s="1465"/>
      <c r="RRM376" s="1465"/>
      <c r="RRN376" s="1465"/>
      <c r="RRO376" s="1465"/>
      <c r="RRP376" s="1465"/>
      <c r="RRQ376" s="1465"/>
      <c r="RRR376" s="1465"/>
      <c r="RRS376" s="1465"/>
      <c r="RRT376" s="1465"/>
      <c r="RRU376" s="1465"/>
      <c r="RRV376" s="1465"/>
      <c r="RRW376" s="1465"/>
      <c r="RRX376" s="1465"/>
      <c r="RRY376" s="1465"/>
      <c r="RRZ376" s="1465"/>
      <c r="RSA376" s="1465"/>
      <c r="RSB376" s="1465"/>
      <c r="RSC376" s="1465"/>
      <c r="RSD376" s="1465"/>
      <c r="RSE376" s="1465"/>
      <c r="RSF376" s="1465"/>
      <c r="RSG376" s="1465"/>
      <c r="RSH376" s="1465"/>
      <c r="RSI376" s="1465"/>
      <c r="RSJ376" s="1465"/>
      <c r="RSK376" s="1465"/>
      <c r="RSL376" s="1465"/>
      <c r="RSM376" s="1465"/>
      <c r="RSN376" s="1465"/>
      <c r="RSO376" s="1465"/>
      <c r="RSP376" s="1465"/>
      <c r="RSQ376" s="1465"/>
      <c r="RSR376" s="1465"/>
      <c r="RSS376" s="1465"/>
      <c r="RST376" s="1465"/>
      <c r="RSU376" s="1465"/>
      <c r="RSV376" s="1465"/>
      <c r="RSW376" s="1465"/>
      <c r="RSX376" s="1465"/>
      <c r="RSY376" s="1465"/>
      <c r="RSZ376" s="1465"/>
      <c r="RTA376" s="1465"/>
      <c r="RTB376" s="1465"/>
      <c r="RTC376" s="1465"/>
      <c r="RTD376" s="1465"/>
      <c r="RTE376" s="1465"/>
      <c r="RTF376" s="1465"/>
      <c r="RTG376" s="1465"/>
      <c r="RTH376" s="1465"/>
      <c r="RTI376" s="1465"/>
      <c r="RTJ376" s="1465"/>
      <c r="RTK376" s="1465"/>
      <c r="RTL376" s="1465"/>
      <c r="RTM376" s="1465"/>
      <c r="RTN376" s="1465"/>
      <c r="RTO376" s="1465"/>
      <c r="RTP376" s="1465"/>
      <c r="RTQ376" s="1465"/>
      <c r="RTR376" s="1465"/>
      <c r="RTS376" s="1465"/>
      <c r="RTT376" s="1465"/>
      <c r="RTU376" s="1465"/>
      <c r="RTV376" s="1465"/>
      <c r="RTW376" s="1465"/>
      <c r="RTX376" s="1465"/>
      <c r="RTY376" s="1465"/>
      <c r="RTZ376" s="1465"/>
      <c r="RUA376" s="1465"/>
      <c r="RUB376" s="1465"/>
      <c r="RUC376" s="1465"/>
      <c r="RUD376" s="1465"/>
      <c r="RUE376" s="1465"/>
      <c r="RUF376" s="1465"/>
      <c r="RUG376" s="1465"/>
      <c r="RUH376" s="1465"/>
      <c r="RUI376" s="1465"/>
      <c r="RUJ376" s="1465"/>
      <c r="RUK376" s="1465"/>
      <c r="RUL376" s="1465"/>
      <c r="RUM376" s="1465"/>
      <c r="RUN376" s="1465"/>
      <c r="RUO376" s="1465"/>
      <c r="RUP376" s="1465"/>
      <c r="RUQ376" s="1465"/>
      <c r="RUR376" s="1465"/>
      <c r="RUS376" s="1465"/>
      <c r="RUT376" s="1465"/>
      <c r="RUU376" s="1465"/>
      <c r="RUV376" s="1465"/>
      <c r="RUW376" s="1465"/>
      <c r="RUX376" s="1465"/>
      <c r="RUY376" s="1465"/>
      <c r="RUZ376" s="1465"/>
      <c r="RVA376" s="1465"/>
      <c r="RVB376" s="1465"/>
      <c r="RVC376" s="1465"/>
      <c r="RVD376" s="1465"/>
      <c r="RVE376" s="1465"/>
      <c r="RVF376" s="1465"/>
      <c r="RVG376" s="1465"/>
      <c r="RVH376" s="1465"/>
      <c r="RVI376" s="1465"/>
      <c r="RVJ376" s="1465"/>
      <c r="RVK376" s="1465"/>
      <c r="RVL376" s="1465"/>
      <c r="RVM376" s="1465"/>
      <c r="RVN376" s="1465"/>
      <c r="RVO376" s="1465"/>
      <c r="RVP376" s="1465"/>
      <c r="RVQ376" s="1465"/>
      <c r="RVR376" s="1465"/>
      <c r="RVS376" s="1465"/>
      <c r="RVT376" s="1465"/>
      <c r="RVU376" s="1465"/>
      <c r="RVV376" s="1465"/>
      <c r="RVW376" s="1465"/>
      <c r="RVX376" s="1465"/>
      <c r="RVY376" s="1465"/>
      <c r="RVZ376" s="1465"/>
      <c r="RWA376" s="1465"/>
      <c r="RWB376" s="1465"/>
      <c r="RWC376" s="1465"/>
      <c r="RWD376" s="1465"/>
      <c r="RWE376" s="1465"/>
      <c r="RWF376" s="1465"/>
      <c r="RWG376" s="1465"/>
      <c r="RWH376" s="1465"/>
      <c r="RWI376" s="1465"/>
      <c r="RWJ376" s="1465"/>
      <c r="RWK376" s="1465"/>
      <c r="RWL376" s="1465"/>
      <c r="RWM376" s="1465"/>
      <c r="RWN376" s="1465"/>
      <c r="RWO376" s="1465"/>
      <c r="RWP376" s="1465"/>
      <c r="RWQ376" s="1465"/>
      <c r="RWR376" s="1465"/>
      <c r="RWS376" s="1465"/>
      <c r="RWT376" s="1465"/>
      <c r="RWU376" s="1465"/>
      <c r="RWV376" s="1465"/>
      <c r="RWW376" s="1465"/>
      <c r="RWX376" s="1465"/>
      <c r="RWY376" s="1465"/>
      <c r="RWZ376" s="1465"/>
      <c r="RXA376" s="1465"/>
      <c r="RXB376" s="1465"/>
      <c r="RXC376" s="1465"/>
      <c r="RXD376" s="1465"/>
      <c r="RXE376" s="1465"/>
      <c r="RXF376" s="1465"/>
      <c r="RXG376" s="1465"/>
      <c r="RXH376" s="1465"/>
      <c r="RXI376" s="1465"/>
      <c r="RXJ376" s="1465"/>
      <c r="RXK376" s="1465"/>
      <c r="RXL376" s="1465"/>
      <c r="RXM376" s="1465"/>
      <c r="RXN376" s="1465"/>
      <c r="RXO376" s="1465"/>
      <c r="RXP376" s="1465"/>
      <c r="RXQ376" s="1465"/>
      <c r="RXR376" s="1465"/>
      <c r="RXS376" s="1465"/>
      <c r="RXT376" s="1465"/>
      <c r="RXU376" s="1465"/>
      <c r="RXV376" s="1465"/>
      <c r="RXW376" s="1465"/>
      <c r="RXX376" s="1465"/>
      <c r="RXY376" s="1465"/>
      <c r="RXZ376" s="1465"/>
      <c r="RYA376" s="1465"/>
      <c r="RYB376" s="1465"/>
      <c r="RYC376" s="1465"/>
      <c r="RYD376" s="1465"/>
      <c r="RYE376" s="1465"/>
      <c r="RYF376" s="1465"/>
      <c r="RYG376" s="1465"/>
      <c r="RYH376" s="1465"/>
      <c r="RYI376" s="1465"/>
      <c r="RYJ376" s="1465"/>
      <c r="RYK376" s="1465"/>
      <c r="RYL376" s="1465"/>
      <c r="RYM376" s="1465"/>
      <c r="RYN376" s="1465"/>
      <c r="RYO376" s="1465"/>
      <c r="RYP376" s="1465"/>
      <c r="RYQ376" s="1465"/>
      <c r="RYR376" s="1465"/>
      <c r="RYS376" s="1465"/>
      <c r="RYT376" s="1465"/>
      <c r="RYU376" s="1465"/>
      <c r="RYV376" s="1465"/>
      <c r="RYW376" s="1465"/>
      <c r="RYX376" s="1465"/>
      <c r="RYY376" s="1465"/>
      <c r="RYZ376" s="1465"/>
      <c r="RZA376" s="1465"/>
      <c r="RZB376" s="1465"/>
      <c r="RZC376" s="1465"/>
      <c r="RZD376" s="1465"/>
      <c r="RZE376" s="1465"/>
      <c r="RZF376" s="1465"/>
      <c r="RZG376" s="1465"/>
      <c r="RZH376" s="1465"/>
      <c r="RZI376" s="1465"/>
      <c r="RZJ376" s="1465"/>
      <c r="RZK376" s="1465"/>
      <c r="RZL376" s="1465"/>
      <c r="RZM376" s="1465"/>
      <c r="RZN376" s="1465"/>
      <c r="RZO376" s="1465"/>
      <c r="RZP376" s="1465"/>
      <c r="RZQ376" s="1465"/>
      <c r="RZR376" s="1465"/>
      <c r="RZS376" s="1465"/>
      <c r="RZT376" s="1465"/>
      <c r="RZU376" s="1465"/>
      <c r="RZV376" s="1465"/>
      <c r="RZW376" s="1465"/>
      <c r="RZX376" s="1465"/>
      <c r="RZY376" s="1465"/>
      <c r="RZZ376" s="1465"/>
      <c r="SAA376" s="1465"/>
      <c r="SAB376" s="1465"/>
      <c r="SAC376" s="1465"/>
      <c r="SAD376" s="1465"/>
      <c r="SAE376" s="1465"/>
      <c r="SAF376" s="1465"/>
      <c r="SAG376" s="1465"/>
      <c r="SAH376" s="1465"/>
      <c r="SAI376" s="1465"/>
      <c r="SAJ376" s="1465"/>
      <c r="SAK376" s="1465"/>
      <c r="SAL376" s="1465"/>
      <c r="SAM376" s="1465"/>
      <c r="SAN376" s="1465"/>
      <c r="SAO376" s="1465"/>
      <c r="SAP376" s="1465"/>
      <c r="SAQ376" s="1465"/>
      <c r="SAR376" s="1465"/>
      <c r="SAS376" s="1465"/>
      <c r="SAT376" s="1465"/>
      <c r="SAU376" s="1465"/>
      <c r="SAV376" s="1465"/>
      <c r="SAW376" s="1465"/>
      <c r="SAX376" s="1465"/>
      <c r="SAY376" s="1465"/>
      <c r="SAZ376" s="1465"/>
      <c r="SBA376" s="1465"/>
      <c r="SBB376" s="1465"/>
      <c r="SBC376" s="1465"/>
      <c r="SBD376" s="1465"/>
      <c r="SBE376" s="1465"/>
      <c r="SBF376" s="1465"/>
      <c r="SBG376" s="1465"/>
      <c r="SBH376" s="1465"/>
      <c r="SBI376" s="1465"/>
      <c r="SBJ376" s="1465"/>
      <c r="SBK376" s="1465"/>
      <c r="SBL376" s="1465"/>
      <c r="SBM376" s="1465"/>
      <c r="SBN376" s="1465"/>
      <c r="SBO376" s="1465"/>
      <c r="SBP376" s="1465"/>
      <c r="SBQ376" s="1465"/>
      <c r="SBR376" s="1465"/>
      <c r="SBS376" s="1465"/>
      <c r="SBT376" s="1465"/>
      <c r="SBU376" s="1465"/>
      <c r="SBV376" s="1465"/>
      <c r="SBW376" s="1465"/>
      <c r="SBX376" s="1465"/>
      <c r="SBY376" s="1465"/>
      <c r="SBZ376" s="1465"/>
      <c r="SCA376" s="1465"/>
      <c r="SCB376" s="1465"/>
      <c r="SCC376" s="1465"/>
      <c r="SCD376" s="1465"/>
      <c r="SCE376" s="1465"/>
      <c r="SCF376" s="1465"/>
      <c r="SCG376" s="1465"/>
      <c r="SCH376" s="1465"/>
      <c r="SCI376" s="1465"/>
      <c r="SCJ376" s="1465"/>
      <c r="SCK376" s="1465"/>
      <c r="SCL376" s="1465"/>
      <c r="SCM376" s="1465"/>
      <c r="SCN376" s="1465"/>
      <c r="SCO376" s="1465"/>
      <c r="SCP376" s="1465"/>
      <c r="SCQ376" s="1465"/>
      <c r="SCR376" s="1465"/>
      <c r="SCS376" s="1465"/>
      <c r="SCT376" s="1465"/>
      <c r="SCU376" s="1465"/>
      <c r="SCV376" s="1465"/>
      <c r="SCW376" s="1465"/>
      <c r="SCX376" s="1465"/>
      <c r="SCY376" s="1465"/>
      <c r="SCZ376" s="1465"/>
      <c r="SDA376" s="1465"/>
      <c r="SDB376" s="1465"/>
      <c r="SDC376" s="1465"/>
      <c r="SDD376" s="1465"/>
      <c r="SDE376" s="1465"/>
      <c r="SDF376" s="1465"/>
      <c r="SDG376" s="1465"/>
      <c r="SDH376" s="1465"/>
      <c r="SDI376" s="1465"/>
      <c r="SDJ376" s="1465"/>
      <c r="SDK376" s="1465"/>
      <c r="SDL376" s="1465"/>
      <c r="SDM376" s="1465"/>
      <c r="SDN376" s="1465"/>
      <c r="SDO376" s="1465"/>
      <c r="SDP376" s="1465"/>
      <c r="SDQ376" s="1465"/>
      <c r="SDR376" s="1465"/>
      <c r="SDS376" s="1465"/>
      <c r="SDT376" s="1465"/>
      <c r="SDU376" s="1465"/>
      <c r="SDV376" s="1465"/>
      <c r="SDW376" s="1465"/>
      <c r="SDX376" s="1465"/>
      <c r="SDY376" s="1465"/>
      <c r="SDZ376" s="1465"/>
      <c r="SEA376" s="1465"/>
      <c r="SEB376" s="1465"/>
      <c r="SEC376" s="1465"/>
      <c r="SED376" s="1465"/>
      <c r="SEE376" s="1465"/>
      <c r="SEF376" s="1465"/>
      <c r="SEG376" s="1465"/>
      <c r="SEH376" s="1465"/>
      <c r="SEI376" s="1465"/>
      <c r="SEJ376" s="1465"/>
      <c r="SEK376" s="1465"/>
      <c r="SEL376" s="1465"/>
      <c r="SEM376" s="1465"/>
      <c r="SEN376" s="1465"/>
      <c r="SEO376" s="1465"/>
      <c r="SEP376" s="1465"/>
      <c r="SEQ376" s="1465"/>
      <c r="SER376" s="1465"/>
      <c r="SES376" s="1465"/>
      <c r="SET376" s="1465"/>
      <c r="SEU376" s="1465"/>
      <c r="SEV376" s="1465"/>
      <c r="SEW376" s="1465"/>
      <c r="SEX376" s="1465"/>
      <c r="SEY376" s="1465"/>
      <c r="SEZ376" s="1465"/>
      <c r="SFA376" s="1465"/>
      <c r="SFB376" s="1465"/>
      <c r="SFC376" s="1465"/>
      <c r="SFD376" s="1465"/>
      <c r="SFE376" s="1465"/>
      <c r="SFF376" s="1465"/>
      <c r="SFG376" s="1465"/>
      <c r="SFH376" s="1465"/>
      <c r="SFI376" s="1465"/>
      <c r="SFJ376" s="1465"/>
      <c r="SFK376" s="1465"/>
      <c r="SFL376" s="1465"/>
      <c r="SFM376" s="1465"/>
      <c r="SFN376" s="1465"/>
      <c r="SFO376" s="1465"/>
      <c r="SFP376" s="1465"/>
      <c r="SFQ376" s="1465"/>
      <c r="SFR376" s="1465"/>
      <c r="SFS376" s="1465"/>
      <c r="SFT376" s="1465"/>
      <c r="SFU376" s="1465"/>
      <c r="SFV376" s="1465"/>
      <c r="SFW376" s="1465"/>
      <c r="SFX376" s="1465"/>
      <c r="SFY376" s="1465"/>
      <c r="SFZ376" s="1465"/>
      <c r="SGA376" s="1465"/>
      <c r="SGB376" s="1465"/>
      <c r="SGC376" s="1465"/>
      <c r="SGD376" s="1465"/>
      <c r="SGE376" s="1465"/>
      <c r="SGF376" s="1465"/>
      <c r="SGG376" s="1465"/>
      <c r="SGH376" s="1465"/>
      <c r="SGI376" s="1465"/>
      <c r="SGJ376" s="1465"/>
      <c r="SGK376" s="1465"/>
      <c r="SGL376" s="1465"/>
      <c r="SGM376" s="1465"/>
      <c r="SGN376" s="1465"/>
      <c r="SGO376" s="1465"/>
      <c r="SGP376" s="1465"/>
      <c r="SGQ376" s="1465"/>
      <c r="SGR376" s="1465"/>
      <c r="SGS376" s="1465"/>
      <c r="SGT376" s="1465"/>
      <c r="SGU376" s="1465"/>
      <c r="SGV376" s="1465"/>
      <c r="SGW376" s="1465"/>
      <c r="SGX376" s="1465"/>
      <c r="SGY376" s="1465"/>
      <c r="SGZ376" s="1465"/>
      <c r="SHA376" s="1465"/>
      <c r="SHB376" s="1465"/>
      <c r="SHC376" s="1465"/>
      <c r="SHD376" s="1465"/>
      <c r="SHE376" s="1465"/>
      <c r="SHF376" s="1465"/>
      <c r="SHG376" s="1465"/>
      <c r="SHH376" s="1465"/>
      <c r="SHI376" s="1465"/>
      <c r="SHJ376" s="1465"/>
      <c r="SHK376" s="1465"/>
      <c r="SHL376" s="1465"/>
      <c r="SHM376" s="1465"/>
      <c r="SHN376" s="1465"/>
      <c r="SHO376" s="1465"/>
      <c r="SHP376" s="1465"/>
      <c r="SHQ376" s="1465"/>
      <c r="SHR376" s="1465"/>
      <c r="SHS376" s="1465"/>
      <c r="SHT376" s="1465"/>
      <c r="SHU376" s="1465"/>
      <c r="SHV376" s="1465"/>
      <c r="SHW376" s="1465"/>
      <c r="SHX376" s="1465"/>
      <c r="SHY376" s="1465"/>
      <c r="SHZ376" s="1465"/>
      <c r="SIA376" s="1465"/>
      <c r="SIB376" s="1465"/>
      <c r="SIC376" s="1465"/>
      <c r="SID376" s="1465"/>
      <c r="SIE376" s="1465"/>
      <c r="SIF376" s="1465"/>
      <c r="SIG376" s="1465"/>
      <c r="SIH376" s="1465"/>
      <c r="SII376" s="1465"/>
      <c r="SIJ376" s="1465"/>
      <c r="SIK376" s="1465"/>
      <c r="SIL376" s="1465"/>
      <c r="SIM376" s="1465"/>
      <c r="SIN376" s="1465"/>
      <c r="SIO376" s="1465"/>
      <c r="SIP376" s="1465"/>
      <c r="SIQ376" s="1465"/>
      <c r="SIR376" s="1465"/>
      <c r="SIS376" s="1465"/>
      <c r="SIT376" s="1465"/>
      <c r="SIU376" s="1465"/>
      <c r="SIV376" s="1465"/>
      <c r="SIW376" s="1465"/>
      <c r="SIX376" s="1465"/>
      <c r="SIY376" s="1465"/>
      <c r="SIZ376" s="1465"/>
      <c r="SJA376" s="1465"/>
      <c r="SJB376" s="1465"/>
      <c r="SJC376" s="1465"/>
      <c r="SJD376" s="1465"/>
      <c r="SJE376" s="1465"/>
      <c r="SJF376" s="1465"/>
      <c r="SJG376" s="1465"/>
      <c r="SJH376" s="1465"/>
      <c r="SJI376" s="1465"/>
      <c r="SJJ376" s="1465"/>
      <c r="SJK376" s="1465"/>
      <c r="SJL376" s="1465"/>
      <c r="SJM376" s="1465"/>
      <c r="SJN376" s="1465"/>
      <c r="SJO376" s="1465"/>
      <c r="SJP376" s="1465"/>
      <c r="SJQ376" s="1465"/>
      <c r="SJR376" s="1465"/>
      <c r="SJS376" s="1465"/>
      <c r="SJT376" s="1465"/>
      <c r="SJU376" s="1465"/>
      <c r="SJV376" s="1465"/>
      <c r="SJW376" s="1465"/>
      <c r="SJX376" s="1465"/>
      <c r="SJY376" s="1465"/>
      <c r="SJZ376" s="1465"/>
      <c r="SKA376" s="1465"/>
      <c r="SKB376" s="1465"/>
      <c r="SKC376" s="1465"/>
      <c r="SKD376" s="1465"/>
      <c r="SKE376" s="1465"/>
      <c r="SKF376" s="1465"/>
      <c r="SKG376" s="1465"/>
      <c r="SKH376" s="1465"/>
      <c r="SKI376" s="1465"/>
      <c r="SKJ376" s="1465"/>
      <c r="SKK376" s="1465"/>
      <c r="SKL376" s="1465"/>
      <c r="SKM376" s="1465"/>
      <c r="SKN376" s="1465"/>
      <c r="SKO376" s="1465"/>
      <c r="SKP376" s="1465"/>
      <c r="SKQ376" s="1465"/>
      <c r="SKR376" s="1465"/>
      <c r="SKS376" s="1465"/>
      <c r="SKT376" s="1465"/>
      <c r="SKU376" s="1465"/>
      <c r="SKV376" s="1465"/>
      <c r="SKW376" s="1465"/>
      <c r="SKX376" s="1465"/>
      <c r="SKY376" s="1465"/>
      <c r="SKZ376" s="1465"/>
      <c r="SLA376" s="1465"/>
      <c r="SLB376" s="1465"/>
      <c r="SLC376" s="1465"/>
      <c r="SLD376" s="1465"/>
      <c r="SLE376" s="1465"/>
      <c r="SLF376" s="1465"/>
      <c r="SLG376" s="1465"/>
      <c r="SLH376" s="1465"/>
      <c r="SLI376" s="1465"/>
      <c r="SLJ376" s="1465"/>
      <c r="SLK376" s="1465"/>
      <c r="SLL376" s="1465"/>
      <c r="SLM376" s="1465"/>
      <c r="SLN376" s="1465"/>
      <c r="SLO376" s="1465"/>
      <c r="SLP376" s="1465"/>
      <c r="SLQ376" s="1465"/>
      <c r="SLR376" s="1465"/>
      <c r="SLS376" s="1465"/>
      <c r="SLT376" s="1465"/>
      <c r="SLU376" s="1465"/>
      <c r="SLV376" s="1465"/>
      <c r="SLW376" s="1465"/>
      <c r="SLX376" s="1465"/>
      <c r="SLY376" s="1465"/>
      <c r="SLZ376" s="1465"/>
      <c r="SMA376" s="1465"/>
      <c r="SMB376" s="1465"/>
      <c r="SMC376" s="1465"/>
      <c r="SMD376" s="1465"/>
      <c r="SME376" s="1465"/>
      <c r="SMF376" s="1465"/>
      <c r="SMG376" s="1465"/>
      <c r="SMH376" s="1465"/>
      <c r="SMI376" s="1465"/>
      <c r="SMJ376" s="1465"/>
      <c r="SMK376" s="1465"/>
      <c r="SML376" s="1465"/>
      <c r="SMM376" s="1465"/>
      <c r="SMN376" s="1465"/>
      <c r="SMO376" s="1465"/>
      <c r="SMP376" s="1465"/>
      <c r="SMQ376" s="1465"/>
      <c r="SMR376" s="1465"/>
      <c r="SMS376" s="1465"/>
      <c r="SMT376" s="1465"/>
      <c r="SMU376" s="1465"/>
      <c r="SMV376" s="1465"/>
      <c r="SMW376" s="1465"/>
      <c r="SMX376" s="1465"/>
      <c r="SMY376" s="1465"/>
      <c r="SMZ376" s="1465"/>
      <c r="SNA376" s="1465"/>
      <c r="SNB376" s="1465"/>
      <c r="SNC376" s="1465"/>
      <c r="SND376" s="1465"/>
      <c r="SNE376" s="1465"/>
      <c r="SNF376" s="1465"/>
      <c r="SNG376" s="1465"/>
      <c r="SNH376" s="1465"/>
      <c r="SNI376" s="1465"/>
      <c r="SNJ376" s="1465"/>
      <c r="SNK376" s="1465"/>
      <c r="SNL376" s="1465"/>
      <c r="SNM376" s="1465"/>
      <c r="SNN376" s="1465"/>
      <c r="SNO376" s="1465"/>
      <c r="SNP376" s="1465"/>
      <c r="SNQ376" s="1465"/>
      <c r="SNR376" s="1465"/>
      <c r="SNS376" s="1465"/>
      <c r="SNT376" s="1465"/>
      <c r="SNU376" s="1465"/>
      <c r="SNV376" s="1465"/>
      <c r="SNW376" s="1465"/>
      <c r="SNX376" s="1465"/>
      <c r="SNY376" s="1465"/>
      <c r="SNZ376" s="1465"/>
      <c r="SOA376" s="1465"/>
      <c r="SOB376" s="1465"/>
      <c r="SOC376" s="1465"/>
      <c r="SOD376" s="1465"/>
      <c r="SOE376" s="1465"/>
      <c r="SOF376" s="1465"/>
      <c r="SOG376" s="1465"/>
      <c r="SOH376" s="1465"/>
      <c r="SOI376" s="1465"/>
      <c r="SOJ376" s="1465"/>
      <c r="SOK376" s="1465"/>
      <c r="SOL376" s="1465"/>
      <c r="SOM376" s="1465"/>
      <c r="SON376" s="1465"/>
      <c r="SOO376" s="1465"/>
      <c r="SOP376" s="1465"/>
      <c r="SOQ376" s="1465"/>
      <c r="SOR376" s="1465"/>
      <c r="SOS376" s="1465"/>
      <c r="SOT376" s="1465"/>
      <c r="SOU376" s="1465"/>
      <c r="SOV376" s="1465"/>
      <c r="SOW376" s="1465"/>
      <c r="SOX376" s="1465"/>
      <c r="SOY376" s="1465"/>
      <c r="SOZ376" s="1465"/>
      <c r="SPA376" s="1465"/>
      <c r="SPB376" s="1465"/>
      <c r="SPC376" s="1465"/>
      <c r="SPD376" s="1465"/>
      <c r="SPE376" s="1465"/>
      <c r="SPF376" s="1465"/>
      <c r="SPG376" s="1465"/>
      <c r="SPH376" s="1465"/>
      <c r="SPI376" s="1465"/>
      <c r="SPJ376" s="1465"/>
      <c r="SPK376" s="1465"/>
      <c r="SPL376" s="1465"/>
      <c r="SPM376" s="1465"/>
      <c r="SPN376" s="1465"/>
      <c r="SPO376" s="1465"/>
      <c r="SPP376" s="1465"/>
      <c r="SPQ376" s="1465"/>
      <c r="SPR376" s="1465"/>
      <c r="SPS376" s="1465"/>
      <c r="SPT376" s="1465"/>
      <c r="SPU376" s="1465"/>
      <c r="SPV376" s="1465"/>
      <c r="SPW376" s="1465"/>
      <c r="SPX376" s="1465"/>
      <c r="SPY376" s="1465"/>
      <c r="SPZ376" s="1465"/>
      <c r="SQA376" s="1465"/>
      <c r="SQB376" s="1465"/>
      <c r="SQC376" s="1465"/>
      <c r="SQD376" s="1465"/>
      <c r="SQE376" s="1465"/>
      <c r="SQF376" s="1465"/>
      <c r="SQG376" s="1465"/>
      <c r="SQH376" s="1465"/>
      <c r="SQI376" s="1465"/>
      <c r="SQJ376" s="1465"/>
      <c r="SQK376" s="1465"/>
      <c r="SQL376" s="1465"/>
      <c r="SQM376" s="1465"/>
      <c r="SQN376" s="1465"/>
      <c r="SQO376" s="1465"/>
      <c r="SQP376" s="1465"/>
      <c r="SQQ376" s="1465"/>
      <c r="SQR376" s="1465"/>
      <c r="SQS376" s="1465"/>
      <c r="SQT376" s="1465"/>
      <c r="SQU376" s="1465"/>
      <c r="SQV376" s="1465"/>
      <c r="SQW376" s="1465"/>
      <c r="SQX376" s="1465"/>
      <c r="SQY376" s="1465"/>
      <c r="SQZ376" s="1465"/>
      <c r="SRA376" s="1465"/>
      <c r="SRB376" s="1465"/>
      <c r="SRC376" s="1465"/>
      <c r="SRD376" s="1465"/>
      <c r="SRE376" s="1465"/>
      <c r="SRF376" s="1465"/>
      <c r="SRG376" s="1465"/>
      <c r="SRH376" s="1465"/>
      <c r="SRI376" s="1465"/>
      <c r="SRJ376" s="1465"/>
      <c r="SRK376" s="1465"/>
      <c r="SRL376" s="1465"/>
      <c r="SRM376" s="1465"/>
      <c r="SRN376" s="1465"/>
      <c r="SRO376" s="1465"/>
      <c r="SRP376" s="1465"/>
      <c r="SRQ376" s="1465"/>
      <c r="SRR376" s="1465"/>
      <c r="SRS376" s="1465"/>
      <c r="SRT376" s="1465"/>
      <c r="SRU376" s="1465"/>
      <c r="SRV376" s="1465"/>
      <c r="SRW376" s="1465"/>
      <c r="SRX376" s="1465"/>
      <c r="SRY376" s="1465"/>
      <c r="SRZ376" s="1465"/>
      <c r="SSA376" s="1465"/>
      <c r="SSB376" s="1465"/>
      <c r="SSC376" s="1465"/>
      <c r="SSD376" s="1465"/>
      <c r="SSE376" s="1465"/>
      <c r="SSF376" s="1465"/>
      <c r="SSG376" s="1465"/>
      <c r="SSH376" s="1465"/>
      <c r="SSI376" s="1465"/>
      <c r="SSJ376" s="1465"/>
      <c r="SSK376" s="1465"/>
      <c r="SSL376" s="1465"/>
      <c r="SSM376" s="1465"/>
      <c r="SSN376" s="1465"/>
      <c r="SSO376" s="1465"/>
      <c r="SSP376" s="1465"/>
      <c r="SSQ376" s="1465"/>
      <c r="SSR376" s="1465"/>
      <c r="SSS376" s="1465"/>
      <c r="SST376" s="1465"/>
      <c r="SSU376" s="1465"/>
      <c r="SSV376" s="1465"/>
      <c r="SSW376" s="1465"/>
      <c r="SSX376" s="1465"/>
      <c r="SSY376" s="1465"/>
      <c r="SSZ376" s="1465"/>
      <c r="STA376" s="1465"/>
      <c r="STB376" s="1465"/>
      <c r="STC376" s="1465"/>
      <c r="STD376" s="1465"/>
      <c r="STE376" s="1465"/>
      <c r="STF376" s="1465"/>
      <c r="STG376" s="1465"/>
      <c r="STH376" s="1465"/>
      <c r="STI376" s="1465"/>
      <c r="STJ376" s="1465"/>
      <c r="STK376" s="1465"/>
      <c r="STL376" s="1465"/>
      <c r="STM376" s="1465"/>
      <c r="STN376" s="1465"/>
      <c r="STO376" s="1465"/>
      <c r="STP376" s="1465"/>
      <c r="STQ376" s="1465"/>
      <c r="STR376" s="1465"/>
      <c r="STS376" s="1465"/>
      <c r="STT376" s="1465"/>
      <c r="STU376" s="1465"/>
      <c r="STV376" s="1465"/>
      <c r="STW376" s="1465"/>
      <c r="STX376" s="1465"/>
      <c r="STY376" s="1465"/>
      <c r="STZ376" s="1465"/>
      <c r="SUA376" s="1465"/>
      <c r="SUB376" s="1465"/>
      <c r="SUC376" s="1465"/>
      <c r="SUD376" s="1465"/>
      <c r="SUE376" s="1465"/>
      <c r="SUF376" s="1465"/>
      <c r="SUG376" s="1465"/>
      <c r="SUH376" s="1465"/>
      <c r="SUI376" s="1465"/>
      <c r="SUJ376" s="1465"/>
      <c r="SUK376" s="1465"/>
      <c r="SUL376" s="1465"/>
      <c r="SUM376" s="1465"/>
      <c r="SUN376" s="1465"/>
      <c r="SUO376" s="1465"/>
      <c r="SUP376" s="1465"/>
      <c r="SUQ376" s="1465"/>
      <c r="SUR376" s="1465"/>
      <c r="SUS376" s="1465"/>
      <c r="SUT376" s="1465"/>
      <c r="SUU376" s="1465"/>
      <c r="SUV376" s="1465"/>
      <c r="SUW376" s="1465"/>
      <c r="SUX376" s="1465"/>
      <c r="SUY376" s="1465"/>
      <c r="SUZ376" s="1465"/>
      <c r="SVA376" s="1465"/>
      <c r="SVB376" s="1465"/>
      <c r="SVC376" s="1465"/>
      <c r="SVD376" s="1465"/>
      <c r="SVE376" s="1465"/>
      <c r="SVF376" s="1465"/>
      <c r="SVG376" s="1465"/>
      <c r="SVH376" s="1465"/>
      <c r="SVI376" s="1465"/>
      <c r="SVJ376" s="1465"/>
      <c r="SVK376" s="1465"/>
      <c r="SVL376" s="1465"/>
      <c r="SVM376" s="1465"/>
      <c r="SVN376" s="1465"/>
      <c r="SVO376" s="1465"/>
      <c r="SVP376" s="1465"/>
      <c r="SVQ376" s="1465"/>
      <c r="SVR376" s="1465"/>
      <c r="SVS376" s="1465"/>
      <c r="SVT376" s="1465"/>
      <c r="SVU376" s="1465"/>
      <c r="SVV376" s="1465"/>
      <c r="SVW376" s="1465"/>
      <c r="SVX376" s="1465"/>
      <c r="SVY376" s="1465"/>
      <c r="SVZ376" s="1465"/>
      <c r="SWA376" s="1465"/>
      <c r="SWB376" s="1465"/>
      <c r="SWC376" s="1465"/>
      <c r="SWD376" s="1465"/>
      <c r="SWE376" s="1465"/>
      <c r="SWF376" s="1465"/>
      <c r="SWG376" s="1465"/>
      <c r="SWH376" s="1465"/>
      <c r="SWI376" s="1465"/>
      <c r="SWJ376" s="1465"/>
      <c r="SWK376" s="1465"/>
      <c r="SWL376" s="1465"/>
      <c r="SWM376" s="1465"/>
      <c r="SWN376" s="1465"/>
      <c r="SWO376" s="1465"/>
      <c r="SWP376" s="1465"/>
      <c r="SWQ376" s="1465"/>
      <c r="SWR376" s="1465"/>
      <c r="SWS376" s="1465"/>
      <c r="SWT376" s="1465"/>
      <c r="SWU376" s="1465"/>
      <c r="SWV376" s="1465"/>
      <c r="SWW376" s="1465"/>
      <c r="SWX376" s="1465"/>
      <c r="SWY376" s="1465"/>
      <c r="SWZ376" s="1465"/>
      <c r="SXA376" s="1465"/>
      <c r="SXB376" s="1465"/>
      <c r="SXC376" s="1465"/>
      <c r="SXD376" s="1465"/>
      <c r="SXE376" s="1465"/>
      <c r="SXF376" s="1465"/>
      <c r="SXG376" s="1465"/>
      <c r="SXH376" s="1465"/>
      <c r="SXI376" s="1465"/>
      <c r="SXJ376" s="1465"/>
      <c r="SXK376" s="1465"/>
      <c r="SXL376" s="1465"/>
      <c r="SXM376" s="1465"/>
      <c r="SXN376" s="1465"/>
      <c r="SXO376" s="1465"/>
      <c r="SXP376" s="1465"/>
      <c r="SXQ376" s="1465"/>
      <c r="SXR376" s="1465"/>
      <c r="SXS376" s="1465"/>
      <c r="SXT376" s="1465"/>
      <c r="SXU376" s="1465"/>
      <c r="SXV376" s="1465"/>
      <c r="SXW376" s="1465"/>
      <c r="SXX376" s="1465"/>
      <c r="SXY376" s="1465"/>
      <c r="SXZ376" s="1465"/>
      <c r="SYA376" s="1465"/>
      <c r="SYB376" s="1465"/>
      <c r="SYC376" s="1465"/>
      <c r="SYD376" s="1465"/>
      <c r="SYE376" s="1465"/>
      <c r="SYF376" s="1465"/>
      <c r="SYG376" s="1465"/>
      <c r="SYH376" s="1465"/>
      <c r="SYI376" s="1465"/>
      <c r="SYJ376" s="1465"/>
      <c r="SYK376" s="1465"/>
      <c r="SYL376" s="1465"/>
      <c r="SYM376" s="1465"/>
      <c r="SYN376" s="1465"/>
      <c r="SYO376" s="1465"/>
      <c r="SYP376" s="1465"/>
      <c r="SYQ376" s="1465"/>
      <c r="SYR376" s="1465"/>
      <c r="SYS376" s="1465"/>
      <c r="SYT376" s="1465"/>
      <c r="SYU376" s="1465"/>
      <c r="SYV376" s="1465"/>
      <c r="SYW376" s="1465"/>
      <c r="SYX376" s="1465"/>
      <c r="SYY376" s="1465"/>
      <c r="SYZ376" s="1465"/>
      <c r="SZA376" s="1465"/>
      <c r="SZB376" s="1465"/>
      <c r="SZC376" s="1465"/>
      <c r="SZD376" s="1465"/>
      <c r="SZE376" s="1465"/>
      <c r="SZF376" s="1465"/>
      <c r="SZG376" s="1465"/>
      <c r="SZH376" s="1465"/>
      <c r="SZI376" s="1465"/>
      <c r="SZJ376" s="1465"/>
      <c r="SZK376" s="1465"/>
      <c r="SZL376" s="1465"/>
      <c r="SZM376" s="1465"/>
      <c r="SZN376" s="1465"/>
      <c r="SZO376" s="1465"/>
      <c r="SZP376" s="1465"/>
      <c r="SZQ376" s="1465"/>
      <c r="SZR376" s="1465"/>
      <c r="SZS376" s="1465"/>
      <c r="SZT376" s="1465"/>
      <c r="SZU376" s="1465"/>
      <c r="SZV376" s="1465"/>
      <c r="SZW376" s="1465"/>
      <c r="SZX376" s="1465"/>
      <c r="SZY376" s="1465"/>
      <c r="SZZ376" s="1465"/>
      <c r="TAA376" s="1465"/>
      <c r="TAB376" s="1465"/>
      <c r="TAC376" s="1465"/>
      <c r="TAD376" s="1465"/>
      <c r="TAE376" s="1465"/>
      <c r="TAF376" s="1465"/>
      <c r="TAG376" s="1465"/>
      <c r="TAH376" s="1465"/>
      <c r="TAI376" s="1465"/>
      <c r="TAJ376" s="1465"/>
      <c r="TAK376" s="1465"/>
      <c r="TAL376" s="1465"/>
      <c r="TAM376" s="1465"/>
      <c r="TAN376" s="1465"/>
      <c r="TAO376" s="1465"/>
      <c r="TAP376" s="1465"/>
      <c r="TAQ376" s="1465"/>
      <c r="TAR376" s="1465"/>
      <c r="TAS376" s="1465"/>
      <c r="TAT376" s="1465"/>
      <c r="TAU376" s="1465"/>
      <c r="TAV376" s="1465"/>
      <c r="TAW376" s="1465"/>
      <c r="TAX376" s="1465"/>
      <c r="TAY376" s="1465"/>
      <c r="TAZ376" s="1465"/>
      <c r="TBA376" s="1465"/>
      <c r="TBB376" s="1465"/>
      <c r="TBC376" s="1465"/>
      <c r="TBD376" s="1465"/>
      <c r="TBE376" s="1465"/>
      <c r="TBF376" s="1465"/>
      <c r="TBG376" s="1465"/>
      <c r="TBH376" s="1465"/>
      <c r="TBI376" s="1465"/>
      <c r="TBJ376" s="1465"/>
      <c r="TBK376" s="1465"/>
      <c r="TBL376" s="1465"/>
      <c r="TBM376" s="1465"/>
      <c r="TBN376" s="1465"/>
      <c r="TBO376" s="1465"/>
      <c r="TBP376" s="1465"/>
      <c r="TBQ376" s="1465"/>
      <c r="TBR376" s="1465"/>
      <c r="TBS376" s="1465"/>
      <c r="TBT376" s="1465"/>
      <c r="TBU376" s="1465"/>
      <c r="TBV376" s="1465"/>
      <c r="TBW376" s="1465"/>
      <c r="TBX376" s="1465"/>
      <c r="TBY376" s="1465"/>
      <c r="TBZ376" s="1465"/>
      <c r="TCA376" s="1465"/>
      <c r="TCB376" s="1465"/>
      <c r="TCC376" s="1465"/>
      <c r="TCD376" s="1465"/>
      <c r="TCE376" s="1465"/>
      <c r="TCF376" s="1465"/>
      <c r="TCG376" s="1465"/>
      <c r="TCH376" s="1465"/>
      <c r="TCI376" s="1465"/>
      <c r="TCJ376" s="1465"/>
      <c r="TCK376" s="1465"/>
      <c r="TCL376" s="1465"/>
      <c r="TCM376" s="1465"/>
      <c r="TCN376" s="1465"/>
      <c r="TCO376" s="1465"/>
      <c r="TCP376" s="1465"/>
      <c r="TCQ376" s="1465"/>
      <c r="TCR376" s="1465"/>
      <c r="TCS376" s="1465"/>
      <c r="TCT376" s="1465"/>
      <c r="TCU376" s="1465"/>
      <c r="TCV376" s="1465"/>
      <c r="TCW376" s="1465"/>
      <c r="TCX376" s="1465"/>
      <c r="TCY376" s="1465"/>
      <c r="TCZ376" s="1465"/>
      <c r="TDA376" s="1465"/>
      <c r="TDB376" s="1465"/>
      <c r="TDC376" s="1465"/>
      <c r="TDD376" s="1465"/>
      <c r="TDE376" s="1465"/>
      <c r="TDF376" s="1465"/>
      <c r="TDG376" s="1465"/>
      <c r="TDH376" s="1465"/>
      <c r="TDI376" s="1465"/>
      <c r="TDJ376" s="1465"/>
      <c r="TDK376" s="1465"/>
      <c r="TDL376" s="1465"/>
      <c r="TDM376" s="1465"/>
      <c r="TDN376" s="1465"/>
      <c r="TDO376" s="1465"/>
      <c r="TDP376" s="1465"/>
      <c r="TDQ376" s="1465"/>
      <c r="TDR376" s="1465"/>
      <c r="TDS376" s="1465"/>
      <c r="TDT376" s="1465"/>
      <c r="TDU376" s="1465"/>
      <c r="TDV376" s="1465"/>
      <c r="TDW376" s="1465"/>
      <c r="TDX376" s="1465"/>
      <c r="TDY376" s="1465"/>
      <c r="TDZ376" s="1465"/>
      <c r="TEA376" s="1465"/>
      <c r="TEB376" s="1465"/>
      <c r="TEC376" s="1465"/>
      <c r="TED376" s="1465"/>
      <c r="TEE376" s="1465"/>
      <c r="TEF376" s="1465"/>
      <c r="TEG376" s="1465"/>
      <c r="TEH376" s="1465"/>
      <c r="TEI376" s="1465"/>
      <c r="TEJ376" s="1465"/>
      <c r="TEK376" s="1465"/>
      <c r="TEL376" s="1465"/>
      <c r="TEM376" s="1465"/>
      <c r="TEN376" s="1465"/>
      <c r="TEO376" s="1465"/>
      <c r="TEP376" s="1465"/>
      <c r="TEQ376" s="1465"/>
      <c r="TER376" s="1465"/>
      <c r="TES376" s="1465"/>
      <c r="TET376" s="1465"/>
      <c r="TEU376" s="1465"/>
      <c r="TEV376" s="1465"/>
      <c r="TEW376" s="1465"/>
      <c r="TEX376" s="1465"/>
      <c r="TEY376" s="1465"/>
      <c r="TEZ376" s="1465"/>
      <c r="TFA376" s="1465"/>
      <c r="TFB376" s="1465"/>
      <c r="TFC376" s="1465"/>
      <c r="TFD376" s="1465"/>
      <c r="TFE376" s="1465"/>
      <c r="TFF376" s="1465"/>
      <c r="TFG376" s="1465"/>
      <c r="TFH376" s="1465"/>
      <c r="TFI376" s="1465"/>
      <c r="TFJ376" s="1465"/>
      <c r="TFK376" s="1465"/>
      <c r="TFL376" s="1465"/>
      <c r="TFM376" s="1465"/>
      <c r="TFN376" s="1465"/>
      <c r="TFO376" s="1465"/>
      <c r="TFP376" s="1465"/>
      <c r="TFQ376" s="1465"/>
      <c r="TFR376" s="1465"/>
      <c r="TFS376" s="1465"/>
      <c r="TFT376" s="1465"/>
      <c r="TFU376" s="1465"/>
      <c r="TFV376" s="1465"/>
      <c r="TFW376" s="1465"/>
      <c r="TFX376" s="1465"/>
      <c r="TFY376" s="1465"/>
      <c r="TFZ376" s="1465"/>
      <c r="TGA376" s="1465"/>
      <c r="TGB376" s="1465"/>
      <c r="TGC376" s="1465"/>
      <c r="TGD376" s="1465"/>
      <c r="TGE376" s="1465"/>
      <c r="TGF376" s="1465"/>
      <c r="TGG376" s="1465"/>
      <c r="TGH376" s="1465"/>
      <c r="TGI376" s="1465"/>
      <c r="TGJ376" s="1465"/>
      <c r="TGK376" s="1465"/>
      <c r="TGL376" s="1465"/>
      <c r="TGM376" s="1465"/>
      <c r="TGN376" s="1465"/>
      <c r="TGO376" s="1465"/>
      <c r="TGP376" s="1465"/>
      <c r="TGQ376" s="1465"/>
      <c r="TGR376" s="1465"/>
      <c r="TGS376" s="1465"/>
      <c r="TGT376" s="1465"/>
      <c r="TGU376" s="1465"/>
      <c r="TGV376" s="1465"/>
      <c r="TGW376" s="1465"/>
      <c r="TGX376" s="1465"/>
      <c r="TGY376" s="1465"/>
      <c r="TGZ376" s="1465"/>
      <c r="THA376" s="1465"/>
      <c r="THB376" s="1465"/>
      <c r="THC376" s="1465"/>
      <c r="THD376" s="1465"/>
      <c r="THE376" s="1465"/>
      <c r="THF376" s="1465"/>
      <c r="THG376" s="1465"/>
      <c r="THH376" s="1465"/>
      <c r="THI376" s="1465"/>
      <c r="THJ376" s="1465"/>
      <c r="THK376" s="1465"/>
      <c r="THL376" s="1465"/>
      <c r="THM376" s="1465"/>
      <c r="THN376" s="1465"/>
      <c r="THO376" s="1465"/>
      <c r="THP376" s="1465"/>
      <c r="THQ376" s="1465"/>
      <c r="THR376" s="1465"/>
      <c r="THS376" s="1465"/>
      <c r="THT376" s="1465"/>
      <c r="THU376" s="1465"/>
      <c r="THV376" s="1465"/>
      <c r="THW376" s="1465"/>
      <c r="THX376" s="1465"/>
      <c r="THY376" s="1465"/>
      <c r="THZ376" s="1465"/>
      <c r="TIA376" s="1465"/>
      <c r="TIB376" s="1465"/>
      <c r="TIC376" s="1465"/>
      <c r="TID376" s="1465"/>
      <c r="TIE376" s="1465"/>
      <c r="TIF376" s="1465"/>
      <c r="TIG376" s="1465"/>
      <c r="TIH376" s="1465"/>
      <c r="TII376" s="1465"/>
      <c r="TIJ376" s="1465"/>
      <c r="TIK376" s="1465"/>
      <c r="TIL376" s="1465"/>
      <c r="TIM376" s="1465"/>
      <c r="TIN376" s="1465"/>
      <c r="TIO376" s="1465"/>
      <c r="TIP376" s="1465"/>
      <c r="TIQ376" s="1465"/>
      <c r="TIR376" s="1465"/>
      <c r="TIS376" s="1465"/>
      <c r="TIT376" s="1465"/>
      <c r="TIU376" s="1465"/>
      <c r="TIV376" s="1465"/>
      <c r="TIW376" s="1465"/>
      <c r="TIX376" s="1465"/>
      <c r="TIY376" s="1465"/>
      <c r="TIZ376" s="1465"/>
      <c r="TJA376" s="1465"/>
      <c r="TJB376" s="1465"/>
      <c r="TJC376" s="1465"/>
      <c r="TJD376" s="1465"/>
      <c r="TJE376" s="1465"/>
      <c r="TJF376" s="1465"/>
      <c r="TJG376" s="1465"/>
      <c r="TJH376" s="1465"/>
      <c r="TJI376" s="1465"/>
      <c r="TJJ376" s="1465"/>
      <c r="TJK376" s="1465"/>
      <c r="TJL376" s="1465"/>
      <c r="TJM376" s="1465"/>
      <c r="TJN376" s="1465"/>
      <c r="TJO376" s="1465"/>
      <c r="TJP376" s="1465"/>
      <c r="TJQ376" s="1465"/>
      <c r="TJR376" s="1465"/>
      <c r="TJS376" s="1465"/>
      <c r="TJT376" s="1465"/>
      <c r="TJU376" s="1465"/>
      <c r="TJV376" s="1465"/>
      <c r="TJW376" s="1465"/>
      <c r="TJX376" s="1465"/>
      <c r="TJY376" s="1465"/>
      <c r="TJZ376" s="1465"/>
      <c r="TKA376" s="1465"/>
      <c r="TKB376" s="1465"/>
      <c r="TKC376" s="1465"/>
      <c r="TKD376" s="1465"/>
      <c r="TKE376" s="1465"/>
      <c r="TKF376" s="1465"/>
      <c r="TKG376" s="1465"/>
      <c r="TKH376" s="1465"/>
      <c r="TKI376" s="1465"/>
      <c r="TKJ376" s="1465"/>
      <c r="TKK376" s="1465"/>
      <c r="TKL376" s="1465"/>
      <c r="TKM376" s="1465"/>
      <c r="TKN376" s="1465"/>
      <c r="TKO376" s="1465"/>
      <c r="TKP376" s="1465"/>
      <c r="TKQ376" s="1465"/>
      <c r="TKR376" s="1465"/>
      <c r="TKS376" s="1465"/>
      <c r="TKT376" s="1465"/>
      <c r="TKU376" s="1465"/>
      <c r="TKV376" s="1465"/>
      <c r="TKW376" s="1465"/>
      <c r="TKX376" s="1465"/>
      <c r="TKY376" s="1465"/>
      <c r="TKZ376" s="1465"/>
      <c r="TLA376" s="1465"/>
      <c r="TLB376" s="1465"/>
      <c r="TLC376" s="1465"/>
      <c r="TLD376" s="1465"/>
      <c r="TLE376" s="1465"/>
      <c r="TLF376" s="1465"/>
      <c r="TLG376" s="1465"/>
      <c r="TLH376" s="1465"/>
      <c r="TLI376" s="1465"/>
      <c r="TLJ376" s="1465"/>
      <c r="TLK376" s="1465"/>
      <c r="TLL376" s="1465"/>
      <c r="TLM376" s="1465"/>
      <c r="TLN376" s="1465"/>
      <c r="TLO376" s="1465"/>
      <c r="TLP376" s="1465"/>
      <c r="TLQ376" s="1465"/>
      <c r="TLR376" s="1465"/>
      <c r="TLS376" s="1465"/>
      <c r="TLT376" s="1465"/>
      <c r="TLU376" s="1465"/>
      <c r="TLV376" s="1465"/>
      <c r="TLW376" s="1465"/>
      <c r="TLX376" s="1465"/>
      <c r="TLY376" s="1465"/>
      <c r="TLZ376" s="1465"/>
      <c r="TMA376" s="1465"/>
      <c r="TMB376" s="1465"/>
      <c r="TMC376" s="1465"/>
      <c r="TMD376" s="1465"/>
      <c r="TME376" s="1465"/>
      <c r="TMF376" s="1465"/>
      <c r="TMG376" s="1465"/>
      <c r="TMH376" s="1465"/>
      <c r="TMI376" s="1465"/>
      <c r="TMJ376" s="1465"/>
      <c r="TMK376" s="1465"/>
      <c r="TML376" s="1465"/>
      <c r="TMM376" s="1465"/>
      <c r="TMN376" s="1465"/>
      <c r="TMO376" s="1465"/>
      <c r="TMP376" s="1465"/>
      <c r="TMQ376" s="1465"/>
      <c r="TMR376" s="1465"/>
      <c r="TMS376" s="1465"/>
      <c r="TMT376" s="1465"/>
      <c r="TMU376" s="1465"/>
      <c r="TMV376" s="1465"/>
      <c r="TMW376" s="1465"/>
      <c r="TMX376" s="1465"/>
      <c r="TMY376" s="1465"/>
      <c r="TMZ376" s="1465"/>
      <c r="TNA376" s="1465"/>
      <c r="TNB376" s="1465"/>
      <c r="TNC376" s="1465"/>
      <c r="TND376" s="1465"/>
      <c r="TNE376" s="1465"/>
      <c r="TNF376" s="1465"/>
      <c r="TNG376" s="1465"/>
      <c r="TNH376" s="1465"/>
      <c r="TNI376" s="1465"/>
      <c r="TNJ376" s="1465"/>
      <c r="TNK376" s="1465"/>
      <c r="TNL376" s="1465"/>
      <c r="TNM376" s="1465"/>
      <c r="TNN376" s="1465"/>
      <c r="TNO376" s="1465"/>
      <c r="TNP376" s="1465"/>
      <c r="TNQ376" s="1465"/>
      <c r="TNR376" s="1465"/>
      <c r="TNS376" s="1465"/>
      <c r="TNT376" s="1465"/>
      <c r="TNU376" s="1465"/>
      <c r="TNV376" s="1465"/>
      <c r="TNW376" s="1465"/>
      <c r="TNX376" s="1465"/>
      <c r="TNY376" s="1465"/>
      <c r="TNZ376" s="1465"/>
      <c r="TOA376" s="1465"/>
      <c r="TOB376" s="1465"/>
      <c r="TOC376" s="1465"/>
      <c r="TOD376" s="1465"/>
      <c r="TOE376" s="1465"/>
      <c r="TOF376" s="1465"/>
      <c r="TOG376" s="1465"/>
      <c r="TOH376" s="1465"/>
      <c r="TOI376" s="1465"/>
      <c r="TOJ376" s="1465"/>
      <c r="TOK376" s="1465"/>
      <c r="TOL376" s="1465"/>
      <c r="TOM376" s="1465"/>
      <c r="TON376" s="1465"/>
      <c r="TOO376" s="1465"/>
      <c r="TOP376" s="1465"/>
      <c r="TOQ376" s="1465"/>
      <c r="TOR376" s="1465"/>
      <c r="TOS376" s="1465"/>
      <c r="TOT376" s="1465"/>
      <c r="TOU376" s="1465"/>
      <c r="TOV376" s="1465"/>
      <c r="TOW376" s="1465"/>
      <c r="TOX376" s="1465"/>
      <c r="TOY376" s="1465"/>
      <c r="TOZ376" s="1465"/>
      <c r="TPA376" s="1465"/>
      <c r="TPB376" s="1465"/>
      <c r="TPC376" s="1465"/>
      <c r="TPD376" s="1465"/>
      <c r="TPE376" s="1465"/>
      <c r="TPF376" s="1465"/>
      <c r="TPG376" s="1465"/>
      <c r="TPH376" s="1465"/>
      <c r="TPI376" s="1465"/>
      <c r="TPJ376" s="1465"/>
      <c r="TPK376" s="1465"/>
      <c r="TPL376" s="1465"/>
      <c r="TPM376" s="1465"/>
      <c r="TPN376" s="1465"/>
      <c r="TPO376" s="1465"/>
      <c r="TPP376" s="1465"/>
      <c r="TPQ376" s="1465"/>
      <c r="TPR376" s="1465"/>
      <c r="TPS376" s="1465"/>
      <c r="TPT376" s="1465"/>
      <c r="TPU376" s="1465"/>
      <c r="TPV376" s="1465"/>
      <c r="TPW376" s="1465"/>
      <c r="TPX376" s="1465"/>
      <c r="TPY376" s="1465"/>
      <c r="TPZ376" s="1465"/>
      <c r="TQA376" s="1465"/>
      <c r="TQB376" s="1465"/>
      <c r="TQC376" s="1465"/>
      <c r="TQD376" s="1465"/>
      <c r="TQE376" s="1465"/>
      <c r="TQF376" s="1465"/>
      <c r="TQG376" s="1465"/>
      <c r="TQH376" s="1465"/>
      <c r="TQI376" s="1465"/>
      <c r="TQJ376" s="1465"/>
      <c r="TQK376" s="1465"/>
      <c r="TQL376" s="1465"/>
      <c r="TQM376" s="1465"/>
      <c r="TQN376" s="1465"/>
      <c r="TQO376" s="1465"/>
      <c r="TQP376" s="1465"/>
      <c r="TQQ376" s="1465"/>
      <c r="TQR376" s="1465"/>
      <c r="TQS376" s="1465"/>
      <c r="TQT376" s="1465"/>
      <c r="TQU376" s="1465"/>
      <c r="TQV376" s="1465"/>
      <c r="TQW376" s="1465"/>
      <c r="TQX376" s="1465"/>
      <c r="TQY376" s="1465"/>
      <c r="TQZ376" s="1465"/>
      <c r="TRA376" s="1465"/>
      <c r="TRB376" s="1465"/>
      <c r="TRC376" s="1465"/>
      <c r="TRD376" s="1465"/>
      <c r="TRE376" s="1465"/>
      <c r="TRF376" s="1465"/>
      <c r="TRG376" s="1465"/>
      <c r="TRH376" s="1465"/>
      <c r="TRI376" s="1465"/>
      <c r="TRJ376" s="1465"/>
      <c r="TRK376" s="1465"/>
      <c r="TRL376" s="1465"/>
      <c r="TRM376" s="1465"/>
      <c r="TRN376" s="1465"/>
      <c r="TRO376" s="1465"/>
      <c r="TRP376" s="1465"/>
      <c r="TRQ376" s="1465"/>
      <c r="TRR376" s="1465"/>
      <c r="TRS376" s="1465"/>
      <c r="TRT376" s="1465"/>
      <c r="TRU376" s="1465"/>
      <c r="TRV376" s="1465"/>
      <c r="TRW376" s="1465"/>
      <c r="TRX376" s="1465"/>
      <c r="TRY376" s="1465"/>
      <c r="TRZ376" s="1465"/>
      <c r="TSA376" s="1465"/>
      <c r="TSB376" s="1465"/>
      <c r="TSC376" s="1465"/>
      <c r="TSD376" s="1465"/>
      <c r="TSE376" s="1465"/>
      <c r="TSF376" s="1465"/>
      <c r="TSG376" s="1465"/>
      <c r="TSH376" s="1465"/>
      <c r="TSI376" s="1465"/>
      <c r="TSJ376" s="1465"/>
      <c r="TSK376" s="1465"/>
      <c r="TSL376" s="1465"/>
      <c r="TSM376" s="1465"/>
      <c r="TSN376" s="1465"/>
      <c r="TSO376" s="1465"/>
      <c r="TSP376" s="1465"/>
      <c r="TSQ376" s="1465"/>
      <c r="TSR376" s="1465"/>
      <c r="TSS376" s="1465"/>
      <c r="TST376" s="1465"/>
      <c r="TSU376" s="1465"/>
      <c r="TSV376" s="1465"/>
      <c r="TSW376" s="1465"/>
      <c r="TSX376" s="1465"/>
      <c r="TSY376" s="1465"/>
      <c r="TSZ376" s="1465"/>
      <c r="TTA376" s="1465"/>
      <c r="TTB376" s="1465"/>
      <c r="TTC376" s="1465"/>
      <c r="TTD376" s="1465"/>
      <c r="TTE376" s="1465"/>
      <c r="TTF376" s="1465"/>
      <c r="TTG376" s="1465"/>
      <c r="TTH376" s="1465"/>
      <c r="TTI376" s="1465"/>
      <c r="TTJ376" s="1465"/>
      <c r="TTK376" s="1465"/>
      <c r="TTL376" s="1465"/>
      <c r="TTM376" s="1465"/>
      <c r="TTN376" s="1465"/>
      <c r="TTO376" s="1465"/>
      <c r="TTP376" s="1465"/>
      <c r="TTQ376" s="1465"/>
      <c r="TTR376" s="1465"/>
      <c r="TTS376" s="1465"/>
      <c r="TTT376" s="1465"/>
      <c r="TTU376" s="1465"/>
      <c r="TTV376" s="1465"/>
      <c r="TTW376" s="1465"/>
      <c r="TTX376" s="1465"/>
      <c r="TTY376" s="1465"/>
      <c r="TTZ376" s="1465"/>
      <c r="TUA376" s="1465"/>
      <c r="TUB376" s="1465"/>
      <c r="TUC376" s="1465"/>
      <c r="TUD376" s="1465"/>
      <c r="TUE376" s="1465"/>
      <c r="TUF376" s="1465"/>
      <c r="TUG376" s="1465"/>
      <c r="TUH376" s="1465"/>
      <c r="TUI376" s="1465"/>
      <c r="TUJ376" s="1465"/>
      <c r="TUK376" s="1465"/>
      <c r="TUL376" s="1465"/>
      <c r="TUM376" s="1465"/>
      <c r="TUN376" s="1465"/>
      <c r="TUO376" s="1465"/>
      <c r="TUP376" s="1465"/>
      <c r="TUQ376" s="1465"/>
      <c r="TUR376" s="1465"/>
      <c r="TUS376" s="1465"/>
      <c r="TUT376" s="1465"/>
      <c r="TUU376" s="1465"/>
      <c r="TUV376" s="1465"/>
      <c r="TUW376" s="1465"/>
      <c r="TUX376" s="1465"/>
      <c r="TUY376" s="1465"/>
      <c r="TUZ376" s="1465"/>
      <c r="TVA376" s="1465"/>
      <c r="TVB376" s="1465"/>
      <c r="TVC376" s="1465"/>
      <c r="TVD376" s="1465"/>
      <c r="TVE376" s="1465"/>
      <c r="TVF376" s="1465"/>
      <c r="TVG376" s="1465"/>
      <c r="TVH376" s="1465"/>
      <c r="TVI376" s="1465"/>
      <c r="TVJ376" s="1465"/>
      <c r="TVK376" s="1465"/>
      <c r="TVL376" s="1465"/>
      <c r="TVM376" s="1465"/>
      <c r="TVN376" s="1465"/>
      <c r="TVO376" s="1465"/>
      <c r="TVP376" s="1465"/>
      <c r="TVQ376" s="1465"/>
      <c r="TVR376" s="1465"/>
      <c r="TVS376" s="1465"/>
      <c r="TVT376" s="1465"/>
      <c r="TVU376" s="1465"/>
      <c r="TVV376" s="1465"/>
      <c r="TVW376" s="1465"/>
      <c r="TVX376" s="1465"/>
      <c r="TVY376" s="1465"/>
      <c r="TVZ376" s="1465"/>
      <c r="TWA376" s="1465"/>
      <c r="TWB376" s="1465"/>
      <c r="TWC376" s="1465"/>
      <c r="TWD376" s="1465"/>
      <c r="TWE376" s="1465"/>
      <c r="TWF376" s="1465"/>
      <c r="TWG376" s="1465"/>
      <c r="TWH376" s="1465"/>
      <c r="TWI376" s="1465"/>
      <c r="TWJ376" s="1465"/>
      <c r="TWK376" s="1465"/>
      <c r="TWL376" s="1465"/>
      <c r="TWM376" s="1465"/>
      <c r="TWN376" s="1465"/>
      <c r="TWO376" s="1465"/>
      <c r="TWP376" s="1465"/>
      <c r="TWQ376" s="1465"/>
      <c r="TWR376" s="1465"/>
      <c r="TWS376" s="1465"/>
      <c r="TWT376" s="1465"/>
      <c r="TWU376" s="1465"/>
      <c r="TWV376" s="1465"/>
      <c r="TWW376" s="1465"/>
      <c r="TWX376" s="1465"/>
      <c r="TWY376" s="1465"/>
      <c r="TWZ376" s="1465"/>
      <c r="TXA376" s="1465"/>
      <c r="TXB376" s="1465"/>
      <c r="TXC376" s="1465"/>
      <c r="TXD376" s="1465"/>
      <c r="TXE376" s="1465"/>
      <c r="TXF376" s="1465"/>
      <c r="TXG376" s="1465"/>
      <c r="TXH376" s="1465"/>
      <c r="TXI376" s="1465"/>
      <c r="TXJ376" s="1465"/>
      <c r="TXK376" s="1465"/>
      <c r="TXL376" s="1465"/>
      <c r="TXM376" s="1465"/>
      <c r="TXN376" s="1465"/>
      <c r="TXO376" s="1465"/>
      <c r="TXP376" s="1465"/>
      <c r="TXQ376" s="1465"/>
      <c r="TXR376" s="1465"/>
      <c r="TXS376" s="1465"/>
      <c r="TXT376" s="1465"/>
      <c r="TXU376" s="1465"/>
      <c r="TXV376" s="1465"/>
      <c r="TXW376" s="1465"/>
      <c r="TXX376" s="1465"/>
      <c r="TXY376" s="1465"/>
      <c r="TXZ376" s="1465"/>
      <c r="TYA376" s="1465"/>
      <c r="TYB376" s="1465"/>
      <c r="TYC376" s="1465"/>
      <c r="TYD376" s="1465"/>
      <c r="TYE376" s="1465"/>
      <c r="TYF376" s="1465"/>
      <c r="TYG376" s="1465"/>
      <c r="TYH376" s="1465"/>
      <c r="TYI376" s="1465"/>
      <c r="TYJ376" s="1465"/>
      <c r="TYK376" s="1465"/>
      <c r="TYL376" s="1465"/>
      <c r="TYM376" s="1465"/>
      <c r="TYN376" s="1465"/>
      <c r="TYO376" s="1465"/>
      <c r="TYP376" s="1465"/>
      <c r="TYQ376" s="1465"/>
      <c r="TYR376" s="1465"/>
      <c r="TYS376" s="1465"/>
      <c r="TYT376" s="1465"/>
      <c r="TYU376" s="1465"/>
      <c r="TYV376" s="1465"/>
      <c r="TYW376" s="1465"/>
      <c r="TYX376" s="1465"/>
      <c r="TYY376" s="1465"/>
      <c r="TYZ376" s="1465"/>
      <c r="TZA376" s="1465"/>
      <c r="TZB376" s="1465"/>
      <c r="TZC376" s="1465"/>
      <c r="TZD376" s="1465"/>
      <c r="TZE376" s="1465"/>
      <c r="TZF376" s="1465"/>
      <c r="TZG376" s="1465"/>
      <c r="TZH376" s="1465"/>
      <c r="TZI376" s="1465"/>
      <c r="TZJ376" s="1465"/>
      <c r="TZK376" s="1465"/>
      <c r="TZL376" s="1465"/>
      <c r="TZM376" s="1465"/>
      <c r="TZN376" s="1465"/>
      <c r="TZO376" s="1465"/>
      <c r="TZP376" s="1465"/>
      <c r="TZQ376" s="1465"/>
      <c r="TZR376" s="1465"/>
      <c r="TZS376" s="1465"/>
      <c r="TZT376" s="1465"/>
      <c r="TZU376" s="1465"/>
      <c r="TZV376" s="1465"/>
      <c r="TZW376" s="1465"/>
      <c r="TZX376" s="1465"/>
      <c r="TZY376" s="1465"/>
      <c r="TZZ376" s="1465"/>
      <c r="UAA376" s="1465"/>
      <c r="UAB376" s="1465"/>
      <c r="UAC376" s="1465"/>
      <c r="UAD376" s="1465"/>
      <c r="UAE376" s="1465"/>
      <c r="UAF376" s="1465"/>
      <c r="UAG376" s="1465"/>
      <c r="UAH376" s="1465"/>
      <c r="UAI376" s="1465"/>
      <c r="UAJ376" s="1465"/>
      <c r="UAK376" s="1465"/>
      <c r="UAL376" s="1465"/>
      <c r="UAM376" s="1465"/>
      <c r="UAN376" s="1465"/>
      <c r="UAO376" s="1465"/>
      <c r="UAP376" s="1465"/>
      <c r="UAQ376" s="1465"/>
      <c r="UAR376" s="1465"/>
      <c r="UAS376" s="1465"/>
      <c r="UAT376" s="1465"/>
      <c r="UAU376" s="1465"/>
      <c r="UAV376" s="1465"/>
      <c r="UAW376" s="1465"/>
      <c r="UAX376" s="1465"/>
      <c r="UAY376" s="1465"/>
      <c r="UAZ376" s="1465"/>
      <c r="UBA376" s="1465"/>
      <c r="UBB376" s="1465"/>
      <c r="UBC376" s="1465"/>
      <c r="UBD376" s="1465"/>
      <c r="UBE376" s="1465"/>
      <c r="UBF376" s="1465"/>
      <c r="UBG376" s="1465"/>
      <c r="UBH376" s="1465"/>
      <c r="UBI376" s="1465"/>
      <c r="UBJ376" s="1465"/>
      <c r="UBK376" s="1465"/>
      <c r="UBL376" s="1465"/>
      <c r="UBM376" s="1465"/>
      <c r="UBN376" s="1465"/>
      <c r="UBO376" s="1465"/>
      <c r="UBP376" s="1465"/>
      <c r="UBQ376" s="1465"/>
      <c r="UBR376" s="1465"/>
      <c r="UBS376" s="1465"/>
      <c r="UBT376" s="1465"/>
      <c r="UBU376" s="1465"/>
      <c r="UBV376" s="1465"/>
      <c r="UBW376" s="1465"/>
      <c r="UBX376" s="1465"/>
      <c r="UBY376" s="1465"/>
      <c r="UBZ376" s="1465"/>
      <c r="UCA376" s="1465"/>
      <c r="UCB376" s="1465"/>
      <c r="UCC376" s="1465"/>
      <c r="UCD376" s="1465"/>
      <c r="UCE376" s="1465"/>
      <c r="UCF376" s="1465"/>
      <c r="UCG376" s="1465"/>
      <c r="UCH376" s="1465"/>
      <c r="UCI376" s="1465"/>
      <c r="UCJ376" s="1465"/>
      <c r="UCK376" s="1465"/>
      <c r="UCL376" s="1465"/>
      <c r="UCM376" s="1465"/>
      <c r="UCN376" s="1465"/>
      <c r="UCO376" s="1465"/>
      <c r="UCP376" s="1465"/>
      <c r="UCQ376" s="1465"/>
      <c r="UCR376" s="1465"/>
      <c r="UCS376" s="1465"/>
      <c r="UCT376" s="1465"/>
      <c r="UCU376" s="1465"/>
      <c r="UCV376" s="1465"/>
      <c r="UCW376" s="1465"/>
      <c r="UCX376" s="1465"/>
      <c r="UCY376" s="1465"/>
      <c r="UCZ376" s="1465"/>
      <c r="UDA376" s="1465"/>
      <c r="UDB376" s="1465"/>
      <c r="UDC376" s="1465"/>
      <c r="UDD376" s="1465"/>
      <c r="UDE376" s="1465"/>
      <c r="UDF376" s="1465"/>
      <c r="UDG376" s="1465"/>
      <c r="UDH376" s="1465"/>
      <c r="UDI376" s="1465"/>
      <c r="UDJ376" s="1465"/>
      <c r="UDK376" s="1465"/>
      <c r="UDL376" s="1465"/>
      <c r="UDM376" s="1465"/>
      <c r="UDN376" s="1465"/>
      <c r="UDO376" s="1465"/>
      <c r="UDP376" s="1465"/>
      <c r="UDQ376" s="1465"/>
      <c r="UDR376" s="1465"/>
      <c r="UDS376" s="1465"/>
      <c r="UDT376" s="1465"/>
      <c r="UDU376" s="1465"/>
      <c r="UDV376" s="1465"/>
      <c r="UDW376" s="1465"/>
      <c r="UDX376" s="1465"/>
      <c r="UDY376" s="1465"/>
      <c r="UDZ376" s="1465"/>
      <c r="UEA376" s="1465"/>
      <c r="UEB376" s="1465"/>
      <c r="UEC376" s="1465"/>
      <c r="UED376" s="1465"/>
      <c r="UEE376" s="1465"/>
      <c r="UEF376" s="1465"/>
      <c r="UEG376" s="1465"/>
      <c r="UEH376" s="1465"/>
      <c r="UEI376" s="1465"/>
      <c r="UEJ376" s="1465"/>
      <c r="UEK376" s="1465"/>
      <c r="UEL376" s="1465"/>
      <c r="UEM376" s="1465"/>
      <c r="UEN376" s="1465"/>
      <c r="UEO376" s="1465"/>
      <c r="UEP376" s="1465"/>
      <c r="UEQ376" s="1465"/>
      <c r="UER376" s="1465"/>
      <c r="UES376" s="1465"/>
      <c r="UET376" s="1465"/>
      <c r="UEU376" s="1465"/>
      <c r="UEV376" s="1465"/>
      <c r="UEW376" s="1465"/>
      <c r="UEX376" s="1465"/>
      <c r="UEY376" s="1465"/>
      <c r="UEZ376" s="1465"/>
      <c r="UFA376" s="1465"/>
      <c r="UFB376" s="1465"/>
      <c r="UFC376" s="1465"/>
      <c r="UFD376" s="1465"/>
      <c r="UFE376" s="1465"/>
      <c r="UFF376" s="1465"/>
      <c r="UFG376" s="1465"/>
      <c r="UFH376" s="1465"/>
      <c r="UFI376" s="1465"/>
      <c r="UFJ376" s="1465"/>
      <c r="UFK376" s="1465"/>
      <c r="UFL376" s="1465"/>
      <c r="UFM376" s="1465"/>
      <c r="UFN376" s="1465"/>
      <c r="UFO376" s="1465"/>
      <c r="UFP376" s="1465"/>
      <c r="UFQ376" s="1465"/>
      <c r="UFR376" s="1465"/>
      <c r="UFS376" s="1465"/>
      <c r="UFT376" s="1465"/>
      <c r="UFU376" s="1465"/>
      <c r="UFV376" s="1465"/>
      <c r="UFW376" s="1465"/>
      <c r="UFX376" s="1465"/>
      <c r="UFY376" s="1465"/>
      <c r="UFZ376" s="1465"/>
      <c r="UGA376" s="1465"/>
      <c r="UGB376" s="1465"/>
      <c r="UGC376" s="1465"/>
      <c r="UGD376" s="1465"/>
      <c r="UGE376" s="1465"/>
      <c r="UGF376" s="1465"/>
      <c r="UGG376" s="1465"/>
      <c r="UGH376" s="1465"/>
      <c r="UGI376" s="1465"/>
      <c r="UGJ376" s="1465"/>
      <c r="UGK376" s="1465"/>
      <c r="UGL376" s="1465"/>
      <c r="UGM376" s="1465"/>
      <c r="UGN376" s="1465"/>
      <c r="UGO376" s="1465"/>
      <c r="UGP376" s="1465"/>
      <c r="UGQ376" s="1465"/>
      <c r="UGR376" s="1465"/>
      <c r="UGS376" s="1465"/>
      <c r="UGT376" s="1465"/>
      <c r="UGU376" s="1465"/>
      <c r="UGV376" s="1465"/>
      <c r="UGW376" s="1465"/>
      <c r="UGX376" s="1465"/>
      <c r="UGY376" s="1465"/>
      <c r="UGZ376" s="1465"/>
      <c r="UHA376" s="1465"/>
      <c r="UHB376" s="1465"/>
      <c r="UHC376" s="1465"/>
      <c r="UHD376" s="1465"/>
      <c r="UHE376" s="1465"/>
      <c r="UHF376" s="1465"/>
      <c r="UHG376" s="1465"/>
      <c r="UHH376" s="1465"/>
      <c r="UHI376" s="1465"/>
      <c r="UHJ376" s="1465"/>
      <c r="UHK376" s="1465"/>
      <c r="UHL376" s="1465"/>
      <c r="UHM376" s="1465"/>
      <c r="UHN376" s="1465"/>
      <c r="UHO376" s="1465"/>
      <c r="UHP376" s="1465"/>
      <c r="UHQ376" s="1465"/>
      <c r="UHR376" s="1465"/>
      <c r="UHS376" s="1465"/>
      <c r="UHT376" s="1465"/>
      <c r="UHU376" s="1465"/>
      <c r="UHV376" s="1465"/>
      <c r="UHW376" s="1465"/>
      <c r="UHX376" s="1465"/>
      <c r="UHY376" s="1465"/>
      <c r="UHZ376" s="1465"/>
      <c r="UIA376" s="1465"/>
      <c r="UIB376" s="1465"/>
      <c r="UIC376" s="1465"/>
      <c r="UID376" s="1465"/>
      <c r="UIE376" s="1465"/>
      <c r="UIF376" s="1465"/>
      <c r="UIG376" s="1465"/>
      <c r="UIH376" s="1465"/>
      <c r="UII376" s="1465"/>
      <c r="UIJ376" s="1465"/>
      <c r="UIK376" s="1465"/>
      <c r="UIL376" s="1465"/>
      <c r="UIM376" s="1465"/>
      <c r="UIN376" s="1465"/>
      <c r="UIO376" s="1465"/>
      <c r="UIP376" s="1465"/>
      <c r="UIQ376" s="1465"/>
      <c r="UIR376" s="1465"/>
      <c r="UIS376" s="1465"/>
      <c r="UIT376" s="1465"/>
      <c r="UIU376" s="1465"/>
      <c r="UIV376" s="1465"/>
      <c r="UIW376" s="1465"/>
      <c r="UIX376" s="1465"/>
      <c r="UIY376" s="1465"/>
      <c r="UIZ376" s="1465"/>
      <c r="UJA376" s="1465"/>
      <c r="UJB376" s="1465"/>
      <c r="UJC376" s="1465"/>
      <c r="UJD376" s="1465"/>
      <c r="UJE376" s="1465"/>
      <c r="UJF376" s="1465"/>
      <c r="UJG376" s="1465"/>
      <c r="UJH376" s="1465"/>
      <c r="UJI376" s="1465"/>
      <c r="UJJ376" s="1465"/>
      <c r="UJK376" s="1465"/>
      <c r="UJL376" s="1465"/>
      <c r="UJM376" s="1465"/>
      <c r="UJN376" s="1465"/>
      <c r="UJO376" s="1465"/>
      <c r="UJP376" s="1465"/>
      <c r="UJQ376" s="1465"/>
      <c r="UJR376" s="1465"/>
      <c r="UJS376" s="1465"/>
      <c r="UJT376" s="1465"/>
      <c r="UJU376" s="1465"/>
      <c r="UJV376" s="1465"/>
      <c r="UJW376" s="1465"/>
      <c r="UJX376" s="1465"/>
      <c r="UJY376" s="1465"/>
      <c r="UJZ376" s="1465"/>
      <c r="UKA376" s="1465"/>
      <c r="UKB376" s="1465"/>
      <c r="UKC376" s="1465"/>
      <c r="UKD376" s="1465"/>
      <c r="UKE376" s="1465"/>
      <c r="UKF376" s="1465"/>
      <c r="UKG376" s="1465"/>
      <c r="UKH376" s="1465"/>
      <c r="UKI376" s="1465"/>
      <c r="UKJ376" s="1465"/>
      <c r="UKK376" s="1465"/>
      <c r="UKL376" s="1465"/>
      <c r="UKM376" s="1465"/>
      <c r="UKN376" s="1465"/>
      <c r="UKO376" s="1465"/>
      <c r="UKP376" s="1465"/>
      <c r="UKQ376" s="1465"/>
      <c r="UKR376" s="1465"/>
      <c r="UKS376" s="1465"/>
      <c r="UKT376" s="1465"/>
      <c r="UKU376" s="1465"/>
      <c r="UKV376" s="1465"/>
      <c r="UKW376" s="1465"/>
      <c r="UKX376" s="1465"/>
      <c r="UKY376" s="1465"/>
      <c r="UKZ376" s="1465"/>
      <c r="ULA376" s="1465"/>
      <c r="ULB376" s="1465"/>
      <c r="ULC376" s="1465"/>
      <c r="ULD376" s="1465"/>
      <c r="ULE376" s="1465"/>
      <c r="ULF376" s="1465"/>
      <c r="ULG376" s="1465"/>
      <c r="ULH376" s="1465"/>
      <c r="ULI376" s="1465"/>
      <c r="ULJ376" s="1465"/>
      <c r="ULK376" s="1465"/>
      <c r="ULL376" s="1465"/>
      <c r="ULM376" s="1465"/>
      <c r="ULN376" s="1465"/>
      <c r="ULO376" s="1465"/>
      <c r="ULP376" s="1465"/>
      <c r="ULQ376" s="1465"/>
      <c r="ULR376" s="1465"/>
      <c r="ULS376" s="1465"/>
      <c r="ULT376" s="1465"/>
      <c r="ULU376" s="1465"/>
      <c r="ULV376" s="1465"/>
      <c r="ULW376" s="1465"/>
      <c r="ULX376" s="1465"/>
      <c r="ULY376" s="1465"/>
      <c r="ULZ376" s="1465"/>
      <c r="UMA376" s="1465"/>
      <c r="UMB376" s="1465"/>
      <c r="UMC376" s="1465"/>
      <c r="UMD376" s="1465"/>
      <c r="UME376" s="1465"/>
      <c r="UMF376" s="1465"/>
      <c r="UMG376" s="1465"/>
      <c r="UMH376" s="1465"/>
      <c r="UMI376" s="1465"/>
      <c r="UMJ376" s="1465"/>
      <c r="UMK376" s="1465"/>
      <c r="UML376" s="1465"/>
      <c r="UMM376" s="1465"/>
      <c r="UMN376" s="1465"/>
      <c r="UMO376" s="1465"/>
      <c r="UMP376" s="1465"/>
      <c r="UMQ376" s="1465"/>
      <c r="UMR376" s="1465"/>
      <c r="UMS376" s="1465"/>
      <c r="UMT376" s="1465"/>
      <c r="UMU376" s="1465"/>
      <c r="UMV376" s="1465"/>
      <c r="UMW376" s="1465"/>
      <c r="UMX376" s="1465"/>
      <c r="UMY376" s="1465"/>
      <c r="UMZ376" s="1465"/>
      <c r="UNA376" s="1465"/>
      <c r="UNB376" s="1465"/>
      <c r="UNC376" s="1465"/>
      <c r="UND376" s="1465"/>
      <c r="UNE376" s="1465"/>
      <c r="UNF376" s="1465"/>
      <c r="UNG376" s="1465"/>
      <c r="UNH376" s="1465"/>
      <c r="UNI376" s="1465"/>
      <c r="UNJ376" s="1465"/>
      <c r="UNK376" s="1465"/>
      <c r="UNL376" s="1465"/>
      <c r="UNM376" s="1465"/>
      <c r="UNN376" s="1465"/>
      <c r="UNO376" s="1465"/>
      <c r="UNP376" s="1465"/>
      <c r="UNQ376" s="1465"/>
      <c r="UNR376" s="1465"/>
      <c r="UNS376" s="1465"/>
      <c r="UNT376" s="1465"/>
      <c r="UNU376" s="1465"/>
      <c r="UNV376" s="1465"/>
      <c r="UNW376" s="1465"/>
      <c r="UNX376" s="1465"/>
      <c r="UNY376" s="1465"/>
      <c r="UNZ376" s="1465"/>
      <c r="UOA376" s="1465"/>
      <c r="UOB376" s="1465"/>
      <c r="UOC376" s="1465"/>
      <c r="UOD376" s="1465"/>
      <c r="UOE376" s="1465"/>
      <c r="UOF376" s="1465"/>
      <c r="UOG376" s="1465"/>
      <c r="UOH376" s="1465"/>
      <c r="UOI376" s="1465"/>
      <c r="UOJ376" s="1465"/>
      <c r="UOK376" s="1465"/>
      <c r="UOL376" s="1465"/>
      <c r="UOM376" s="1465"/>
      <c r="UON376" s="1465"/>
      <c r="UOO376" s="1465"/>
      <c r="UOP376" s="1465"/>
      <c r="UOQ376" s="1465"/>
      <c r="UOR376" s="1465"/>
      <c r="UOS376" s="1465"/>
      <c r="UOT376" s="1465"/>
      <c r="UOU376" s="1465"/>
      <c r="UOV376" s="1465"/>
      <c r="UOW376" s="1465"/>
      <c r="UOX376" s="1465"/>
      <c r="UOY376" s="1465"/>
      <c r="UOZ376" s="1465"/>
      <c r="UPA376" s="1465"/>
      <c r="UPB376" s="1465"/>
      <c r="UPC376" s="1465"/>
      <c r="UPD376" s="1465"/>
      <c r="UPE376" s="1465"/>
      <c r="UPF376" s="1465"/>
      <c r="UPG376" s="1465"/>
      <c r="UPH376" s="1465"/>
      <c r="UPI376" s="1465"/>
      <c r="UPJ376" s="1465"/>
      <c r="UPK376" s="1465"/>
      <c r="UPL376" s="1465"/>
      <c r="UPM376" s="1465"/>
      <c r="UPN376" s="1465"/>
      <c r="UPO376" s="1465"/>
      <c r="UPP376" s="1465"/>
      <c r="UPQ376" s="1465"/>
      <c r="UPR376" s="1465"/>
      <c r="UPS376" s="1465"/>
      <c r="UPT376" s="1465"/>
      <c r="UPU376" s="1465"/>
      <c r="UPV376" s="1465"/>
      <c r="UPW376" s="1465"/>
      <c r="UPX376" s="1465"/>
      <c r="UPY376" s="1465"/>
      <c r="UPZ376" s="1465"/>
      <c r="UQA376" s="1465"/>
      <c r="UQB376" s="1465"/>
      <c r="UQC376" s="1465"/>
      <c r="UQD376" s="1465"/>
      <c r="UQE376" s="1465"/>
      <c r="UQF376" s="1465"/>
      <c r="UQG376" s="1465"/>
      <c r="UQH376" s="1465"/>
      <c r="UQI376" s="1465"/>
      <c r="UQJ376" s="1465"/>
      <c r="UQK376" s="1465"/>
      <c r="UQL376" s="1465"/>
      <c r="UQM376" s="1465"/>
      <c r="UQN376" s="1465"/>
      <c r="UQO376" s="1465"/>
      <c r="UQP376" s="1465"/>
      <c r="UQQ376" s="1465"/>
      <c r="UQR376" s="1465"/>
      <c r="UQS376" s="1465"/>
      <c r="UQT376" s="1465"/>
      <c r="UQU376" s="1465"/>
      <c r="UQV376" s="1465"/>
      <c r="UQW376" s="1465"/>
      <c r="UQX376" s="1465"/>
      <c r="UQY376" s="1465"/>
      <c r="UQZ376" s="1465"/>
      <c r="URA376" s="1465"/>
      <c r="URB376" s="1465"/>
      <c r="URC376" s="1465"/>
      <c r="URD376" s="1465"/>
      <c r="URE376" s="1465"/>
      <c r="URF376" s="1465"/>
      <c r="URG376" s="1465"/>
      <c r="URH376" s="1465"/>
      <c r="URI376" s="1465"/>
      <c r="URJ376" s="1465"/>
      <c r="URK376" s="1465"/>
      <c r="URL376" s="1465"/>
      <c r="URM376" s="1465"/>
      <c r="URN376" s="1465"/>
      <c r="URO376" s="1465"/>
      <c r="URP376" s="1465"/>
      <c r="URQ376" s="1465"/>
      <c r="URR376" s="1465"/>
      <c r="URS376" s="1465"/>
      <c r="URT376" s="1465"/>
      <c r="URU376" s="1465"/>
      <c r="URV376" s="1465"/>
      <c r="URW376" s="1465"/>
      <c r="URX376" s="1465"/>
      <c r="URY376" s="1465"/>
      <c r="URZ376" s="1465"/>
      <c r="USA376" s="1465"/>
      <c r="USB376" s="1465"/>
      <c r="USC376" s="1465"/>
      <c r="USD376" s="1465"/>
      <c r="USE376" s="1465"/>
      <c r="USF376" s="1465"/>
      <c r="USG376" s="1465"/>
      <c r="USH376" s="1465"/>
      <c r="USI376" s="1465"/>
      <c r="USJ376" s="1465"/>
      <c r="USK376" s="1465"/>
      <c r="USL376" s="1465"/>
      <c r="USM376" s="1465"/>
      <c r="USN376" s="1465"/>
      <c r="USO376" s="1465"/>
      <c r="USP376" s="1465"/>
      <c r="USQ376" s="1465"/>
      <c r="USR376" s="1465"/>
      <c r="USS376" s="1465"/>
      <c r="UST376" s="1465"/>
      <c r="USU376" s="1465"/>
      <c r="USV376" s="1465"/>
      <c r="USW376" s="1465"/>
      <c r="USX376" s="1465"/>
      <c r="USY376" s="1465"/>
      <c r="USZ376" s="1465"/>
      <c r="UTA376" s="1465"/>
      <c r="UTB376" s="1465"/>
      <c r="UTC376" s="1465"/>
      <c r="UTD376" s="1465"/>
      <c r="UTE376" s="1465"/>
      <c r="UTF376" s="1465"/>
      <c r="UTG376" s="1465"/>
      <c r="UTH376" s="1465"/>
      <c r="UTI376" s="1465"/>
      <c r="UTJ376" s="1465"/>
      <c r="UTK376" s="1465"/>
      <c r="UTL376" s="1465"/>
      <c r="UTM376" s="1465"/>
      <c r="UTN376" s="1465"/>
      <c r="UTO376" s="1465"/>
      <c r="UTP376" s="1465"/>
      <c r="UTQ376" s="1465"/>
      <c r="UTR376" s="1465"/>
      <c r="UTS376" s="1465"/>
      <c r="UTT376" s="1465"/>
      <c r="UTU376" s="1465"/>
      <c r="UTV376" s="1465"/>
      <c r="UTW376" s="1465"/>
      <c r="UTX376" s="1465"/>
      <c r="UTY376" s="1465"/>
      <c r="UTZ376" s="1465"/>
      <c r="UUA376" s="1465"/>
      <c r="UUB376" s="1465"/>
      <c r="UUC376" s="1465"/>
      <c r="UUD376" s="1465"/>
      <c r="UUE376" s="1465"/>
      <c r="UUF376" s="1465"/>
      <c r="UUG376" s="1465"/>
      <c r="UUH376" s="1465"/>
      <c r="UUI376" s="1465"/>
      <c r="UUJ376" s="1465"/>
      <c r="UUK376" s="1465"/>
      <c r="UUL376" s="1465"/>
      <c r="UUM376" s="1465"/>
      <c r="UUN376" s="1465"/>
      <c r="UUO376" s="1465"/>
      <c r="UUP376" s="1465"/>
      <c r="UUQ376" s="1465"/>
      <c r="UUR376" s="1465"/>
      <c r="UUS376" s="1465"/>
      <c r="UUT376" s="1465"/>
      <c r="UUU376" s="1465"/>
      <c r="UUV376" s="1465"/>
      <c r="UUW376" s="1465"/>
      <c r="UUX376" s="1465"/>
      <c r="UUY376" s="1465"/>
      <c r="UUZ376" s="1465"/>
      <c r="UVA376" s="1465"/>
      <c r="UVB376" s="1465"/>
      <c r="UVC376" s="1465"/>
      <c r="UVD376" s="1465"/>
      <c r="UVE376" s="1465"/>
      <c r="UVF376" s="1465"/>
      <c r="UVG376" s="1465"/>
      <c r="UVH376" s="1465"/>
      <c r="UVI376" s="1465"/>
      <c r="UVJ376" s="1465"/>
      <c r="UVK376" s="1465"/>
      <c r="UVL376" s="1465"/>
      <c r="UVM376" s="1465"/>
      <c r="UVN376" s="1465"/>
      <c r="UVO376" s="1465"/>
      <c r="UVP376" s="1465"/>
      <c r="UVQ376" s="1465"/>
      <c r="UVR376" s="1465"/>
      <c r="UVS376" s="1465"/>
      <c r="UVT376" s="1465"/>
      <c r="UVU376" s="1465"/>
      <c r="UVV376" s="1465"/>
      <c r="UVW376" s="1465"/>
      <c r="UVX376" s="1465"/>
      <c r="UVY376" s="1465"/>
      <c r="UVZ376" s="1465"/>
      <c r="UWA376" s="1465"/>
      <c r="UWB376" s="1465"/>
      <c r="UWC376" s="1465"/>
      <c r="UWD376" s="1465"/>
      <c r="UWE376" s="1465"/>
      <c r="UWF376" s="1465"/>
      <c r="UWG376" s="1465"/>
      <c r="UWH376" s="1465"/>
      <c r="UWI376" s="1465"/>
      <c r="UWJ376" s="1465"/>
      <c r="UWK376" s="1465"/>
      <c r="UWL376" s="1465"/>
      <c r="UWM376" s="1465"/>
      <c r="UWN376" s="1465"/>
      <c r="UWO376" s="1465"/>
      <c r="UWP376" s="1465"/>
      <c r="UWQ376" s="1465"/>
      <c r="UWR376" s="1465"/>
      <c r="UWS376" s="1465"/>
      <c r="UWT376" s="1465"/>
      <c r="UWU376" s="1465"/>
      <c r="UWV376" s="1465"/>
      <c r="UWW376" s="1465"/>
      <c r="UWX376" s="1465"/>
      <c r="UWY376" s="1465"/>
      <c r="UWZ376" s="1465"/>
      <c r="UXA376" s="1465"/>
      <c r="UXB376" s="1465"/>
      <c r="UXC376" s="1465"/>
      <c r="UXD376" s="1465"/>
      <c r="UXE376" s="1465"/>
      <c r="UXF376" s="1465"/>
      <c r="UXG376" s="1465"/>
      <c r="UXH376" s="1465"/>
      <c r="UXI376" s="1465"/>
      <c r="UXJ376" s="1465"/>
      <c r="UXK376" s="1465"/>
      <c r="UXL376" s="1465"/>
      <c r="UXM376" s="1465"/>
      <c r="UXN376" s="1465"/>
      <c r="UXO376" s="1465"/>
      <c r="UXP376" s="1465"/>
      <c r="UXQ376" s="1465"/>
      <c r="UXR376" s="1465"/>
      <c r="UXS376" s="1465"/>
      <c r="UXT376" s="1465"/>
      <c r="UXU376" s="1465"/>
      <c r="UXV376" s="1465"/>
      <c r="UXW376" s="1465"/>
      <c r="UXX376" s="1465"/>
      <c r="UXY376" s="1465"/>
      <c r="UXZ376" s="1465"/>
      <c r="UYA376" s="1465"/>
      <c r="UYB376" s="1465"/>
      <c r="UYC376" s="1465"/>
      <c r="UYD376" s="1465"/>
      <c r="UYE376" s="1465"/>
      <c r="UYF376" s="1465"/>
      <c r="UYG376" s="1465"/>
      <c r="UYH376" s="1465"/>
      <c r="UYI376" s="1465"/>
      <c r="UYJ376" s="1465"/>
      <c r="UYK376" s="1465"/>
      <c r="UYL376" s="1465"/>
      <c r="UYM376" s="1465"/>
      <c r="UYN376" s="1465"/>
      <c r="UYO376" s="1465"/>
      <c r="UYP376" s="1465"/>
      <c r="UYQ376" s="1465"/>
      <c r="UYR376" s="1465"/>
      <c r="UYS376" s="1465"/>
      <c r="UYT376" s="1465"/>
      <c r="UYU376" s="1465"/>
      <c r="UYV376" s="1465"/>
      <c r="UYW376" s="1465"/>
      <c r="UYX376" s="1465"/>
      <c r="UYY376" s="1465"/>
      <c r="UYZ376" s="1465"/>
      <c r="UZA376" s="1465"/>
      <c r="UZB376" s="1465"/>
      <c r="UZC376" s="1465"/>
      <c r="UZD376" s="1465"/>
      <c r="UZE376" s="1465"/>
      <c r="UZF376" s="1465"/>
      <c r="UZG376" s="1465"/>
      <c r="UZH376" s="1465"/>
      <c r="UZI376" s="1465"/>
      <c r="UZJ376" s="1465"/>
      <c r="UZK376" s="1465"/>
      <c r="UZL376" s="1465"/>
      <c r="UZM376" s="1465"/>
      <c r="UZN376" s="1465"/>
      <c r="UZO376" s="1465"/>
      <c r="UZP376" s="1465"/>
      <c r="UZQ376" s="1465"/>
      <c r="UZR376" s="1465"/>
      <c r="UZS376" s="1465"/>
      <c r="UZT376" s="1465"/>
      <c r="UZU376" s="1465"/>
      <c r="UZV376" s="1465"/>
      <c r="UZW376" s="1465"/>
      <c r="UZX376" s="1465"/>
      <c r="UZY376" s="1465"/>
      <c r="UZZ376" s="1465"/>
      <c r="VAA376" s="1465"/>
      <c r="VAB376" s="1465"/>
      <c r="VAC376" s="1465"/>
      <c r="VAD376" s="1465"/>
      <c r="VAE376" s="1465"/>
      <c r="VAF376" s="1465"/>
      <c r="VAG376" s="1465"/>
      <c r="VAH376" s="1465"/>
      <c r="VAI376" s="1465"/>
      <c r="VAJ376" s="1465"/>
      <c r="VAK376" s="1465"/>
      <c r="VAL376" s="1465"/>
      <c r="VAM376" s="1465"/>
      <c r="VAN376" s="1465"/>
      <c r="VAO376" s="1465"/>
      <c r="VAP376" s="1465"/>
      <c r="VAQ376" s="1465"/>
      <c r="VAR376" s="1465"/>
      <c r="VAS376" s="1465"/>
      <c r="VAT376" s="1465"/>
      <c r="VAU376" s="1465"/>
      <c r="VAV376" s="1465"/>
      <c r="VAW376" s="1465"/>
      <c r="VAX376" s="1465"/>
      <c r="VAY376" s="1465"/>
      <c r="VAZ376" s="1465"/>
      <c r="VBA376" s="1465"/>
      <c r="VBB376" s="1465"/>
      <c r="VBC376" s="1465"/>
      <c r="VBD376" s="1465"/>
      <c r="VBE376" s="1465"/>
      <c r="VBF376" s="1465"/>
      <c r="VBG376" s="1465"/>
      <c r="VBH376" s="1465"/>
      <c r="VBI376" s="1465"/>
      <c r="VBJ376" s="1465"/>
      <c r="VBK376" s="1465"/>
      <c r="VBL376" s="1465"/>
      <c r="VBM376" s="1465"/>
      <c r="VBN376" s="1465"/>
      <c r="VBO376" s="1465"/>
      <c r="VBP376" s="1465"/>
      <c r="VBQ376" s="1465"/>
      <c r="VBR376" s="1465"/>
      <c r="VBS376" s="1465"/>
      <c r="VBT376" s="1465"/>
      <c r="VBU376" s="1465"/>
      <c r="VBV376" s="1465"/>
      <c r="VBW376" s="1465"/>
      <c r="VBX376" s="1465"/>
      <c r="VBY376" s="1465"/>
      <c r="VBZ376" s="1465"/>
      <c r="VCA376" s="1465"/>
      <c r="VCB376" s="1465"/>
      <c r="VCC376" s="1465"/>
      <c r="VCD376" s="1465"/>
      <c r="VCE376" s="1465"/>
      <c r="VCF376" s="1465"/>
      <c r="VCG376" s="1465"/>
      <c r="VCH376" s="1465"/>
      <c r="VCI376" s="1465"/>
      <c r="VCJ376" s="1465"/>
      <c r="VCK376" s="1465"/>
      <c r="VCL376" s="1465"/>
      <c r="VCM376" s="1465"/>
      <c r="VCN376" s="1465"/>
      <c r="VCO376" s="1465"/>
      <c r="VCP376" s="1465"/>
      <c r="VCQ376" s="1465"/>
      <c r="VCR376" s="1465"/>
      <c r="VCS376" s="1465"/>
      <c r="VCT376" s="1465"/>
      <c r="VCU376" s="1465"/>
      <c r="VCV376" s="1465"/>
      <c r="VCW376" s="1465"/>
      <c r="VCX376" s="1465"/>
      <c r="VCY376" s="1465"/>
      <c r="VCZ376" s="1465"/>
      <c r="VDA376" s="1465"/>
      <c r="VDB376" s="1465"/>
      <c r="VDC376" s="1465"/>
      <c r="VDD376" s="1465"/>
      <c r="VDE376" s="1465"/>
      <c r="VDF376" s="1465"/>
      <c r="VDG376" s="1465"/>
      <c r="VDH376" s="1465"/>
      <c r="VDI376" s="1465"/>
      <c r="VDJ376" s="1465"/>
      <c r="VDK376" s="1465"/>
      <c r="VDL376" s="1465"/>
      <c r="VDM376" s="1465"/>
      <c r="VDN376" s="1465"/>
      <c r="VDO376" s="1465"/>
      <c r="VDP376" s="1465"/>
      <c r="VDQ376" s="1465"/>
      <c r="VDR376" s="1465"/>
      <c r="VDS376" s="1465"/>
      <c r="VDT376" s="1465"/>
      <c r="VDU376" s="1465"/>
      <c r="VDV376" s="1465"/>
      <c r="VDW376" s="1465"/>
      <c r="VDX376" s="1465"/>
      <c r="VDY376" s="1465"/>
      <c r="VDZ376" s="1465"/>
      <c r="VEA376" s="1465"/>
      <c r="VEB376" s="1465"/>
      <c r="VEC376" s="1465"/>
      <c r="VED376" s="1465"/>
      <c r="VEE376" s="1465"/>
      <c r="VEF376" s="1465"/>
      <c r="VEG376" s="1465"/>
      <c r="VEH376" s="1465"/>
      <c r="VEI376" s="1465"/>
      <c r="VEJ376" s="1465"/>
      <c r="VEK376" s="1465"/>
      <c r="VEL376" s="1465"/>
      <c r="VEM376" s="1465"/>
      <c r="VEN376" s="1465"/>
      <c r="VEO376" s="1465"/>
      <c r="VEP376" s="1465"/>
      <c r="VEQ376" s="1465"/>
      <c r="VER376" s="1465"/>
      <c r="VES376" s="1465"/>
      <c r="VET376" s="1465"/>
      <c r="VEU376" s="1465"/>
      <c r="VEV376" s="1465"/>
      <c r="VEW376" s="1465"/>
      <c r="VEX376" s="1465"/>
      <c r="VEY376" s="1465"/>
      <c r="VEZ376" s="1465"/>
      <c r="VFA376" s="1465"/>
      <c r="VFB376" s="1465"/>
      <c r="VFC376" s="1465"/>
      <c r="VFD376" s="1465"/>
      <c r="VFE376" s="1465"/>
      <c r="VFF376" s="1465"/>
      <c r="VFG376" s="1465"/>
      <c r="VFH376" s="1465"/>
      <c r="VFI376" s="1465"/>
      <c r="VFJ376" s="1465"/>
      <c r="VFK376" s="1465"/>
      <c r="VFL376" s="1465"/>
      <c r="VFM376" s="1465"/>
      <c r="VFN376" s="1465"/>
      <c r="VFO376" s="1465"/>
      <c r="VFP376" s="1465"/>
      <c r="VFQ376" s="1465"/>
      <c r="VFR376" s="1465"/>
      <c r="VFS376" s="1465"/>
      <c r="VFT376" s="1465"/>
      <c r="VFU376" s="1465"/>
      <c r="VFV376" s="1465"/>
      <c r="VFW376" s="1465"/>
      <c r="VFX376" s="1465"/>
      <c r="VFY376" s="1465"/>
      <c r="VFZ376" s="1465"/>
      <c r="VGA376" s="1465"/>
      <c r="VGB376" s="1465"/>
      <c r="VGC376" s="1465"/>
      <c r="VGD376" s="1465"/>
      <c r="VGE376" s="1465"/>
      <c r="VGF376" s="1465"/>
      <c r="VGG376" s="1465"/>
      <c r="VGH376" s="1465"/>
      <c r="VGI376" s="1465"/>
      <c r="VGJ376" s="1465"/>
      <c r="VGK376" s="1465"/>
      <c r="VGL376" s="1465"/>
      <c r="VGM376" s="1465"/>
      <c r="VGN376" s="1465"/>
      <c r="VGO376" s="1465"/>
      <c r="VGP376" s="1465"/>
      <c r="VGQ376" s="1465"/>
      <c r="VGR376" s="1465"/>
      <c r="VGS376" s="1465"/>
      <c r="VGT376" s="1465"/>
      <c r="VGU376" s="1465"/>
      <c r="VGV376" s="1465"/>
      <c r="VGW376" s="1465"/>
      <c r="VGX376" s="1465"/>
      <c r="VGY376" s="1465"/>
      <c r="VGZ376" s="1465"/>
      <c r="VHA376" s="1465"/>
      <c r="VHB376" s="1465"/>
      <c r="VHC376" s="1465"/>
      <c r="VHD376" s="1465"/>
      <c r="VHE376" s="1465"/>
      <c r="VHF376" s="1465"/>
      <c r="VHG376" s="1465"/>
      <c r="VHH376" s="1465"/>
      <c r="VHI376" s="1465"/>
      <c r="VHJ376" s="1465"/>
      <c r="VHK376" s="1465"/>
      <c r="VHL376" s="1465"/>
      <c r="VHM376" s="1465"/>
      <c r="VHN376" s="1465"/>
      <c r="VHO376" s="1465"/>
      <c r="VHP376" s="1465"/>
      <c r="VHQ376" s="1465"/>
      <c r="VHR376" s="1465"/>
      <c r="VHS376" s="1465"/>
      <c r="VHT376" s="1465"/>
      <c r="VHU376" s="1465"/>
      <c r="VHV376" s="1465"/>
      <c r="VHW376" s="1465"/>
      <c r="VHX376" s="1465"/>
      <c r="VHY376" s="1465"/>
      <c r="VHZ376" s="1465"/>
      <c r="VIA376" s="1465"/>
      <c r="VIB376" s="1465"/>
      <c r="VIC376" s="1465"/>
      <c r="VID376" s="1465"/>
      <c r="VIE376" s="1465"/>
      <c r="VIF376" s="1465"/>
      <c r="VIG376" s="1465"/>
      <c r="VIH376" s="1465"/>
      <c r="VII376" s="1465"/>
      <c r="VIJ376" s="1465"/>
      <c r="VIK376" s="1465"/>
      <c r="VIL376" s="1465"/>
      <c r="VIM376" s="1465"/>
      <c r="VIN376" s="1465"/>
      <c r="VIO376" s="1465"/>
      <c r="VIP376" s="1465"/>
      <c r="VIQ376" s="1465"/>
      <c r="VIR376" s="1465"/>
      <c r="VIS376" s="1465"/>
      <c r="VIT376" s="1465"/>
      <c r="VIU376" s="1465"/>
      <c r="VIV376" s="1465"/>
      <c r="VIW376" s="1465"/>
      <c r="VIX376" s="1465"/>
      <c r="VIY376" s="1465"/>
      <c r="VIZ376" s="1465"/>
      <c r="VJA376" s="1465"/>
      <c r="VJB376" s="1465"/>
      <c r="VJC376" s="1465"/>
      <c r="VJD376" s="1465"/>
      <c r="VJE376" s="1465"/>
      <c r="VJF376" s="1465"/>
      <c r="VJG376" s="1465"/>
      <c r="VJH376" s="1465"/>
      <c r="VJI376" s="1465"/>
      <c r="VJJ376" s="1465"/>
      <c r="VJK376" s="1465"/>
      <c r="VJL376" s="1465"/>
      <c r="VJM376" s="1465"/>
      <c r="VJN376" s="1465"/>
      <c r="VJO376" s="1465"/>
      <c r="VJP376" s="1465"/>
      <c r="VJQ376" s="1465"/>
      <c r="VJR376" s="1465"/>
      <c r="VJS376" s="1465"/>
      <c r="VJT376" s="1465"/>
      <c r="VJU376" s="1465"/>
      <c r="VJV376" s="1465"/>
      <c r="VJW376" s="1465"/>
      <c r="VJX376" s="1465"/>
      <c r="VJY376" s="1465"/>
      <c r="VJZ376" s="1465"/>
      <c r="VKA376" s="1465"/>
      <c r="VKB376" s="1465"/>
      <c r="VKC376" s="1465"/>
      <c r="VKD376" s="1465"/>
      <c r="VKE376" s="1465"/>
      <c r="VKF376" s="1465"/>
      <c r="VKG376" s="1465"/>
      <c r="VKH376" s="1465"/>
      <c r="VKI376" s="1465"/>
      <c r="VKJ376" s="1465"/>
      <c r="VKK376" s="1465"/>
      <c r="VKL376" s="1465"/>
      <c r="VKM376" s="1465"/>
      <c r="VKN376" s="1465"/>
      <c r="VKO376" s="1465"/>
      <c r="VKP376" s="1465"/>
      <c r="VKQ376" s="1465"/>
      <c r="VKR376" s="1465"/>
      <c r="VKS376" s="1465"/>
      <c r="VKT376" s="1465"/>
      <c r="VKU376" s="1465"/>
      <c r="VKV376" s="1465"/>
      <c r="VKW376" s="1465"/>
      <c r="VKX376" s="1465"/>
      <c r="VKY376" s="1465"/>
      <c r="VKZ376" s="1465"/>
      <c r="VLA376" s="1465"/>
      <c r="VLB376" s="1465"/>
      <c r="VLC376" s="1465"/>
      <c r="VLD376" s="1465"/>
      <c r="VLE376" s="1465"/>
      <c r="VLF376" s="1465"/>
      <c r="VLG376" s="1465"/>
      <c r="VLH376" s="1465"/>
      <c r="VLI376" s="1465"/>
      <c r="VLJ376" s="1465"/>
      <c r="VLK376" s="1465"/>
      <c r="VLL376" s="1465"/>
      <c r="VLM376" s="1465"/>
      <c r="VLN376" s="1465"/>
      <c r="VLO376" s="1465"/>
      <c r="VLP376" s="1465"/>
      <c r="VLQ376" s="1465"/>
      <c r="VLR376" s="1465"/>
      <c r="VLS376" s="1465"/>
      <c r="VLT376" s="1465"/>
      <c r="VLU376" s="1465"/>
      <c r="VLV376" s="1465"/>
      <c r="VLW376" s="1465"/>
      <c r="VLX376" s="1465"/>
      <c r="VLY376" s="1465"/>
      <c r="VLZ376" s="1465"/>
      <c r="VMA376" s="1465"/>
      <c r="VMB376" s="1465"/>
      <c r="VMC376" s="1465"/>
      <c r="VMD376" s="1465"/>
      <c r="VME376" s="1465"/>
      <c r="VMF376" s="1465"/>
      <c r="VMG376" s="1465"/>
      <c r="VMH376" s="1465"/>
      <c r="VMI376" s="1465"/>
      <c r="VMJ376" s="1465"/>
      <c r="VMK376" s="1465"/>
      <c r="VML376" s="1465"/>
      <c r="VMM376" s="1465"/>
      <c r="VMN376" s="1465"/>
      <c r="VMO376" s="1465"/>
      <c r="VMP376" s="1465"/>
      <c r="VMQ376" s="1465"/>
      <c r="VMR376" s="1465"/>
      <c r="VMS376" s="1465"/>
      <c r="VMT376" s="1465"/>
      <c r="VMU376" s="1465"/>
      <c r="VMV376" s="1465"/>
      <c r="VMW376" s="1465"/>
      <c r="VMX376" s="1465"/>
      <c r="VMY376" s="1465"/>
      <c r="VMZ376" s="1465"/>
      <c r="VNA376" s="1465"/>
      <c r="VNB376" s="1465"/>
      <c r="VNC376" s="1465"/>
      <c r="VND376" s="1465"/>
      <c r="VNE376" s="1465"/>
      <c r="VNF376" s="1465"/>
      <c r="VNG376" s="1465"/>
      <c r="VNH376" s="1465"/>
      <c r="VNI376" s="1465"/>
      <c r="VNJ376" s="1465"/>
      <c r="VNK376" s="1465"/>
      <c r="VNL376" s="1465"/>
      <c r="VNM376" s="1465"/>
      <c r="VNN376" s="1465"/>
      <c r="VNO376" s="1465"/>
      <c r="VNP376" s="1465"/>
      <c r="VNQ376" s="1465"/>
      <c r="VNR376" s="1465"/>
      <c r="VNS376" s="1465"/>
      <c r="VNT376" s="1465"/>
      <c r="VNU376" s="1465"/>
      <c r="VNV376" s="1465"/>
      <c r="VNW376" s="1465"/>
      <c r="VNX376" s="1465"/>
      <c r="VNY376" s="1465"/>
      <c r="VNZ376" s="1465"/>
      <c r="VOA376" s="1465"/>
      <c r="VOB376" s="1465"/>
      <c r="VOC376" s="1465"/>
      <c r="VOD376" s="1465"/>
      <c r="VOE376" s="1465"/>
      <c r="VOF376" s="1465"/>
      <c r="VOG376" s="1465"/>
      <c r="VOH376" s="1465"/>
      <c r="VOI376" s="1465"/>
      <c r="VOJ376" s="1465"/>
      <c r="VOK376" s="1465"/>
      <c r="VOL376" s="1465"/>
      <c r="VOM376" s="1465"/>
      <c r="VON376" s="1465"/>
      <c r="VOO376" s="1465"/>
      <c r="VOP376" s="1465"/>
      <c r="VOQ376" s="1465"/>
      <c r="VOR376" s="1465"/>
      <c r="VOS376" s="1465"/>
      <c r="VOT376" s="1465"/>
      <c r="VOU376" s="1465"/>
      <c r="VOV376" s="1465"/>
      <c r="VOW376" s="1465"/>
      <c r="VOX376" s="1465"/>
      <c r="VOY376" s="1465"/>
      <c r="VOZ376" s="1465"/>
      <c r="VPA376" s="1465"/>
      <c r="VPB376" s="1465"/>
      <c r="VPC376" s="1465"/>
      <c r="VPD376" s="1465"/>
      <c r="VPE376" s="1465"/>
      <c r="VPF376" s="1465"/>
      <c r="VPG376" s="1465"/>
      <c r="VPH376" s="1465"/>
      <c r="VPI376" s="1465"/>
      <c r="VPJ376" s="1465"/>
      <c r="VPK376" s="1465"/>
      <c r="VPL376" s="1465"/>
      <c r="VPM376" s="1465"/>
      <c r="VPN376" s="1465"/>
      <c r="VPO376" s="1465"/>
      <c r="VPP376" s="1465"/>
      <c r="VPQ376" s="1465"/>
      <c r="VPR376" s="1465"/>
      <c r="VPS376" s="1465"/>
      <c r="VPT376" s="1465"/>
      <c r="VPU376" s="1465"/>
      <c r="VPV376" s="1465"/>
      <c r="VPW376" s="1465"/>
      <c r="VPX376" s="1465"/>
      <c r="VPY376" s="1465"/>
      <c r="VPZ376" s="1465"/>
      <c r="VQA376" s="1465"/>
      <c r="VQB376" s="1465"/>
      <c r="VQC376" s="1465"/>
      <c r="VQD376" s="1465"/>
      <c r="VQE376" s="1465"/>
      <c r="VQF376" s="1465"/>
      <c r="VQG376" s="1465"/>
      <c r="VQH376" s="1465"/>
      <c r="VQI376" s="1465"/>
      <c r="VQJ376" s="1465"/>
      <c r="VQK376" s="1465"/>
      <c r="VQL376" s="1465"/>
      <c r="VQM376" s="1465"/>
      <c r="VQN376" s="1465"/>
      <c r="VQO376" s="1465"/>
      <c r="VQP376" s="1465"/>
      <c r="VQQ376" s="1465"/>
      <c r="VQR376" s="1465"/>
      <c r="VQS376" s="1465"/>
      <c r="VQT376" s="1465"/>
      <c r="VQU376" s="1465"/>
      <c r="VQV376" s="1465"/>
      <c r="VQW376" s="1465"/>
      <c r="VQX376" s="1465"/>
      <c r="VQY376" s="1465"/>
      <c r="VQZ376" s="1465"/>
      <c r="VRA376" s="1465"/>
      <c r="VRB376" s="1465"/>
      <c r="VRC376" s="1465"/>
      <c r="VRD376" s="1465"/>
      <c r="VRE376" s="1465"/>
      <c r="VRF376" s="1465"/>
      <c r="VRG376" s="1465"/>
      <c r="VRH376" s="1465"/>
      <c r="VRI376" s="1465"/>
      <c r="VRJ376" s="1465"/>
      <c r="VRK376" s="1465"/>
      <c r="VRL376" s="1465"/>
      <c r="VRM376" s="1465"/>
      <c r="VRN376" s="1465"/>
      <c r="VRO376" s="1465"/>
      <c r="VRP376" s="1465"/>
      <c r="VRQ376" s="1465"/>
      <c r="VRR376" s="1465"/>
      <c r="VRS376" s="1465"/>
      <c r="VRT376" s="1465"/>
      <c r="VRU376" s="1465"/>
      <c r="VRV376" s="1465"/>
      <c r="VRW376" s="1465"/>
      <c r="VRX376" s="1465"/>
      <c r="VRY376" s="1465"/>
      <c r="VRZ376" s="1465"/>
      <c r="VSA376" s="1465"/>
      <c r="VSB376" s="1465"/>
      <c r="VSC376" s="1465"/>
      <c r="VSD376" s="1465"/>
      <c r="VSE376" s="1465"/>
      <c r="VSF376" s="1465"/>
      <c r="VSG376" s="1465"/>
      <c r="VSH376" s="1465"/>
      <c r="VSI376" s="1465"/>
      <c r="VSJ376" s="1465"/>
      <c r="VSK376" s="1465"/>
      <c r="VSL376" s="1465"/>
      <c r="VSM376" s="1465"/>
      <c r="VSN376" s="1465"/>
      <c r="VSO376" s="1465"/>
      <c r="VSP376" s="1465"/>
      <c r="VSQ376" s="1465"/>
      <c r="VSR376" s="1465"/>
      <c r="VSS376" s="1465"/>
      <c r="VST376" s="1465"/>
      <c r="VSU376" s="1465"/>
      <c r="VSV376" s="1465"/>
      <c r="VSW376" s="1465"/>
      <c r="VSX376" s="1465"/>
      <c r="VSY376" s="1465"/>
      <c r="VSZ376" s="1465"/>
      <c r="VTA376" s="1465"/>
      <c r="VTB376" s="1465"/>
      <c r="VTC376" s="1465"/>
      <c r="VTD376" s="1465"/>
      <c r="VTE376" s="1465"/>
      <c r="VTF376" s="1465"/>
      <c r="VTG376" s="1465"/>
      <c r="VTH376" s="1465"/>
      <c r="VTI376" s="1465"/>
      <c r="VTJ376" s="1465"/>
      <c r="VTK376" s="1465"/>
      <c r="VTL376" s="1465"/>
      <c r="VTM376" s="1465"/>
      <c r="VTN376" s="1465"/>
      <c r="VTO376" s="1465"/>
      <c r="VTP376" s="1465"/>
      <c r="VTQ376" s="1465"/>
      <c r="VTR376" s="1465"/>
      <c r="VTS376" s="1465"/>
      <c r="VTT376" s="1465"/>
      <c r="VTU376" s="1465"/>
      <c r="VTV376" s="1465"/>
      <c r="VTW376" s="1465"/>
      <c r="VTX376" s="1465"/>
      <c r="VTY376" s="1465"/>
      <c r="VTZ376" s="1465"/>
      <c r="VUA376" s="1465"/>
      <c r="VUB376" s="1465"/>
      <c r="VUC376" s="1465"/>
      <c r="VUD376" s="1465"/>
      <c r="VUE376" s="1465"/>
      <c r="VUF376" s="1465"/>
      <c r="VUG376" s="1465"/>
      <c r="VUH376" s="1465"/>
      <c r="VUI376" s="1465"/>
      <c r="VUJ376" s="1465"/>
      <c r="VUK376" s="1465"/>
      <c r="VUL376" s="1465"/>
      <c r="VUM376" s="1465"/>
      <c r="VUN376" s="1465"/>
      <c r="VUO376" s="1465"/>
      <c r="VUP376" s="1465"/>
      <c r="VUQ376" s="1465"/>
      <c r="VUR376" s="1465"/>
      <c r="VUS376" s="1465"/>
      <c r="VUT376" s="1465"/>
      <c r="VUU376" s="1465"/>
      <c r="VUV376" s="1465"/>
      <c r="VUW376" s="1465"/>
      <c r="VUX376" s="1465"/>
      <c r="VUY376" s="1465"/>
      <c r="VUZ376" s="1465"/>
      <c r="VVA376" s="1465"/>
      <c r="VVB376" s="1465"/>
      <c r="VVC376" s="1465"/>
      <c r="VVD376" s="1465"/>
      <c r="VVE376" s="1465"/>
      <c r="VVF376" s="1465"/>
      <c r="VVG376" s="1465"/>
      <c r="VVH376" s="1465"/>
      <c r="VVI376" s="1465"/>
      <c r="VVJ376" s="1465"/>
      <c r="VVK376" s="1465"/>
      <c r="VVL376" s="1465"/>
      <c r="VVM376" s="1465"/>
      <c r="VVN376" s="1465"/>
      <c r="VVO376" s="1465"/>
      <c r="VVP376" s="1465"/>
      <c r="VVQ376" s="1465"/>
      <c r="VVR376" s="1465"/>
      <c r="VVS376" s="1465"/>
      <c r="VVT376" s="1465"/>
      <c r="VVU376" s="1465"/>
      <c r="VVV376" s="1465"/>
      <c r="VVW376" s="1465"/>
      <c r="VVX376" s="1465"/>
      <c r="VVY376" s="1465"/>
      <c r="VVZ376" s="1465"/>
      <c r="VWA376" s="1465"/>
      <c r="VWB376" s="1465"/>
      <c r="VWC376" s="1465"/>
      <c r="VWD376" s="1465"/>
      <c r="VWE376" s="1465"/>
      <c r="VWF376" s="1465"/>
      <c r="VWG376" s="1465"/>
      <c r="VWH376" s="1465"/>
      <c r="VWI376" s="1465"/>
      <c r="VWJ376" s="1465"/>
      <c r="VWK376" s="1465"/>
      <c r="VWL376" s="1465"/>
      <c r="VWM376" s="1465"/>
      <c r="VWN376" s="1465"/>
      <c r="VWO376" s="1465"/>
      <c r="VWP376" s="1465"/>
      <c r="VWQ376" s="1465"/>
      <c r="VWR376" s="1465"/>
      <c r="VWS376" s="1465"/>
      <c r="VWT376" s="1465"/>
      <c r="VWU376" s="1465"/>
      <c r="VWV376" s="1465"/>
      <c r="VWW376" s="1465"/>
      <c r="VWX376" s="1465"/>
      <c r="VWY376" s="1465"/>
      <c r="VWZ376" s="1465"/>
      <c r="VXA376" s="1465"/>
      <c r="VXB376" s="1465"/>
      <c r="VXC376" s="1465"/>
      <c r="VXD376" s="1465"/>
      <c r="VXE376" s="1465"/>
      <c r="VXF376" s="1465"/>
      <c r="VXG376" s="1465"/>
      <c r="VXH376" s="1465"/>
      <c r="VXI376" s="1465"/>
      <c r="VXJ376" s="1465"/>
      <c r="VXK376" s="1465"/>
      <c r="VXL376" s="1465"/>
      <c r="VXM376" s="1465"/>
      <c r="VXN376" s="1465"/>
      <c r="VXO376" s="1465"/>
      <c r="VXP376" s="1465"/>
      <c r="VXQ376" s="1465"/>
      <c r="VXR376" s="1465"/>
      <c r="VXS376" s="1465"/>
      <c r="VXT376" s="1465"/>
      <c r="VXU376" s="1465"/>
      <c r="VXV376" s="1465"/>
      <c r="VXW376" s="1465"/>
      <c r="VXX376" s="1465"/>
      <c r="VXY376" s="1465"/>
      <c r="VXZ376" s="1465"/>
      <c r="VYA376" s="1465"/>
      <c r="VYB376" s="1465"/>
      <c r="VYC376" s="1465"/>
      <c r="VYD376" s="1465"/>
      <c r="VYE376" s="1465"/>
      <c r="VYF376" s="1465"/>
      <c r="VYG376" s="1465"/>
      <c r="VYH376" s="1465"/>
      <c r="VYI376" s="1465"/>
      <c r="VYJ376" s="1465"/>
      <c r="VYK376" s="1465"/>
      <c r="VYL376" s="1465"/>
      <c r="VYM376" s="1465"/>
      <c r="VYN376" s="1465"/>
      <c r="VYO376" s="1465"/>
      <c r="VYP376" s="1465"/>
      <c r="VYQ376" s="1465"/>
      <c r="VYR376" s="1465"/>
      <c r="VYS376" s="1465"/>
      <c r="VYT376" s="1465"/>
      <c r="VYU376" s="1465"/>
      <c r="VYV376" s="1465"/>
      <c r="VYW376" s="1465"/>
      <c r="VYX376" s="1465"/>
      <c r="VYY376" s="1465"/>
      <c r="VYZ376" s="1465"/>
      <c r="VZA376" s="1465"/>
      <c r="VZB376" s="1465"/>
      <c r="VZC376" s="1465"/>
      <c r="VZD376" s="1465"/>
      <c r="VZE376" s="1465"/>
      <c r="VZF376" s="1465"/>
      <c r="VZG376" s="1465"/>
      <c r="VZH376" s="1465"/>
      <c r="VZI376" s="1465"/>
      <c r="VZJ376" s="1465"/>
      <c r="VZK376" s="1465"/>
      <c r="VZL376" s="1465"/>
      <c r="VZM376" s="1465"/>
      <c r="VZN376" s="1465"/>
      <c r="VZO376" s="1465"/>
      <c r="VZP376" s="1465"/>
      <c r="VZQ376" s="1465"/>
      <c r="VZR376" s="1465"/>
      <c r="VZS376" s="1465"/>
      <c r="VZT376" s="1465"/>
      <c r="VZU376" s="1465"/>
      <c r="VZV376" s="1465"/>
      <c r="VZW376" s="1465"/>
      <c r="VZX376" s="1465"/>
      <c r="VZY376" s="1465"/>
      <c r="VZZ376" s="1465"/>
      <c r="WAA376" s="1465"/>
      <c r="WAB376" s="1465"/>
      <c r="WAC376" s="1465"/>
      <c r="WAD376" s="1465"/>
      <c r="WAE376" s="1465"/>
      <c r="WAF376" s="1465"/>
      <c r="WAG376" s="1465"/>
      <c r="WAH376" s="1465"/>
      <c r="WAI376" s="1465"/>
      <c r="WAJ376" s="1465"/>
      <c r="WAK376" s="1465"/>
      <c r="WAL376" s="1465"/>
      <c r="WAM376" s="1465"/>
      <c r="WAN376" s="1465"/>
      <c r="WAO376" s="1465"/>
      <c r="WAP376" s="1465"/>
      <c r="WAQ376" s="1465"/>
      <c r="WAR376" s="1465"/>
      <c r="WAS376" s="1465"/>
      <c r="WAT376" s="1465"/>
      <c r="WAU376" s="1465"/>
      <c r="WAV376" s="1465"/>
      <c r="WAW376" s="1465"/>
      <c r="WAX376" s="1465"/>
      <c r="WAY376" s="1465"/>
      <c r="WAZ376" s="1465"/>
      <c r="WBA376" s="1465"/>
      <c r="WBB376" s="1465"/>
      <c r="WBC376" s="1465"/>
      <c r="WBD376" s="1465"/>
      <c r="WBE376" s="1465"/>
      <c r="WBF376" s="1465"/>
      <c r="WBG376" s="1465"/>
      <c r="WBH376" s="1465"/>
      <c r="WBI376" s="1465"/>
      <c r="WBJ376" s="1465"/>
      <c r="WBK376" s="1465"/>
      <c r="WBL376" s="1465"/>
      <c r="WBM376" s="1465"/>
      <c r="WBN376" s="1465"/>
      <c r="WBO376" s="1465"/>
      <c r="WBP376" s="1465"/>
      <c r="WBQ376" s="1465"/>
      <c r="WBR376" s="1465"/>
      <c r="WBS376" s="1465"/>
      <c r="WBT376" s="1465"/>
      <c r="WBU376" s="1465"/>
      <c r="WBV376" s="1465"/>
      <c r="WBW376" s="1465"/>
      <c r="WBX376" s="1465"/>
      <c r="WBY376" s="1465"/>
      <c r="WBZ376" s="1465"/>
      <c r="WCA376" s="1465"/>
      <c r="WCB376" s="1465"/>
      <c r="WCC376" s="1465"/>
      <c r="WCD376" s="1465"/>
      <c r="WCE376" s="1465"/>
      <c r="WCF376" s="1465"/>
      <c r="WCG376" s="1465"/>
      <c r="WCH376" s="1465"/>
      <c r="WCI376" s="1465"/>
      <c r="WCJ376" s="1465"/>
      <c r="WCK376" s="1465"/>
      <c r="WCL376" s="1465"/>
      <c r="WCM376" s="1465"/>
      <c r="WCN376" s="1465"/>
      <c r="WCO376" s="1465"/>
      <c r="WCP376" s="1465"/>
      <c r="WCQ376" s="1465"/>
      <c r="WCR376" s="1465"/>
      <c r="WCS376" s="1465"/>
      <c r="WCT376" s="1465"/>
      <c r="WCU376" s="1465"/>
      <c r="WCV376" s="1465"/>
      <c r="WCW376" s="1465"/>
      <c r="WCX376" s="1465"/>
      <c r="WCY376" s="1465"/>
      <c r="WCZ376" s="1465"/>
      <c r="WDA376" s="1465"/>
      <c r="WDB376" s="1465"/>
      <c r="WDC376" s="1465"/>
      <c r="WDD376" s="1465"/>
      <c r="WDE376" s="1465"/>
      <c r="WDF376" s="1465"/>
      <c r="WDG376" s="1465"/>
      <c r="WDH376" s="1465"/>
      <c r="WDI376" s="1465"/>
      <c r="WDJ376" s="1465"/>
      <c r="WDK376" s="1465"/>
      <c r="WDL376" s="1465"/>
      <c r="WDM376" s="1465"/>
      <c r="WDN376" s="1465"/>
      <c r="WDO376" s="1465"/>
      <c r="WDP376" s="1465"/>
      <c r="WDQ376" s="1465"/>
      <c r="WDR376" s="1465"/>
      <c r="WDS376" s="1465"/>
      <c r="WDT376" s="1465"/>
      <c r="WDU376" s="1465"/>
      <c r="WDV376" s="1465"/>
      <c r="WDW376" s="1465"/>
      <c r="WDX376" s="1465"/>
      <c r="WDY376" s="1465"/>
      <c r="WDZ376" s="1465"/>
      <c r="WEA376" s="1465"/>
      <c r="WEB376" s="1465"/>
      <c r="WEC376" s="1465"/>
      <c r="WED376" s="1465"/>
      <c r="WEE376" s="1465"/>
      <c r="WEF376" s="1465"/>
      <c r="WEG376" s="1465"/>
      <c r="WEH376" s="1465"/>
      <c r="WEI376" s="1465"/>
      <c r="WEJ376" s="1465"/>
      <c r="WEK376" s="1465"/>
      <c r="WEL376" s="1465"/>
      <c r="WEM376" s="1465"/>
      <c r="WEN376" s="1465"/>
      <c r="WEO376" s="1465"/>
      <c r="WEP376" s="1465"/>
      <c r="WEQ376" s="1465"/>
      <c r="WER376" s="1465"/>
      <c r="WES376" s="1465"/>
      <c r="WET376" s="1465"/>
      <c r="WEU376" s="1465"/>
      <c r="WEV376" s="1465"/>
      <c r="WEW376" s="1465"/>
      <c r="WEX376" s="1465"/>
      <c r="WEY376" s="1465"/>
      <c r="WEZ376" s="1465"/>
      <c r="WFA376" s="1465"/>
      <c r="WFB376" s="1465"/>
      <c r="WFC376" s="1465"/>
      <c r="WFD376" s="1465"/>
      <c r="WFE376" s="1465"/>
      <c r="WFF376" s="1465"/>
      <c r="WFG376" s="1465"/>
      <c r="WFH376" s="1465"/>
      <c r="WFI376" s="1465"/>
      <c r="WFJ376" s="1465"/>
      <c r="WFK376" s="1465"/>
      <c r="WFL376" s="1465"/>
      <c r="WFM376" s="1465"/>
      <c r="WFN376" s="1465"/>
      <c r="WFO376" s="1465"/>
      <c r="WFP376" s="1465"/>
      <c r="WFQ376" s="1465"/>
      <c r="WFR376" s="1465"/>
      <c r="WFS376" s="1465"/>
      <c r="WFT376" s="1465"/>
      <c r="WFU376" s="1465"/>
      <c r="WFV376" s="1465"/>
      <c r="WFW376" s="1465"/>
      <c r="WFX376" s="1465"/>
      <c r="WFY376" s="1465"/>
      <c r="WFZ376" s="1465"/>
      <c r="WGA376" s="1465"/>
      <c r="WGB376" s="1465"/>
      <c r="WGC376" s="1465"/>
      <c r="WGD376" s="1465"/>
      <c r="WGE376" s="1465"/>
      <c r="WGF376" s="1465"/>
      <c r="WGG376" s="1465"/>
      <c r="WGH376" s="1465"/>
      <c r="WGI376" s="1465"/>
      <c r="WGJ376" s="1465"/>
      <c r="WGK376" s="1465"/>
      <c r="WGL376" s="1465"/>
      <c r="WGM376" s="1465"/>
      <c r="WGN376" s="1465"/>
      <c r="WGO376" s="1465"/>
      <c r="WGP376" s="1465"/>
      <c r="WGQ376" s="1465"/>
      <c r="WGR376" s="1465"/>
      <c r="WGS376" s="1465"/>
      <c r="WGT376" s="1465"/>
      <c r="WGU376" s="1465"/>
      <c r="WGV376" s="1465"/>
      <c r="WGW376" s="1465"/>
      <c r="WGX376" s="1465"/>
      <c r="WGY376" s="1465"/>
      <c r="WGZ376" s="1465"/>
      <c r="WHA376" s="1465"/>
      <c r="WHB376" s="1465"/>
      <c r="WHC376" s="1465"/>
      <c r="WHD376" s="1465"/>
      <c r="WHE376" s="1465"/>
      <c r="WHF376" s="1465"/>
      <c r="WHG376" s="1465"/>
      <c r="WHH376" s="1465"/>
      <c r="WHI376" s="1465"/>
      <c r="WHJ376" s="1465"/>
      <c r="WHK376" s="1465"/>
      <c r="WHL376" s="1465"/>
      <c r="WHM376" s="1465"/>
      <c r="WHN376" s="1465"/>
      <c r="WHO376" s="1465"/>
      <c r="WHP376" s="1465"/>
      <c r="WHQ376" s="1465"/>
      <c r="WHR376" s="1465"/>
      <c r="WHS376" s="1465"/>
      <c r="WHT376" s="1465"/>
      <c r="WHU376" s="1465"/>
      <c r="WHV376" s="1465"/>
      <c r="WHW376" s="1465"/>
      <c r="WHX376" s="1465"/>
      <c r="WHY376" s="1465"/>
      <c r="WHZ376" s="1465"/>
      <c r="WIA376" s="1465"/>
      <c r="WIB376" s="1465"/>
      <c r="WIC376" s="1465"/>
      <c r="WID376" s="1465"/>
      <c r="WIE376" s="1465"/>
      <c r="WIF376" s="1465"/>
      <c r="WIG376" s="1465"/>
      <c r="WIH376" s="1465"/>
      <c r="WII376" s="1465"/>
      <c r="WIJ376" s="1465"/>
      <c r="WIK376" s="1465"/>
      <c r="WIL376" s="1465"/>
      <c r="WIM376" s="1465"/>
      <c r="WIN376" s="1465"/>
      <c r="WIO376" s="1465"/>
      <c r="WIP376" s="1465"/>
      <c r="WIQ376" s="1465"/>
      <c r="WIR376" s="1465"/>
      <c r="WIS376" s="1465"/>
      <c r="WIT376" s="1465"/>
      <c r="WIU376" s="1465"/>
      <c r="WIV376" s="1465"/>
      <c r="WIW376" s="1465"/>
      <c r="WIX376" s="1465"/>
      <c r="WIY376" s="1465"/>
      <c r="WIZ376" s="1465"/>
      <c r="WJA376" s="1465"/>
      <c r="WJB376" s="1465"/>
      <c r="WJC376" s="1465"/>
      <c r="WJD376" s="1465"/>
      <c r="WJE376" s="1465"/>
      <c r="WJF376" s="1465"/>
      <c r="WJG376" s="1465"/>
      <c r="WJH376" s="1465"/>
      <c r="WJI376" s="1465"/>
      <c r="WJJ376" s="1465"/>
      <c r="WJK376" s="1465"/>
      <c r="WJL376" s="1465"/>
      <c r="WJM376" s="1465"/>
      <c r="WJN376" s="1465"/>
      <c r="WJO376" s="1465"/>
      <c r="WJP376" s="1465"/>
      <c r="WJQ376" s="1465"/>
      <c r="WJR376" s="1465"/>
      <c r="WJS376" s="1465"/>
      <c r="WJT376" s="1465"/>
      <c r="WJU376" s="1465"/>
      <c r="WJV376" s="1465"/>
      <c r="WJW376" s="1465"/>
      <c r="WJX376" s="1465"/>
      <c r="WJY376" s="1465"/>
      <c r="WJZ376" s="1465"/>
      <c r="WKA376" s="1465"/>
      <c r="WKB376" s="1465"/>
      <c r="WKC376" s="1465"/>
      <c r="WKD376" s="1465"/>
      <c r="WKE376" s="1465"/>
      <c r="WKF376" s="1465"/>
      <c r="WKG376" s="1465"/>
      <c r="WKH376" s="1465"/>
      <c r="WKI376" s="1465"/>
      <c r="WKJ376" s="1465"/>
      <c r="WKK376" s="1465"/>
      <c r="WKL376" s="1465"/>
      <c r="WKM376" s="1465"/>
      <c r="WKN376" s="1465"/>
      <c r="WKO376" s="1465"/>
      <c r="WKP376" s="1465"/>
      <c r="WKQ376" s="1465"/>
      <c r="WKR376" s="1465"/>
      <c r="WKS376" s="1465"/>
      <c r="WKT376" s="1465"/>
      <c r="WKU376" s="1465"/>
      <c r="WKV376" s="1465"/>
      <c r="WKW376" s="1465"/>
      <c r="WKX376" s="1465"/>
      <c r="WKY376" s="1465"/>
      <c r="WKZ376" s="1465"/>
      <c r="WLA376" s="1465"/>
      <c r="WLB376" s="1465"/>
      <c r="WLC376" s="1465"/>
      <c r="WLD376" s="1465"/>
      <c r="WLE376" s="1465"/>
      <c r="WLF376" s="1465"/>
      <c r="WLG376" s="1465"/>
      <c r="WLH376" s="1465"/>
      <c r="WLI376" s="1465"/>
      <c r="WLJ376" s="1465"/>
      <c r="WLK376" s="1465"/>
      <c r="WLL376" s="1465"/>
      <c r="WLM376" s="1465"/>
      <c r="WLN376" s="1465"/>
      <c r="WLO376" s="1465"/>
      <c r="WLP376" s="1465"/>
      <c r="WLQ376" s="1465"/>
      <c r="WLR376" s="1465"/>
      <c r="WLS376" s="1465"/>
      <c r="WLT376" s="1465"/>
      <c r="WLU376" s="1465"/>
      <c r="WLV376" s="1465"/>
      <c r="WLW376" s="1465"/>
      <c r="WLX376" s="1465"/>
      <c r="WLY376" s="1465"/>
      <c r="WLZ376" s="1465"/>
      <c r="WMA376" s="1465"/>
      <c r="WMB376" s="1465"/>
      <c r="WMC376" s="1465"/>
      <c r="WMD376" s="1465"/>
      <c r="WME376" s="1465"/>
      <c r="WMF376" s="1465"/>
      <c r="WMG376" s="1465"/>
      <c r="WMH376" s="1465"/>
      <c r="WMI376" s="1465"/>
      <c r="WMJ376" s="1465"/>
      <c r="WMK376" s="1465"/>
      <c r="WML376" s="1465"/>
      <c r="WMM376" s="1465"/>
      <c r="WMN376" s="1465"/>
      <c r="WMO376" s="1465"/>
      <c r="WMP376" s="1465"/>
      <c r="WMQ376" s="1465"/>
      <c r="WMR376" s="1465"/>
      <c r="WMS376" s="1465"/>
      <c r="WMT376" s="1465"/>
      <c r="WMU376" s="1465"/>
      <c r="WMV376" s="1465"/>
      <c r="WMW376" s="1465"/>
      <c r="WMX376" s="1465"/>
      <c r="WMY376" s="1465"/>
      <c r="WMZ376" s="1465"/>
      <c r="WNA376" s="1465"/>
      <c r="WNB376" s="1465"/>
      <c r="WNC376" s="1465"/>
      <c r="WND376" s="1465"/>
      <c r="WNE376" s="1465"/>
      <c r="WNF376" s="1465"/>
      <c r="WNG376" s="1465"/>
      <c r="WNH376" s="1465"/>
      <c r="WNI376" s="1465"/>
      <c r="WNJ376" s="1465"/>
      <c r="WNK376" s="1465"/>
      <c r="WNL376" s="1465"/>
      <c r="WNM376" s="1465"/>
      <c r="WNN376" s="1465"/>
      <c r="WNO376" s="1465"/>
      <c r="WNP376" s="1465"/>
      <c r="WNQ376" s="1465"/>
      <c r="WNR376" s="1465"/>
      <c r="WNS376" s="1465"/>
      <c r="WNT376" s="1465"/>
      <c r="WNU376" s="1465"/>
      <c r="WNV376" s="1465"/>
      <c r="WNW376" s="1465"/>
      <c r="WNX376" s="1465"/>
      <c r="WNY376" s="1465"/>
      <c r="WNZ376" s="1465"/>
      <c r="WOA376" s="1465"/>
      <c r="WOB376" s="1465"/>
      <c r="WOC376" s="1465"/>
      <c r="WOD376" s="1465"/>
      <c r="WOE376" s="1465"/>
      <c r="WOF376" s="1465"/>
      <c r="WOG376" s="1465"/>
      <c r="WOH376" s="1465"/>
      <c r="WOI376" s="1465"/>
      <c r="WOJ376" s="1465"/>
      <c r="WOK376" s="1465"/>
      <c r="WOL376" s="1465"/>
      <c r="WOM376" s="1465"/>
      <c r="WON376" s="1465"/>
      <c r="WOO376" s="1465"/>
      <c r="WOP376" s="1465"/>
      <c r="WOQ376" s="1465"/>
      <c r="WOR376" s="1465"/>
      <c r="WOS376" s="1465"/>
      <c r="WOT376" s="1465"/>
      <c r="WOU376" s="1465"/>
      <c r="WOV376" s="1465"/>
      <c r="WOW376" s="1465"/>
      <c r="WOX376" s="1465"/>
      <c r="WOY376" s="1465"/>
      <c r="WOZ376" s="1465"/>
      <c r="WPA376" s="1465"/>
      <c r="WPB376" s="1465"/>
      <c r="WPC376" s="1465"/>
      <c r="WPD376" s="1465"/>
      <c r="WPE376" s="1465"/>
      <c r="WPF376" s="1465"/>
      <c r="WPG376" s="1465"/>
      <c r="WPH376" s="1465"/>
      <c r="WPI376" s="1465"/>
      <c r="WPJ376" s="1465"/>
      <c r="WPK376" s="1465"/>
      <c r="WPL376" s="1465"/>
      <c r="WPM376" s="1465"/>
      <c r="WPN376" s="1465"/>
      <c r="WPO376" s="1465"/>
      <c r="WPP376" s="1465"/>
      <c r="WPQ376" s="1465"/>
      <c r="WPR376" s="1465"/>
      <c r="WPS376" s="1465"/>
      <c r="WPT376" s="1465"/>
      <c r="WPU376" s="1465"/>
      <c r="WPV376" s="1465"/>
      <c r="WPW376" s="1465"/>
      <c r="WPX376" s="1465"/>
      <c r="WPY376" s="1465"/>
      <c r="WPZ376" s="1465"/>
      <c r="WQA376" s="1465"/>
      <c r="WQB376" s="1465"/>
      <c r="WQC376" s="1465"/>
      <c r="WQD376" s="1465"/>
      <c r="WQE376" s="1465"/>
      <c r="WQF376" s="1465"/>
      <c r="WQG376" s="1465"/>
      <c r="WQH376" s="1465"/>
      <c r="WQI376" s="1465"/>
      <c r="WQJ376" s="1465"/>
      <c r="WQK376" s="1465"/>
      <c r="WQL376" s="1465"/>
      <c r="WQM376" s="1465"/>
      <c r="WQN376" s="1465"/>
      <c r="WQO376" s="1465"/>
      <c r="WQP376" s="1465"/>
      <c r="WQQ376" s="1465"/>
      <c r="WQR376" s="1465"/>
      <c r="WQS376" s="1465"/>
      <c r="WQT376" s="1465"/>
      <c r="WQU376" s="1465"/>
      <c r="WQV376" s="1465"/>
      <c r="WQW376" s="1465"/>
      <c r="WQX376" s="1465"/>
      <c r="WQY376" s="1465"/>
      <c r="WQZ376" s="1465"/>
      <c r="WRA376" s="1465"/>
      <c r="WRB376" s="1465"/>
      <c r="WRC376" s="1465"/>
      <c r="WRD376" s="1465"/>
      <c r="WRE376" s="1465"/>
      <c r="WRF376" s="1465"/>
      <c r="WRG376" s="1465"/>
      <c r="WRH376" s="1465"/>
      <c r="WRI376" s="1465"/>
      <c r="WRJ376" s="1465"/>
      <c r="WRK376" s="1465"/>
      <c r="WRL376" s="1465"/>
      <c r="WRM376" s="1465"/>
      <c r="WRN376" s="1465"/>
      <c r="WRO376" s="1465"/>
      <c r="WRP376" s="1465"/>
      <c r="WRQ376" s="1465"/>
      <c r="WRR376" s="1465"/>
      <c r="WRS376" s="1465"/>
      <c r="WRT376" s="1465"/>
      <c r="WRU376" s="1465"/>
      <c r="WRV376" s="1465"/>
      <c r="WRW376" s="1465"/>
      <c r="WRX376" s="1465"/>
      <c r="WRY376" s="1465"/>
      <c r="WRZ376" s="1465"/>
      <c r="WSA376" s="1465"/>
      <c r="WSB376" s="1465"/>
      <c r="WSC376" s="1465"/>
      <c r="WSD376" s="1465"/>
      <c r="WSE376" s="1465"/>
      <c r="WSF376" s="1465"/>
      <c r="WSG376" s="1465"/>
      <c r="WSH376" s="1465"/>
      <c r="WSI376" s="1465"/>
      <c r="WSJ376" s="1465"/>
      <c r="WSK376" s="1465"/>
      <c r="WSL376" s="1465"/>
      <c r="WSM376" s="1465"/>
      <c r="WSN376" s="1465"/>
      <c r="WSO376" s="1465"/>
      <c r="WSP376" s="1465"/>
      <c r="WSQ376" s="1465"/>
      <c r="WSR376" s="1465"/>
      <c r="WSS376" s="1465"/>
      <c r="WST376" s="1465"/>
      <c r="WSU376" s="1465"/>
      <c r="WSV376" s="1465"/>
      <c r="WSW376" s="1465"/>
      <c r="WSX376" s="1465"/>
      <c r="WSY376" s="1465"/>
      <c r="WSZ376" s="1465"/>
      <c r="WTA376" s="1465"/>
      <c r="WTB376" s="1465"/>
      <c r="WTC376" s="1465"/>
      <c r="WTD376" s="1465"/>
      <c r="WTE376" s="1465"/>
      <c r="WTF376" s="1465"/>
      <c r="WTG376" s="1465"/>
      <c r="WTH376" s="1465"/>
      <c r="WTI376" s="1465"/>
      <c r="WTJ376" s="1465"/>
      <c r="WTK376" s="1465"/>
      <c r="WTL376" s="1465"/>
      <c r="WTM376" s="1465"/>
      <c r="WTN376" s="1465"/>
      <c r="WTO376" s="1465"/>
      <c r="WTP376" s="1465"/>
      <c r="WTQ376" s="1465"/>
      <c r="WTR376" s="1465"/>
      <c r="WTS376" s="1465"/>
      <c r="WTT376" s="1465"/>
      <c r="WTU376" s="1465"/>
      <c r="WTV376" s="1465"/>
      <c r="WTW376" s="1465"/>
      <c r="WTX376" s="1465"/>
      <c r="WTY376" s="1465"/>
      <c r="WTZ376" s="1465"/>
      <c r="WUA376" s="1465"/>
      <c r="WUB376" s="1465"/>
      <c r="WUC376" s="1465"/>
      <c r="WUD376" s="1465"/>
      <c r="WUE376" s="1465"/>
      <c r="WUF376" s="1465"/>
      <c r="WUG376" s="1465"/>
      <c r="WUH376" s="1465"/>
      <c r="WUI376" s="1465"/>
      <c r="WUJ376" s="1465"/>
      <c r="WUK376" s="1465"/>
      <c r="WUL376" s="1465"/>
      <c r="WUM376" s="1465"/>
      <c r="WUN376" s="1465"/>
      <c r="WUO376" s="1465"/>
      <c r="WUP376" s="1465"/>
      <c r="WUQ376" s="1465"/>
      <c r="WUR376" s="1465"/>
      <c r="WUS376" s="1465"/>
      <c r="WUT376" s="1465"/>
      <c r="WUU376" s="1465"/>
      <c r="WUV376" s="1465"/>
      <c r="WUW376" s="1465"/>
      <c r="WUX376" s="1465"/>
      <c r="WUY376" s="1465"/>
      <c r="WUZ376" s="1465"/>
      <c r="WVA376" s="1465"/>
      <c r="WVB376" s="1465"/>
      <c r="WVC376" s="1465"/>
      <c r="WVD376" s="1465"/>
      <c r="WVE376" s="1465"/>
      <c r="WVF376" s="1465"/>
      <c r="WVG376" s="1465"/>
      <c r="WVH376" s="1465"/>
      <c r="WVI376" s="1465"/>
      <c r="WVJ376" s="1465"/>
      <c r="WVK376" s="1465"/>
      <c r="WVL376" s="1465"/>
      <c r="WVM376" s="1465"/>
      <c r="WVN376" s="1465"/>
      <c r="WVO376" s="1465"/>
      <c r="WVP376" s="1465"/>
      <c r="WVQ376" s="1465"/>
      <c r="WVR376" s="1465"/>
      <c r="WVS376" s="1465"/>
      <c r="WVT376" s="1465"/>
      <c r="WVU376" s="1465"/>
      <c r="WVV376" s="1465"/>
      <c r="WVW376" s="1465"/>
      <c r="WVX376" s="1465"/>
      <c r="WVY376" s="1465"/>
      <c r="WVZ376" s="1465"/>
      <c r="WWA376" s="1465"/>
      <c r="WWB376" s="1465"/>
      <c r="WWC376" s="1465"/>
      <c r="WWD376" s="1465"/>
      <c r="WWE376" s="1465"/>
      <c r="WWF376" s="1465"/>
      <c r="WWG376" s="1465"/>
      <c r="WWH376" s="1465"/>
      <c r="WWI376" s="1465"/>
      <c r="WWJ376" s="1465"/>
      <c r="WWK376" s="1465"/>
      <c r="WWL376" s="1465"/>
      <c r="WWM376" s="1465"/>
      <c r="WWN376" s="1465"/>
      <c r="WWO376" s="1465"/>
      <c r="WWP376" s="1465"/>
      <c r="WWQ376" s="1465"/>
      <c r="WWR376" s="1465"/>
      <c r="WWS376" s="1465"/>
      <c r="WWT376" s="1465"/>
      <c r="WWU376" s="1465"/>
      <c r="WWV376" s="1465"/>
      <c r="WWW376" s="1465"/>
      <c r="WWX376" s="1465"/>
      <c r="WWY376" s="1465"/>
      <c r="WWZ376" s="1465"/>
      <c r="WXA376" s="1465"/>
      <c r="WXB376" s="1465"/>
      <c r="WXC376" s="1465"/>
      <c r="WXD376" s="1465"/>
      <c r="WXE376" s="1465"/>
      <c r="WXF376" s="1465"/>
      <c r="WXG376" s="1465"/>
      <c r="WXH376" s="1465"/>
      <c r="WXI376" s="1465"/>
      <c r="WXJ376" s="1465"/>
      <c r="WXK376" s="1465"/>
      <c r="WXL376" s="1465"/>
      <c r="WXM376" s="1465"/>
      <c r="WXN376" s="1465"/>
      <c r="WXO376" s="1465"/>
      <c r="WXP376" s="1465"/>
      <c r="WXQ376" s="1465"/>
      <c r="WXR376" s="1465"/>
      <c r="WXS376" s="1465"/>
      <c r="WXT376" s="1465"/>
      <c r="WXU376" s="1465"/>
      <c r="WXV376" s="1465"/>
      <c r="WXW376" s="1465"/>
      <c r="WXX376" s="1465"/>
      <c r="WXY376" s="1465"/>
      <c r="WXZ376" s="1465"/>
      <c r="WYA376" s="1465"/>
      <c r="WYB376" s="1465"/>
      <c r="WYC376" s="1465"/>
      <c r="WYD376" s="1465"/>
      <c r="WYE376" s="1465"/>
      <c r="WYF376" s="1465"/>
      <c r="WYG376" s="1465"/>
      <c r="WYH376" s="1465"/>
      <c r="WYI376" s="1465"/>
      <c r="WYJ376" s="1465"/>
      <c r="WYK376" s="1465"/>
      <c r="WYL376" s="1465"/>
      <c r="WYM376" s="1465"/>
      <c r="WYN376" s="1465"/>
      <c r="WYO376" s="1465"/>
      <c r="WYP376" s="1465"/>
      <c r="WYQ376" s="1465"/>
      <c r="WYR376" s="1465"/>
      <c r="WYS376" s="1465"/>
      <c r="WYT376" s="1465"/>
      <c r="WYU376" s="1465"/>
      <c r="WYV376" s="1465"/>
      <c r="WYW376" s="1465"/>
      <c r="WYX376" s="1465"/>
      <c r="WYY376" s="1465"/>
      <c r="WYZ376" s="1465"/>
      <c r="WZA376" s="1465"/>
      <c r="WZB376" s="1465"/>
      <c r="WZC376" s="1465"/>
      <c r="WZD376" s="1465"/>
      <c r="WZE376" s="1465"/>
      <c r="WZF376" s="1465"/>
      <c r="WZG376" s="1465"/>
      <c r="WZH376" s="1465"/>
      <c r="WZI376" s="1465"/>
      <c r="WZJ376" s="1465"/>
      <c r="WZK376" s="1465"/>
      <c r="WZL376" s="1465"/>
      <c r="WZM376" s="1465"/>
      <c r="WZN376" s="1465"/>
      <c r="WZO376" s="1465"/>
      <c r="WZP376" s="1465"/>
      <c r="WZQ376" s="1465"/>
      <c r="WZR376" s="1465"/>
      <c r="WZS376" s="1465"/>
      <c r="WZT376" s="1465"/>
      <c r="WZU376" s="1465"/>
      <c r="WZV376" s="1465"/>
      <c r="WZW376" s="1465"/>
      <c r="WZX376" s="1465"/>
      <c r="WZY376" s="1465"/>
      <c r="WZZ376" s="1465"/>
      <c r="XAA376" s="1465"/>
      <c r="XAB376" s="1465"/>
      <c r="XAC376" s="1465"/>
      <c r="XAD376" s="1465"/>
      <c r="XAE376" s="1465"/>
      <c r="XAF376" s="1465"/>
      <c r="XAG376" s="1465"/>
      <c r="XAH376" s="1465"/>
      <c r="XAI376" s="1465"/>
      <c r="XAJ376" s="1465"/>
      <c r="XAK376" s="1465"/>
      <c r="XAL376" s="1465"/>
      <c r="XAM376" s="1465"/>
      <c r="XAN376" s="1465"/>
      <c r="XAO376" s="1465"/>
      <c r="XAP376" s="1465"/>
      <c r="XAQ376" s="1465"/>
      <c r="XAR376" s="1465"/>
      <c r="XAS376" s="1465"/>
      <c r="XAT376" s="1465"/>
      <c r="XAU376" s="1465"/>
      <c r="XAV376" s="1465"/>
      <c r="XAW376" s="1465"/>
      <c r="XAX376" s="1465"/>
      <c r="XAY376" s="1465"/>
      <c r="XAZ376" s="1465"/>
      <c r="XBA376" s="1465"/>
      <c r="XBB376" s="1465"/>
      <c r="XBC376" s="1465"/>
      <c r="XBD376" s="1465"/>
      <c r="XBE376" s="1465"/>
      <c r="XBF376" s="1465"/>
      <c r="XBG376" s="1465"/>
      <c r="XBH376" s="1465"/>
      <c r="XBI376" s="1465"/>
      <c r="XBJ376" s="1465"/>
      <c r="XBK376" s="1465"/>
      <c r="XBL376" s="1465"/>
      <c r="XBM376" s="1465"/>
      <c r="XBN376" s="1465"/>
      <c r="XBO376" s="1465"/>
      <c r="XBP376" s="1465"/>
      <c r="XBQ376" s="1465"/>
      <c r="XBR376" s="1465"/>
      <c r="XBS376" s="1465"/>
      <c r="XBT376" s="1465"/>
      <c r="XBU376" s="1465"/>
      <c r="XBV376" s="1465"/>
      <c r="XBW376" s="1465"/>
      <c r="XBX376" s="1465"/>
      <c r="XBY376" s="1465"/>
      <c r="XBZ376" s="1465"/>
      <c r="XCA376" s="1465"/>
      <c r="XCB376" s="1465"/>
      <c r="XCC376" s="1465"/>
      <c r="XCD376" s="1465"/>
      <c r="XCE376" s="1465"/>
      <c r="XCF376" s="1465"/>
      <c r="XCG376" s="1465"/>
      <c r="XCH376" s="1465"/>
      <c r="XCI376" s="1465"/>
      <c r="XCJ376" s="1465"/>
      <c r="XCK376" s="1465"/>
      <c r="XCL376" s="1465"/>
      <c r="XCM376" s="1465"/>
      <c r="XCN376" s="1465"/>
      <c r="XCO376" s="1465"/>
      <c r="XCP376" s="1465"/>
      <c r="XCQ376" s="1465"/>
      <c r="XCR376" s="1465"/>
      <c r="XCS376" s="1465"/>
      <c r="XCT376" s="1465"/>
      <c r="XCU376" s="1465"/>
      <c r="XCV376" s="1465"/>
      <c r="XCW376" s="1465"/>
      <c r="XCX376" s="1465"/>
      <c r="XCY376" s="1465"/>
      <c r="XCZ376" s="1465"/>
      <c r="XDA376" s="1465"/>
      <c r="XDB376" s="1465"/>
      <c r="XDC376" s="1465"/>
      <c r="XDD376" s="1465"/>
      <c r="XDE376" s="1465"/>
      <c r="XDF376" s="1465"/>
      <c r="XDG376" s="1465"/>
      <c r="XDH376" s="1465"/>
      <c r="XDI376" s="1465"/>
      <c r="XDJ376" s="1465"/>
      <c r="XDK376" s="1465"/>
      <c r="XDL376" s="1465"/>
      <c r="XDM376" s="1465"/>
      <c r="XDN376" s="1465"/>
      <c r="XDO376" s="1465"/>
      <c r="XDP376" s="1465"/>
      <c r="XDQ376" s="1465"/>
      <c r="XDR376" s="1465"/>
      <c r="XDS376" s="1465"/>
      <c r="XDT376" s="1465"/>
      <c r="XDU376" s="1465"/>
      <c r="XDV376" s="1465"/>
      <c r="XDW376" s="1465"/>
      <c r="XDX376" s="1465"/>
      <c r="XDY376" s="1465"/>
      <c r="XDZ376" s="1465"/>
      <c r="XEA376" s="1465"/>
      <c r="XEB376" s="1465"/>
      <c r="XEC376" s="1465"/>
      <c r="XED376" s="1465"/>
      <c r="XEE376" s="1465"/>
      <c r="XEF376" s="1465"/>
      <c r="XEG376" s="1465"/>
      <c r="XEH376" s="1465"/>
      <c r="XEI376" s="1465"/>
      <c r="XEJ376" s="1465"/>
      <c r="XEK376" s="1465"/>
      <c r="XEL376" s="1465"/>
      <c r="XEM376" s="1465"/>
      <c r="XEN376" s="1465"/>
      <c r="XEO376" s="1465"/>
      <c r="XEP376" s="1465"/>
      <c r="XEQ376" s="1465"/>
      <c r="XER376" s="1465"/>
      <c r="XES376" s="1465"/>
      <c r="XET376" s="1465"/>
      <c r="XEU376" s="1465"/>
      <c r="XEV376" s="1465"/>
      <c r="XEW376" s="1465"/>
      <c r="XEX376" s="1465"/>
      <c r="XEY376" s="1465"/>
      <c r="XEZ376" s="1465"/>
      <c r="XFA376" s="1465"/>
      <c r="XFB376" s="1465"/>
      <c r="XFC376" s="1465"/>
      <c r="XFD376" s="1465"/>
    </row>
    <row r="377" spans="1:16384" s="2" customFormat="1">
      <c r="A377"/>
      <c r="B377" s="6"/>
      <c r="C377"/>
      <c r="D377"/>
      <c r="E377" s="1190"/>
      <c r="F377" s="1467" t="s">
        <v>2005</v>
      </c>
      <c r="G377" s="1467"/>
      <c r="H377" s="1467"/>
      <c r="I377" s="1467"/>
      <c r="J377" s="1467"/>
      <c r="K377" s="1467"/>
      <c r="L377" s="1467"/>
      <c r="M377" s="1467"/>
      <c r="N377" s="1467"/>
      <c r="O377" s="1467"/>
      <c r="P377" s="1467"/>
      <c r="Q377" s="1467"/>
      <c r="R377" s="1467"/>
      <c r="S377" s="1467"/>
      <c r="T377" s="1467"/>
      <c r="U377" s="1467"/>
      <c r="V377" s="1467"/>
      <c r="W377" s="1467"/>
      <c r="X377" s="1467"/>
      <c r="Y377" s="1467"/>
      <c r="Z377" s="1467"/>
      <c r="AA377" s="1467"/>
      <c r="AB377" s="1467"/>
      <c r="AC377" s="1467"/>
      <c r="AD377" s="1467"/>
      <c r="AE377" s="1467"/>
      <c r="AF377" s="1467"/>
      <c r="AG377" s="1467"/>
      <c r="AH377" s="1467"/>
      <c r="AI377" s="1467"/>
      <c r="AJ377" s="1467"/>
      <c r="AK377" s="1467"/>
      <c r="AL377" s="1467"/>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15" customHeight="1">
      <c r="A378"/>
      <c r="B378" s="6"/>
      <c r="C378"/>
      <c r="D378"/>
      <c r="E378" s="298"/>
      <c r="F378" s="1467"/>
      <c r="G378" s="1467"/>
      <c r="H378" s="1467"/>
      <c r="I378" s="1467"/>
      <c r="J378" s="1467"/>
      <c r="K378" s="1467"/>
      <c r="L378" s="1467"/>
      <c r="M378" s="1467"/>
      <c r="N378" s="1467"/>
      <c r="O378" s="1467"/>
      <c r="P378" s="1467"/>
      <c r="Q378" s="1467"/>
      <c r="R378" s="1467"/>
      <c r="S378" s="1467"/>
      <c r="T378" s="1467"/>
      <c r="U378" s="1467"/>
      <c r="V378" s="1467"/>
      <c r="W378" s="1467"/>
      <c r="X378" s="1467"/>
      <c r="Y378" s="1467"/>
      <c r="Z378" s="1467"/>
      <c r="AA378" s="1467"/>
      <c r="AB378" s="1467"/>
      <c r="AC378" s="1467"/>
      <c r="AD378" s="1467"/>
      <c r="AE378" s="1467"/>
      <c r="AF378" s="1467"/>
      <c r="AG378" s="1467"/>
      <c r="AH378" s="1467"/>
      <c r="AI378" s="1467"/>
      <c r="AJ378" s="1467"/>
      <c r="AK378" s="1467"/>
      <c r="AL378" s="1467"/>
    </row>
    <row r="379" spans="1:16384" s="2" customFormat="1" ht="13.1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799</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633</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634</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949</v>
      </c>
      <c r="E384" s="336" t="s">
        <v>547</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282</v>
      </c>
      <c r="F385" s="335" t="s">
        <v>1052</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1793</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283</v>
      </c>
      <c r="F387" s="335" t="s">
        <v>1053</v>
      </c>
      <c r="G387" s="335"/>
      <c r="I387" s="429"/>
      <c r="J387" s="335"/>
      <c r="K387" s="335"/>
      <c r="L387" s="335"/>
      <c r="M387" s="335"/>
      <c r="N387" s="335"/>
      <c r="O387" s="335"/>
      <c r="P387" s="335"/>
      <c r="Q387" s="335"/>
      <c r="R387" s="335"/>
      <c r="S387" s="335"/>
    </row>
    <row r="388" spans="1:38">
      <c r="A388" s="2"/>
      <c r="B388" s="336"/>
      <c r="C388" s="2"/>
      <c r="D388" s="2"/>
      <c r="E388" s="335"/>
      <c r="F388" s="335" t="s">
        <v>307</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1203</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869</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633</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635</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895</v>
      </c>
      <c r="E395" s="6" t="s">
        <v>549</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282</v>
      </c>
      <c r="F396" s="335" t="s">
        <v>1056</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1793</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283</v>
      </c>
      <c r="F398" s="335" t="s">
        <v>1054</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1055</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1830</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871</v>
      </c>
      <c r="C403" s="22" t="s">
        <v>629</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946</v>
      </c>
      <c r="G405" s="6" t="s">
        <v>629</v>
      </c>
      <c r="I405" s="298"/>
      <c r="J405" s="298"/>
      <c r="K405" s="298"/>
      <c r="L405" s="298"/>
      <c r="M405" s="298"/>
      <c r="N405" s="298"/>
      <c r="O405" s="298"/>
      <c r="P405" s="298"/>
      <c r="Q405" s="298"/>
      <c r="R405" s="298"/>
      <c r="S405" s="298"/>
    </row>
    <row r="406" spans="1:38">
      <c r="B406" s="6"/>
      <c r="D406" s="298"/>
      <c r="E406" s="298" t="s">
        <v>282</v>
      </c>
      <c r="F406" s="298" t="s">
        <v>636</v>
      </c>
      <c r="G406" s="298"/>
      <c r="I406" s="298"/>
      <c r="J406" s="298"/>
      <c r="K406" s="298"/>
      <c r="L406" s="298"/>
      <c r="M406" s="298"/>
      <c r="N406" s="298"/>
      <c r="O406" s="298"/>
      <c r="P406" s="298"/>
      <c r="Q406" s="298"/>
      <c r="R406" s="298"/>
      <c r="S406" s="298"/>
    </row>
    <row r="407" spans="1:38">
      <c r="B407" s="6"/>
      <c r="E407" s="298" t="s">
        <v>283</v>
      </c>
      <c r="F407" s="298" t="s">
        <v>540</v>
      </c>
      <c r="G407" s="298"/>
      <c r="I407" s="298"/>
      <c r="J407" s="298"/>
      <c r="K407" s="298"/>
      <c r="L407" s="298"/>
      <c r="M407" s="298"/>
      <c r="N407" s="298"/>
      <c r="O407" s="298"/>
      <c r="P407" s="298"/>
      <c r="Q407" s="298"/>
      <c r="R407" s="298"/>
      <c r="S407" s="298"/>
    </row>
    <row r="408" spans="1:38">
      <c r="B408" s="6"/>
      <c r="E408" s="298" t="s">
        <v>289</v>
      </c>
      <c r="F408" s="298" t="s">
        <v>420</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947</v>
      </c>
      <c r="G410" s="6" t="s">
        <v>421</v>
      </c>
      <c r="I410" s="298"/>
      <c r="P410" s="298"/>
      <c r="Q410" s="298"/>
      <c r="R410" s="298"/>
      <c r="S410" s="298"/>
    </row>
    <row r="411" spans="1:38">
      <c r="B411" s="6"/>
      <c r="F411" s="298" t="s">
        <v>1393</v>
      </c>
    </row>
    <row r="412" spans="1:38">
      <c r="B412" s="6"/>
      <c r="S412" s="298"/>
    </row>
    <row r="413" spans="1:38">
      <c r="B413" s="6"/>
      <c r="C413" s="6" t="s">
        <v>792</v>
      </c>
      <c r="G413" s="6" t="s">
        <v>1061</v>
      </c>
      <c r="S413" s="298"/>
    </row>
    <row r="414" spans="1:38">
      <c r="B414" s="6"/>
      <c r="E414" t="s">
        <v>282</v>
      </c>
      <c r="F414" t="s">
        <v>1063</v>
      </c>
      <c r="S414" s="298"/>
    </row>
    <row r="415" spans="1:38">
      <c r="B415" s="6"/>
      <c r="E415" t="s">
        <v>283</v>
      </c>
      <c r="F415" s="298" t="s">
        <v>1394</v>
      </c>
      <c r="S415" s="298"/>
    </row>
    <row r="416" spans="1:38">
      <c r="B416" s="6"/>
      <c r="F416" t="s">
        <v>1064</v>
      </c>
      <c r="S416" s="298"/>
    </row>
    <row r="417" spans="1:38">
      <c r="B417" s="6"/>
      <c r="S417" s="298"/>
    </row>
    <row r="418" spans="1:38">
      <c r="A418" s="13"/>
      <c r="B418" s="595" t="s">
        <v>1062</v>
      </c>
      <c r="C418" s="22" t="s">
        <v>1065</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1791</v>
      </c>
      <c r="G419" s="6"/>
      <c r="I419" s="298"/>
      <c r="S419" s="298"/>
    </row>
    <row r="420" spans="1:38">
      <c r="B420" s="6"/>
      <c r="C420" s="298" t="s">
        <v>1792</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 ref="G85:AK86"/>
    <mergeCell ref="G64:AK65"/>
    <mergeCell ref="G66:AK67"/>
    <mergeCell ref="G74:AK76"/>
    <mergeCell ref="G78:AK80"/>
    <mergeCell ref="E107:AK108"/>
    <mergeCell ref="E140:AK141"/>
    <mergeCell ref="G150:AK151"/>
    <mergeCell ref="G88:AK91"/>
    <mergeCell ref="G93:AK96"/>
    <mergeCell ref="G98:AK99"/>
    <mergeCell ref="G101:AK102"/>
    <mergeCell ref="G104:AK106"/>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zoomScaleNormal="100" zoomScaleSheetLayoutView="80" workbookViewId="0">
      <selection activeCell="G39" sqref="G39"/>
    </sheetView>
  </sheetViews>
  <sheetFormatPr defaultColWidth="0" defaultRowHeight="15" customHeight="1" zeroHeight="1"/>
  <cols>
    <col min="1" max="1" width="3.5703125" customWidth="1"/>
    <col min="2" max="4" width="17.5703125" customWidth="1"/>
    <col min="5" max="5" width="15.5703125" customWidth="1"/>
    <col min="6" max="6" width="2.42578125" customWidth="1"/>
    <col min="7" max="7" width="14.5703125" customWidth="1"/>
    <col min="8" max="9" width="2.5703125" customWidth="1"/>
    <col min="10" max="10" width="3.5703125" customWidth="1"/>
    <col min="11" max="11" width="2.5703125" customWidth="1"/>
    <col min="12" max="14" width="2.42578125" customWidth="1"/>
    <col min="15" max="15" width="42.5703125" customWidth="1"/>
    <col min="16" max="16" width="7.5703125" customWidth="1"/>
    <col min="17" max="17" width="3.5703125" customWidth="1"/>
    <col min="18" max="19" width="10.5703125" customWidth="1"/>
    <col min="20" max="16384" width="9" hidden="1"/>
  </cols>
  <sheetData>
    <row r="1" spans="1:19" ht="15" customHeight="1">
      <c r="A1" s="2518" t="s">
        <v>2146</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28" t="s">
        <v>1823</v>
      </c>
      <c r="C4" s="2528"/>
      <c r="D4" s="2528"/>
      <c r="E4" s="2528"/>
      <c r="F4" s="2528"/>
      <c r="G4" s="2528"/>
      <c r="H4" s="2528"/>
      <c r="I4" s="2528"/>
      <c r="J4" s="2528"/>
      <c r="K4" s="2528"/>
      <c r="L4" s="2528"/>
      <c r="M4" s="2528"/>
      <c r="N4" s="2528"/>
      <c r="O4" s="2528"/>
      <c r="P4" s="2528"/>
      <c r="Q4" s="2528"/>
      <c r="R4" s="2528"/>
    </row>
    <row r="5" spans="1:19" s="51" customFormat="1" ht="15" customHeight="1">
      <c r="A5" s="858"/>
      <c r="B5" s="2528"/>
      <c r="C5" s="2528"/>
      <c r="D5" s="2528"/>
      <c r="E5" s="2528"/>
      <c r="F5" s="2528"/>
      <c r="G5" s="2528"/>
      <c r="H5" s="2528"/>
      <c r="I5" s="2528"/>
      <c r="J5" s="2528"/>
      <c r="K5" s="2528"/>
      <c r="L5" s="2528"/>
      <c r="M5" s="2528"/>
      <c r="N5" s="2528"/>
      <c r="O5" s="2528"/>
      <c r="P5" s="2528"/>
      <c r="Q5" s="2528"/>
      <c r="R5" s="2528"/>
    </row>
    <row r="6" spans="1:19" s="51" customFormat="1" ht="15" customHeight="1">
      <c r="A6" s="858"/>
      <c r="B6" s="2528"/>
      <c r="C6" s="2528"/>
      <c r="D6" s="2528"/>
      <c r="E6" s="2528"/>
      <c r="F6" s="2528"/>
      <c r="G6" s="2528"/>
      <c r="H6" s="2528"/>
      <c r="I6" s="2528"/>
      <c r="J6" s="2528"/>
      <c r="K6" s="2528"/>
      <c r="L6" s="2528"/>
      <c r="M6" s="2528"/>
      <c r="N6" s="2528"/>
      <c r="O6" s="2528"/>
      <c r="P6" s="2528"/>
      <c r="Q6" s="2528"/>
      <c r="R6" s="2528"/>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28" t="s">
        <v>1933</v>
      </c>
      <c r="C8" s="2528"/>
      <c r="D8" s="2528"/>
      <c r="E8" s="2528"/>
      <c r="F8" s="2528"/>
      <c r="G8" s="2528"/>
      <c r="H8" s="2528"/>
      <c r="I8" s="2528"/>
      <c r="J8" s="2528"/>
      <c r="K8" s="2528"/>
      <c r="L8" s="2528"/>
      <c r="M8" s="2528"/>
      <c r="N8" s="2528"/>
      <c r="O8" s="2528"/>
      <c r="P8" s="2528"/>
      <c r="Q8" s="2528"/>
      <c r="R8" s="2528"/>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52" t="s">
        <v>1935</v>
      </c>
      <c r="C10" s="2552"/>
      <c r="D10" s="2552"/>
      <c r="E10" s="2552"/>
      <c r="F10" s="2552"/>
      <c r="G10" s="2552"/>
      <c r="H10" s="2552"/>
      <c r="I10" s="2552"/>
      <c r="J10" s="2552"/>
      <c r="K10" s="2552"/>
      <c r="L10" s="2552"/>
      <c r="M10" s="2552"/>
      <c r="N10" s="2552"/>
      <c r="O10" s="2552"/>
      <c r="P10" s="2552"/>
      <c r="Q10" s="2552"/>
      <c r="R10" s="2552"/>
    </row>
    <row r="11" spans="1:19" s="51" customFormat="1" ht="15" customHeight="1">
      <c r="A11" s="858"/>
      <c r="B11" s="2552"/>
      <c r="C11" s="2552"/>
      <c r="D11" s="2552"/>
      <c r="E11" s="2552"/>
      <c r="F11" s="2552"/>
      <c r="G11" s="2552"/>
      <c r="H11" s="2552"/>
      <c r="I11" s="2552"/>
      <c r="J11" s="2552"/>
      <c r="K11" s="2552"/>
      <c r="L11" s="2552"/>
      <c r="M11" s="2552"/>
      <c r="N11" s="2552"/>
      <c r="O11" s="2552"/>
      <c r="P11" s="2552"/>
      <c r="Q11" s="2552"/>
      <c r="R11" s="2552"/>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52" t="s">
        <v>2075</v>
      </c>
      <c r="C13" s="2552"/>
      <c r="D13" s="2552"/>
      <c r="E13" s="2552"/>
      <c r="F13" s="2552"/>
      <c r="G13" s="2552"/>
      <c r="H13" s="2552"/>
      <c r="I13" s="2552"/>
      <c r="J13" s="2552"/>
      <c r="K13" s="2552"/>
      <c r="L13" s="2552"/>
      <c r="M13" s="2552"/>
      <c r="N13" s="2552"/>
      <c r="O13" s="2552"/>
      <c r="P13" s="2552"/>
      <c r="Q13" s="2552"/>
      <c r="R13" s="2552"/>
    </row>
    <row r="14" spans="1:19" s="51" customFormat="1" ht="15" customHeight="1">
      <c r="A14" s="858"/>
      <c r="B14" s="2552"/>
      <c r="C14" s="2552"/>
      <c r="D14" s="2552"/>
      <c r="E14" s="2552"/>
      <c r="F14" s="2552"/>
      <c r="G14" s="2552"/>
      <c r="H14" s="2552"/>
      <c r="I14" s="2552"/>
      <c r="J14" s="2552"/>
      <c r="K14" s="2552"/>
      <c r="L14" s="2552"/>
      <c r="M14" s="2552"/>
      <c r="N14" s="2552"/>
      <c r="O14" s="2552"/>
      <c r="P14" s="2552"/>
      <c r="Q14" s="2552"/>
      <c r="R14" s="2552"/>
    </row>
    <row r="15" spans="1:19" s="51" customFormat="1" ht="15" customHeight="1">
      <c r="A15" s="858"/>
      <c r="B15" s="2552"/>
      <c r="C15" s="2552"/>
      <c r="D15" s="2552"/>
      <c r="E15" s="2552"/>
      <c r="F15" s="2552"/>
      <c r="G15" s="2552"/>
      <c r="H15" s="2552"/>
      <c r="I15" s="2552"/>
      <c r="J15" s="2552"/>
      <c r="K15" s="2552"/>
      <c r="L15" s="2552"/>
      <c r="M15" s="2552"/>
      <c r="N15" s="2552"/>
      <c r="O15" s="2552"/>
      <c r="P15" s="2552"/>
      <c r="Q15" s="2552"/>
      <c r="R15" s="2552"/>
    </row>
    <row r="16" spans="1:19" s="51" customFormat="1" ht="15" customHeight="1">
      <c r="A16" s="858"/>
      <c r="B16" s="2552"/>
      <c r="C16" s="2552"/>
      <c r="D16" s="2552"/>
      <c r="E16" s="2552"/>
      <c r="F16" s="2552"/>
      <c r="G16" s="2552"/>
      <c r="H16" s="2552"/>
      <c r="I16" s="2552"/>
      <c r="J16" s="2552"/>
      <c r="K16" s="2552"/>
      <c r="L16" s="2552"/>
      <c r="M16" s="2552"/>
      <c r="N16" s="2552"/>
      <c r="O16" s="2552"/>
      <c r="P16" s="2552"/>
      <c r="Q16" s="2552"/>
      <c r="R16" s="2552"/>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55" t="s">
        <v>1936</v>
      </c>
      <c r="C18" s="2555"/>
      <c r="D18" s="2555"/>
      <c r="E18" s="2555"/>
      <c r="F18" s="2555"/>
      <c r="G18" s="2555"/>
      <c r="H18" s="2555"/>
      <c r="I18" s="2555"/>
      <c r="J18" s="2555"/>
      <c r="K18" s="2555"/>
      <c r="L18" s="2555"/>
      <c r="M18" s="2555"/>
      <c r="N18" s="2555"/>
      <c r="O18" s="2555"/>
      <c r="P18" s="2555"/>
      <c r="Q18" s="2555"/>
      <c r="R18" s="2555"/>
    </row>
    <row r="19" spans="1:18" s="51" customFormat="1" ht="15" customHeight="1">
      <c r="A19" s="858"/>
      <c r="B19" s="2555"/>
      <c r="C19" s="2555"/>
      <c r="D19" s="2555"/>
      <c r="E19" s="2555"/>
      <c r="F19" s="2555"/>
      <c r="G19" s="2555"/>
      <c r="H19" s="2555"/>
      <c r="I19" s="2555"/>
      <c r="J19" s="2555"/>
      <c r="K19" s="2555"/>
      <c r="L19" s="2555"/>
      <c r="M19" s="2555"/>
      <c r="N19" s="2555"/>
      <c r="O19" s="2555"/>
      <c r="P19" s="2555"/>
      <c r="Q19" s="2555"/>
      <c r="R19" s="2555"/>
    </row>
    <row r="20" spans="1:18" s="51" customFormat="1" ht="15" customHeight="1">
      <c r="A20" s="858"/>
      <c r="B20" s="2555"/>
      <c r="C20" s="2555"/>
      <c r="D20" s="2555"/>
      <c r="E20" s="2555"/>
      <c r="F20" s="2555"/>
      <c r="G20" s="2555"/>
      <c r="H20" s="2555"/>
      <c r="I20" s="2555"/>
      <c r="J20" s="2555"/>
      <c r="K20" s="2555"/>
      <c r="L20" s="2555"/>
      <c r="M20" s="2555"/>
      <c r="N20" s="2555"/>
      <c r="O20" s="2555"/>
      <c r="P20" s="2555"/>
      <c r="Q20" s="2555"/>
      <c r="R20" s="2555"/>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55" t="s">
        <v>2074</v>
      </c>
      <c r="C22" s="2555"/>
      <c r="D22" s="2555"/>
      <c r="E22" s="2555"/>
      <c r="F22" s="2555"/>
      <c r="G22" s="2555"/>
      <c r="H22" s="2555"/>
      <c r="I22" s="2555"/>
      <c r="J22" s="2555"/>
      <c r="K22" s="2555"/>
      <c r="L22" s="2555"/>
      <c r="M22" s="2555"/>
      <c r="N22" s="2555"/>
      <c r="O22" s="2555"/>
      <c r="P22" s="2555"/>
      <c r="Q22" s="2555"/>
      <c r="R22" s="2555"/>
    </row>
    <row r="23" spans="1:18" s="51" customFormat="1" ht="15" customHeight="1">
      <c r="A23" s="858"/>
      <c r="B23" s="2555"/>
      <c r="C23" s="2555"/>
      <c r="D23" s="2555"/>
      <c r="E23" s="2555"/>
      <c r="F23" s="2555"/>
      <c r="G23" s="2555"/>
      <c r="H23" s="2555"/>
      <c r="I23" s="2555"/>
      <c r="J23" s="2555"/>
      <c r="K23" s="2555"/>
      <c r="L23" s="2555"/>
      <c r="M23" s="2555"/>
      <c r="N23" s="2555"/>
      <c r="O23" s="2555"/>
      <c r="P23" s="2555"/>
      <c r="Q23" s="2555"/>
      <c r="R23" s="2555"/>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28" t="s">
        <v>1934</v>
      </c>
      <c r="C25" s="2528"/>
      <c r="D25" s="2528"/>
      <c r="E25" s="2528"/>
      <c r="F25" s="2528"/>
      <c r="G25" s="2528"/>
      <c r="H25" s="2528"/>
      <c r="I25" s="2528"/>
      <c r="J25" s="2528"/>
      <c r="K25" s="2528"/>
      <c r="L25" s="2528"/>
      <c r="M25" s="2528"/>
      <c r="N25" s="2528"/>
      <c r="O25" s="2528"/>
      <c r="P25" s="2528"/>
      <c r="Q25" s="2528"/>
      <c r="R25" s="2528"/>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476</v>
      </c>
    </row>
    <row r="28" spans="1:18" s="17" customFormat="1" ht="15" customHeight="1">
      <c r="A28" s="659"/>
      <c r="C28" s="859"/>
      <c r="D28" s="859"/>
      <c r="E28" s="859"/>
      <c r="F28" s="859"/>
      <c r="G28" s="859"/>
      <c r="H28" s="860"/>
      <c r="I28" s="860"/>
      <c r="J28" s="860"/>
      <c r="K28" s="860"/>
      <c r="L28" s="860"/>
      <c r="M28" s="860"/>
      <c r="N28" s="860"/>
      <c r="O28" s="2525" t="s">
        <v>1812</v>
      </c>
      <c r="P28" s="659"/>
      <c r="Q28" s="659"/>
      <c r="R28" s="659"/>
    </row>
    <row r="29" spans="1:18" s="17" customFormat="1" ht="15" customHeight="1">
      <c r="A29" s="659"/>
      <c r="B29" s="2523" t="s">
        <v>2076</v>
      </c>
      <c r="C29" s="2523"/>
      <c r="D29" s="2523"/>
      <c r="E29" s="2523"/>
      <c r="F29" s="2523"/>
      <c r="G29" s="2523"/>
      <c r="H29" s="860"/>
      <c r="I29" s="860"/>
      <c r="J29" s="860"/>
      <c r="K29" s="860"/>
      <c r="L29" s="860"/>
      <c r="M29" s="860"/>
      <c r="N29" s="860"/>
      <c r="O29" s="2525"/>
      <c r="P29" s="659"/>
      <c r="Q29" s="659"/>
      <c r="R29" s="659"/>
    </row>
    <row r="30" spans="1:18" s="17" customFormat="1" ht="15" customHeight="1">
      <c r="A30" s="659"/>
      <c r="B30" s="2523"/>
      <c r="C30" s="2523"/>
      <c r="D30" s="2523"/>
      <c r="E30" s="2523"/>
      <c r="F30" s="2523"/>
      <c r="G30" s="2523"/>
      <c r="H30" s="860"/>
      <c r="I30" s="860"/>
      <c r="J30" s="860"/>
      <c r="K30" s="860"/>
      <c r="L30" s="860"/>
      <c r="M30" s="860"/>
      <c r="N30" s="860"/>
      <c r="O30" s="2525"/>
      <c r="P30" s="659"/>
      <c r="Q30" s="659"/>
      <c r="R30" s="659"/>
    </row>
    <row r="31" spans="1:18" s="17" customFormat="1" ht="15" customHeight="1">
      <c r="A31" s="659"/>
      <c r="B31" s="2523"/>
      <c r="C31" s="2523"/>
      <c r="D31" s="2523"/>
      <c r="E31" s="2523"/>
      <c r="F31" s="2523"/>
      <c r="G31" s="2523"/>
      <c r="H31" s="860"/>
      <c r="I31" s="860"/>
      <c r="J31" s="860"/>
      <c r="K31" s="860"/>
      <c r="L31" s="860"/>
      <c r="M31" s="860"/>
      <c r="N31" s="860"/>
      <c r="O31" s="2525"/>
      <c r="P31" s="659"/>
      <c r="Q31" s="659"/>
      <c r="R31" s="659"/>
    </row>
    <row r="32" spans="1:18" s="17" customFormat="1" ht="15" customHeight="1">
      <c r="A32" s="659"/>
      <c r="B32" s="2524"/>
      <c r="C32" s="2524"/>
      <c r="D32" s="2524"/>
      <c r="E32" s="2524"/>
      <c r="F32" s="2524"/>
      <c r="G32" s="2524"/>
      <c r="H32" s="659"/>
      <c r="I32" s="2520" t="s">
        <v>477</v>
      </c>
      <c r="J32" s="2521" t="s">
        <v>1146</v>
      </c>
      <c r="K32" s="2522">
        <v>1</v>
      </c>
      <c r="L32" s="659"/>
      <c r="M32" s="864"/>
      <c r="N32" s="659"/>
      <c r="O32" s="2526"/>
      <c r="P32" s="2521" t="s">
        <v>1147</v>
      </c>
      <c r="Q32" s="659"/>
      <c r="R32" s="659"/>
    </row>
    <row r="33" spans="1:19" s="17" customFormat="1" ht="15" customHeight="1">
      <c r="A33" s="659"/>
      <c r="B33" s="2553" t="s">
        <v>478</v>
      </c>
      <c r="C33" s="2553"/>
      <c r="D33" s="2553"/>
      <c r="E33" s="2553"/>
      <c r="F33" s="2553"/>
      <c r="G33" s="2553"/>
      <c r="H33" s="659"/>
      <c r="I33" s="2520"/>
      <c r="J33" s="2521"/>
      <c r="K33" s="2522"/>
      <c r="L33" s="659"/>
      <c r="M33" s="866"/>
      <c r="N33" s="659"/>
      <c r="O33" s="2553" t="s">
        <v>478</v>
      </c>
      <c r="P33" s="2521"/>
      <c r="Q33" s="659"/>
      <c r="R33" s="659"/>
    </row>
    <row r="34" spans="1:19" s="17" customFormat="1" ht="15" customHeight="1">
      <c r="A34" s="659"/>
      <c r="B34" s="2554"/>
      <c r="C34" s="2554"/>
      <c r="D34" s="2554"/>
      <c r="E34" s="2554"/>
      <c r="F34" s="2554"/>
      <c r="G34" s="2554"/>
      <c r="H34" s="659"/>
      <c r="I34" s="1174"/>
      <c r="J34" s="1175"/>
      <c r="K34" s="1176"/>
      <c r="L34" s="659"/>
      <c r="M34" s="866"/>
      <c r="N34" s="659"/>
      <c r="O34" s="2554"/>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2077</v>
      </c>
      <c r="C37" s="874"/>
      <c r="D37" s="874"/>
      <c r="E37" s="874"/>
      <c r="F37" s="874"/>
      <c r="G37" s="874"/>
      <c r="H37" s="875"/>
      <c r="I37" s="876"/>
      <c r="J37" s="876"/>
      <c r="K37" s="2530"/>
      <c r="L37" s="2530"/>
      <c r="M37" s="2530"/>
      <c r="N37" s="2530"/>
      <c r="O37" s="2530"/>
      <c r="P37" s="659"/>
      <c r="Q37" s="877"/>
      <c r="R37" s="877"/>
    </row>
    <row r="38" spans="1:19" s="17" customFormat="1" ht="15" customHeight="1">
      <c r="A38" s="659"/>
      <c r="B38" s="2527" t="s">
        <v>1818</v>
      </c>
      <c r="C38" s="2527"/>
      <c r="D38" s="2527"/>
      <c r="E38" s="2527"/>
      <c r="F38" s="878"/>
      <c r="G38" s="879">
        <f>D110</f>
        <v>0</v>
      </c>
      <c r="H38" s="880"/>
      <c r="I38" s="881"/>
      <c r="J38" s="880"/>
      <c r="K38" s="2529"/>
      <c r="L38" s="2529"/>
      <c r="M38" s="2529"/>
      <c r="N38" s="2529"/>
      <c r="O38" s="2529"/>
      <c r="P38" s="660"/>
      <c r="Q38" s="2519"/>
      <c r="R38" s="2519"/>
    </row>
    <row r="39" spans="1:19" ht="15" customHeight="1">
      <c r="A39" s="659"/>
      <c r="B39" s="2551" t="s">
        <v>1803</v>
      </c>
      <c r="C39" s="2551"/>
      <c r="D39" s="2551"/>
      <c r="E39" s="2551"/>
      <c r="F39" s="878"/>
      <c r="G39" s="1138"/>
      <c r="H39" s="880"/>
      <c r="I39" s="881"/>
      <c r="J39" s="880"/>
      <c r="K39" s="880"/>
      <c r="L39" s="880"/>
      <c r="M39" s="877"/>
      <c r="N39" s="877"/>
      <c r="O39" s="877"/>
      <c r="P39" s="660"/>
      <c r="Q39" s="915"/>
      <c r="R39" s="915"/>
      <c r="S39" s="17"/>
    </row>
    <row r="40" spans="1:19" ht="15" customHeight="1">
      <c r="A40" s="659"/>
      <c r="B40" s="2551" t="s">
        <v>1468</v>
      </c>
      <c r="C40" s="2551"/>
      <c r="D40" s="2551"/>
      <c r="E40" s="2551"/>
      <c r="F40" s="878"/>
      <c r="G40" s="1138"/>
      <c r="H40" s="880"/>
      <c r="I40" s="881"/>
      <c r="J40" s="880"/>
      <c r="K40" s="880"/>
      <c r="L40" s="880"/>
      <c r="M40" s="877"/>
      <c r="N40" s="877"/>
      <c r="O40" s="877"/>
      <c r="P40" s="659"/>
      <c r="Q40" s="915"/>
      <c r="R40" s="915"/>
      <c r="S40" s="17"/>
    </row>
    <row r="41" spans="1:19" s="17" customFormat="1" ht="15" customHeight="1">
      <c r="A41" s="882"/>
      <c r="B41" s="916" t="s">
        <v>1469</v>
      </c>
      <c r="C41" s="878"/>
      <c r="D41" s="878"/>
      <c r="E41" s="878"/>
      <c r="F41" s="878"/>
      <c r="G41" s="880"/>
      <c r="H41" s="880"/>
      <c r="I41" s="881"/>
      <c r="J41" s="880"/>
      <c r="K41" s="880"/>
      <c r="L41" s="880"/>
      <c r="M41" s="877"/>
      <c r="N41" s="877"/>
      <c r="O41" s="877"/>
      <c r="P41" s="659"/>
      <c r="Q41" s="915"/>
      <c r="R41" s="915"/>
    </row>
    <row r="42" spans="1:19" ht="15" customHeight="1">
      <c r="A42" s="659"/>
      <c r="B42" s="1133"/>
      <c r="C42" s="1133"/>
      <c r="D42" s="854"/>
      <c r="E42" s="1136"/>
      <c r="F42" s="878"/>
      <c r="G42" s="877"/>
      <c r="H42" s="880"/>
      <c r="I42" s="881"/>
      <c r="J42" s="880"/>
      <c r="K42" s="880"/>
      <c r="L42" s="880"/>
      <c r="M42" s="877"/>
      <c r="N42" s="877"/>
      <c r="O42" s="877"/>
      <c r="P42" s="659"/>
      <c r="Q42" s="915"/>
      <c r="R42" s="915"/>
      <c r="S42" s="17"/>
    </row>
    <row r="43" spans="1:19" ht="15" customHeight="1">
      <c r="A43" s="659"/>
      <c r="B43" s="1133"/>
      <c r="C43" s="1133"/>
      <c r="D43" s="854"/>
      <c r="E43" s="1385"/>
      <c r="F43" s="878"/>
      <c r="G43" s="877"/>
      <c r="H43" s="880"/>
      <c r="I43" s="881"/>
      <c r="J43" s="880"/>
      <c r="K43" s="880"/>
      <c r="L43" s="880"/>
      <c r="M43" s="877"/>
      <c r="N43" s="877"/>
      <c r="O43" s="877"/>
      <c r="P43" s="659"/>
      <c r="Q43" s="915"/>
      <c r="R43" s="915"/>
      <c r="S43" s="17"/>
    </row>
    <row r="44" spans="1:19" ht="15" customHeight="1">
      <c r="A44" s="659"/>
      <c r="B44" s="1133"/>
      <c r="C44" s="1133"/>
      <c r="D44" s="854"/>
      <c r="E44" s="1136"/>
      <c r="F44" s="878"/>
      <c r="G44" s="877"/>
      <c r="H44" s="880"/>
      <c r="I44" s="881"/>
      <c r="J44" s="880"/>
      <c r="K44" s="880"/>
      <c r="L44" s="880"/>
      <c r="M44" s="877"/>
      <c r="N44" s="877"/>
      <c r="O44" s="877"/>
      <c r="P44" s="659"/>
      <c r="Q44" s="915"/>
      <c r="R44" s="915"/>
      <c r="S44" s="17"/>
    </row>
    <row r="45" spans="1:19" ht="15" customHeight="1">
      <c r="A45" s="659"/>
      <c r="B45" s="1133"/>
      <c r="C45" s="1133"/>
      <c r="D45" s="854"/>
      <c r="E45" s="1136"/>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1937</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1531</v>
      </c>
      <c r="C51" s="989"/>
      <c r="D51" s="990"/>
      <c r="E51" s="1137"/>
      <c r="F51" s="878"/>
      <c r="G51" s="876"/>
      <c r="H51" s="880"/>
      <c r="I51" s="881"/>
      <c r="J51" s="880"/>
      <c r="K51" s="880"/>
      <c r="L51" s="880"/>
      <c r="M51" s="877"/>
      <c r="N51" s="877"/>
      <c r="O51" s="877"/>
      <c r="P51" s="659"/>
      <c r="Q51" s="915"/>
      <c r="R51" s="915"/>
      <c r="S51" s="17"/>
    </row>
    <row r="52" spans="1:29" ht="15" customHeight="1">
      <c r="A52" s="659"/>
      <c r="B52" s="2527" t="s">
        <v>1809</v>
      </c>
      <c r="C52" s="2527"/>
      <c r="D52" s="2527"/>
      <c r="E52" s="2527"/>
      <c r="F52" s="878"/>
      <c r="G52" s="879">
        <f>SUM(E42:E49)-ABS(E50)-ABS(E51)</f>
        <v>0</v>
      </c>
      <c r="H52" s="880"/>
      <c r="I52" s="881"/>
      <c r="J52" s="880"/>
      <c r="K52" s="880"/>
      <c r="L52" s="880"/>
      <c r="M52" s="659"/>
      <c r="N52" s="659"/>
      <c r="O52" s="659"/>
      <c r="P52" s="659"/>
      <c r="Q52" s="659"/>
      <c r="R52" s="659"/>
      <c r="S52" s="17"/>
    </row>
    <row r="53" spans="1:29" s="17" customFormat="1" ht="15" customHeight="1">
      <c r="A53" s="659"/>
      <c r="B53" s="659"/>
      <c r="C53" s="894"/>
      <c r="D53" s="894" t="s">
        <v>718</v>
      </c>
      <c r="E53" s="895"/>
      <c r="F53" s="895"/>
      <c r="G53" s="896">
        <f>SUM(G38:G40)+G52</f>
        <v>0</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1461</v>
      </c>
      <c r="C56" s="878"/>
      <c r="D56" s="878"/>
      <c r="E56" s="878"/>
      <c r="F56" s="878"/>
      <c r="G56" s="878"/>
      <c r="H56" s="878"/>
      <c r="I56" s="878"/>
      <c r="J56" s="878"/>
      <c r="K56" s="878"/>
      <c r="L56" s="878"/>
      <c r="M56" s="878"/>
      <c r="N56" s="878"/>
      <c r="O56" s="878"/>
      <c r="P56" s="878"/>
      <c r="Q56" s="659"/>
      <c r="R56" s="659"/>
    </row>
    <row r="57" spans="1:29" s="17" customFormat="1" ht="15" customHeight="1">
      <c r="A57" s="883"/>
      <c r="B57" s="2537" t="s">
        <v>1805</v>
      </c>
      <c r="C57" s="2537"/>
      <c r="D57" s="2537"/>
      <c r="E57" s="2537"/>
      <c r="F57" s="2537"/>
      <c r="G57" s="2537"/>
      <c r="H57" s="2537"/>
      <c r="I57" s="2537"/>
      <c r="J57" s="2537"/>
      <c r="K57" s="2537"/>
      <c r="L57" s="2537"/>
      <c r="M57" s="2537"/>
      <c r="N57" s="2537"/>
      <c r="O57" s="2537"/>
      <c r="P57" s="878"/>
      <c r="Q57" s="659"/>
      <c r="R57" s="659"/>
    </row>
    <row r="58" spans="1:29" s="17" customFormat="1" ht="15" customHeight="1">
      <c r="A58" s="659"/>
      <c r="B58" s="2530" t="s">
        <v>1806</v>
      </c>
      <c r="C58" s="2538"/>
      <c r="D58" s="2538"/>
      <c r="E58" s="2538"/>
      <c r="F58" s="900"/>
      <c r="G58" s="900"/>
      <c r="H58" s="901"/>
      <c r="I58" s="901"/>
      <c r="J58" s="2548" t="e">
        <f>'Sources and Uses Budget'!D105/'Sources and Uses Budget'!B105</f>
        <v>#DIV/0!</v>
      </c>
      <c r="K58" s="2549"/>
      <c r="L58" s="2549"/>
      <c r="M58" s="2549"/>
      <c r="N58" s="2550"/>
      <c r="O58" s="901"/>
      <c r="P58" s="901"/>
      <c r="Q58" s="659"/>
      <c r="R58" s="659"/>
    </row>
    <row r="59" spans="1:29" s="17" customFormat="1" ht="15" customHeight="1">
      <c r="A59" s="659"/>
      <c r="B59" s="2536" t="s">
        <v>1820</v>
      </c>
      <c r="C59" s="2536"/>
      <c r="D59" s="2536"/>
      <c r="E59" s="2536"/>
      <c r="F59" s="2536"/>
      <c r="G59" s="2536"/>
      <c r="H59" s="2536"/>
      <c r="I59" s="2536"/>
      <c r="J59" s="2536"/>
      <c r="K59" s="2536"/>
      <c r="L59" s="2536"/>
      <c r="M59" s="2536"/>
      <c r="N59" s="2536"/>
      <c r="O59" s="2536"/>
      <c r="P59" s="901"/>
      <c r="Q59" s="659"/>
      <c r="R59" s="659"/>
    </row>
    <row r="60" spans="1:29" s="17" customFormat="1" ht="15" customHeight="1">
      <c r="A60" s="659"/>
      <c r="B60" s="2536"/>
      <c r="C60" s="2536"/>
      <c r="D60" s="2536"/>
      <c r="E60" s="2536"/>
      <c r="F60" s="2536"/>
      <c r="G60" s="2536"/>
      <c r="H60" s="2536"/>
      <c r="I60" s="2536"/>
      <c r="J60" s="2536"/>
      <c r="K60" s="2536"/>
      <c r="L60" s="2536"/>
      <c r="M60" s="2536"/>
      <c r="N60" s="2536"/>
      <c r="O60" s="2536"/>
      <c r="P60" s="901"/>
      <c r="Q60" s="659"/>
      <c r="R60" s="659"/>
    </row>
    <row r="61" spans="1:29" s="17" customFormat="1" ht="15" customHeight="1">
      <c r="A61" s="659"/>
      <c r="B61" s="2532" t="s">
        <v>1807</v>
      </c>
      <c r="C61" s="2532"/>
      <c r="D61" s="2532"/>
      <c r="E61" s="2532"/>
      <c r="F61" s="2532"/>
      <c r="G61" s="2532"/>
      <c r="H61" s="2532"/>
      <c r="I61" s="2532"/>
      <c r="J61" s="2532"/>
      <c r="K61" s="2532"/>
      <c r="L61" s="2532"/>
      <c r="M61" s="2532"/>
      <c r="N61" s="2532"/>
      <c r="O61" s="2532"/>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750</v>
      </c>
      <c r="V63" s="848"/>
      <c r="W63" s="848"/>
      <c r="X63" s="848"/>
      <c r="Y63" s="848"/>
      <c r="Z63" s="848"/>
      <c r="AA63" s="848"/>
      <c r="AB63" s="848"/>
      <c r="AC63" s="1357" t="s">
        <v>1129</v>
      </c>
    </row>
    <row r="64" spans="1:29" s="17" customFormat="1" ht="15" customHeight="1">
      <c r="A64" s="659"/>
      <c r="B64" s="2535" t="s">
        <v>1814</v>
      </c>
      <c r="C64" s="2535"/>
      <c r="D64" s="877"/>
      <c r="E64" s="903"/>
      <c r="F64" s="877"/>
      <c r="G64" s="877"/>
      <c r="H64" s="877"/>
      <c r="I64" s="1352"/>
      <c r="J64" s="2544" t="s">
        <v>2078</v>
      </c>
      <c r="K64" s="2544"/>
      <c r="L64" s="2544"/>
      <c r="M64" s="2544"/>
      <c r="N64" s="2544"/>
      <c r="O64" s="2544"/>
      <c r="P64" s="2544"/>
      <c r="Q64" s="2544"/>
      <c r="R64" s="2544"/>
      <c r="U64" s="1358" t="s">
        <v>2079</v>
      </c>
      <c r="V64" s="848"/>
      <c r="W64" s="848"/>
      <c r="X64" s="848"/>
      <c r="Y64" s="848"/>
      <c r="Z64" s="848"/>
      <c r="AA64" s="848"/>
      <c r="AB64" s="848"/>
      <c r="AC64" s="1387">
        <v>0.2</v>
      </c>
    </row>
    <row r="65" spans="1:29" s="17" customFormat="1" ht="15" customHeight="1">
      <c r="A65" s="659"/>
      <c r="B65" s="904" t="s">
        <v>242</v>
      </c>
      <c r="C65" s="1145" t="str">
        <f>IF(Application!$M$368="Yes","Yes","No")</f>
        <v>No</v>
      </c>
      <c r="D65" s="877"/>
      <c r="E65" s="877"/>
      <c r="F65" s="877"/>
      <c r="G65" s="877"/>
      <c r="H65" s="877"/>
      <c r="I65" s="1352"/>
      <c r="J65" s="2544"/>
      <c r="K65" s="2544"/>
      <c r="L65" s="2544"/>
      <c r="M65" s="2544"/>
      <c r="N65" s="2544"/>
      <c r="O65" s="2544"/>
      <c r="P65" s="2544"/>
      <c r="Q65" s="2544"/>
      <c r="R65" s="2544"/>
      <c r="U65" s="1358" t="s">
        <v>2080</v>
      </c>
      <c r="V65" s="848"/>
      <c r="W65" s="848"/>
      <c r="X65" s="848"/>
      <c r="Y65" s="848"/>
      <c r="Z65" s="848"/>
      <c r="AA65" s="848"/>
      <c r="AB65" s="848"/>
      <c r="AC65" s="1387">
        <v>0.1</v>
      </c>
    </row>
    <row r="66" spans="1:29" s="17" customFormat="1" ht="15" customHeight="1">
      <c r="A66" s="659"/>
      <c r="B66" s="905" t="s">
        <v>1783</v>
      </c>
      <c r="C66" s="1146">
        <f>Application!AG437-Application!AG438</f>
        <v>0</v>
      </c>
      <c r="D66" s="906"/>
      <c r="E66" s="906"/>
      <c r="F66" s="906"/>
      <c r="G66" s="906"/>
      <c r="H66" s="906"/>
      <c r="I66" s="1351"/>
      <c r="J66" s="2544"/>
      <c r="K66" s="2544"/>
      <c r="L66" s="2544"/>
      <c r="M66" s="2544"/>
      <c r="N66" s="2544"/>
      <c r="O66" s="2544"/>
      <c r="P66" s="2544"/>
      <c r="Q66" s="2544"/>
      <c r="R66" s="2544"/>
      <c r="U66" s="1358" t="s">
        <v>2081</v>
      </c>
      <c r="V66" s="848"/>
      <c r="W66" s="848"/>
      <c r="X66" s="848"/>
      <c r="Y66" s="848"/>
      <c r="Z66" s="848"/>
      <c r="AA66" s="848"/>
      <c r="AB66" s="848"/>
      <c r="AC66" s="1387">
        <v>0.1</v>
      </c>
    </row>
    <row r="67" spans="1:29" s="17" customFormat="1" ht="15" customHeight="1">
      <c r="A67" s="659"/>
      <c r="B67" s="905" t="s">
        <v>1804</v>
      </c>
      <c r="C67" s="1147">
        <f>MIN(IF(AND(C65="Yes",C66&gt;=50),(0.75+(C66/200)),1),1.5)</f>
        <v>1</v>
      </c>
      <c r="D67" s="906"/>
      <c r="E67" s="906"/>
      <c r="F67" s="906"/>
      <c r="G67" s="906"/>
      <c r="H67" s="906"/>
      <c r="I67" s="1351"/>
      <c r="J67" s="2545" t="s">
        <v>750</v>
      </c>
      <c r="K67" s="2545"/>
      <c r="L67" s="2545"/>
      <c r="M67" s="2545"/>
      <c r="N67" s="2545"/>
      <c r="O67" s="2545"/>
      <c r="P67" s="2545"/>
      <c r="Q67" s="2545"/>
      <c r="R67" s="2545"/>
      <c r="U67" s="1358" t="s">
        <v>2082</v>
      </c>
      <c r="V67" s="848"/>
      <c r="W67" s="848"/>
      <c r="X67" s="848"/>
      <c r="Y67" s="848"/>
      <c r="Z67" s="848"/>
      <c r="AA67" s="848"/>
      <c r="AB67" s="848"/>
      <c r="AC67" s="1387">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8"/>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56">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1462</v>
      </c>
      <c r="C70" s="859"/>
      <c r="D70" s="859"/>
      <c r="E70" s="859"/>
      <c r="F70" s="859"/>
      <c r="G70" s="859"/>
      <c r="H70" s="659"/>
      <c r="I70" s="659"/>
      <c r="J70" s="659"/>
      <c r="K70" s="659"/>
      <c r="L70" s="659"/>
      <c r="M70" s="659"/>
      <c r="N70" s="659"/>
      <c r="O70" s="659"/>
      <c r="P70" s="659"/>
      <c r="Q70" s="659"/>
      <c r="R70" s="659"/>
      <c r="U70" s="2557"/>
      <c r="V70" s="848"/>
      <c r="W70" s="848"/>
      <c r="X70" s="848"/>
      <c r="Y70" s="848"/>
      <c r="Z70" s="848"/>
      <c r="AA70" s="848"/>
      <c r="AB70" s="848"/>
      <c r="AC70" s="848"/>
    </row>
    <row r="71" spans="1:29" s="17" customFormat="1" ht="15" customHeight="1">
      <c r="A71" s="659"/>
      <c r="B71" s="2533" t="s">
        <v>1810</v>
      </c>
      <c r="C71" s="2533"/>
      <c r="D71" s="2533"/>
      <c r="E71" s="859"/>
      <c r="F71" s="859"/>
      <c r="G71" s="879" t="e">
        <f>G53*(1-J58)</f>
        <v>#DIV/0!</v>
      </c>
      <c r="H71" s="659"/>
      <c r="I71" s="659"/>
      <c r="J71" s="908"/>
      <c r="K71" s="2533" t="s">
        <v>1812</v>
      </c>
      <c r="L71" s="2533"/>
      <c r="M71" s="2533"/>
      <c r="N71" s="2533"/>
      <c r="O71" s="2533"/>
      <c r="P71" s="659"/>
      <c r="Q71" s="2509">
        <f>'Basis &amp; Credits '!T23+'Basis &amp; Credits '!Y23+'Basis &amp; Credits '!AD23+'Basis &amp; Credits '!AI23</f>
        <v>0</v>
      </c>
      <c r="R71" s="2509"/>
      <c r="U71" s="2556">
        <f>IF(J67="Non-rural project, Census Tract is High Resource (10 percentage points)",AC65,0)</f>
        <v>0</v>
      </c>
      <c r="V71" s="848"/>
      <c r="W71" s="848"/>
      <c r="X71" s="848"/>
      <c r="Y71" s="848"/>
      <c r="Z71" s="848"/>
      <c r="AA71" s="848"/>
      <c r="AB71" s="848"/>
      <c r="AC71" s="848"/>
    </row>
    <row r="72" spans="1:29" s="17" customFormat="1" ht="15" customHeight="1" thickBot="1">
      <c r="A72" s="659"/>
      <c r="B72" s="2534" t="s">
        <v>1811</v>
      </c>
      <c r="C72" s="2534"/>
      <c r="D72" s="2534"/>
      <c r="E72" s="859"/>
      <c r="F72" s="859"/>
      <c r="G72" s="879" t="e">
        <f>G71*C67</f>
        <v>#DIV/0!</v>
      </c>
      <c r="H72" s="659"/>
      <c r="I72" s="659"/>
      <c r="J72" s="908"/>
      <c r="K72" s="2543"/>
      <c r="L72" s="2543"/>
      <c r="M72" s="2543"/>
      <c r="N72" s="2543"/>
      <c r="O72" s="2543"/>
      <c r="P72" s="659"/>
      <c r="Q72" s="2519"/>
      <c r="R72" s="2519"/>
      <c r="U72" s="2557"/>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56">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57"/>
      <c r="V74" s="848"/>
      <c r="W74" s="848"/>
      <c r="X74" s="848"/>
      <c r="Y74" s="848"/>
      <c r="Z74" s="848"/>
      <c r="AA74" s="848"/>
      <c r="AB74" s="848"/>
      <c r="AC74" s="848"/>
    </row>
    <row r="75" spans="1:29" s="17" customFormat="1" ht="15" customHeight="1">
      <c r="A75" s="883"/>
      <c r="B75" s="2541" t="e">
        <f>$G$72</f>
        <v>#DIV/0!</v>
      </c>
      <c r="C75" s="2542"/>
      <c r="D75" s="2542"/>
      <c r="E75" s="2542"/>
      <c r="F75" s="2542"/>
      <c r="G75" s="2542"/>
      <c r="H75" s="910"/>
      <c r="I75" s="2520" t="s">
        <v>477</v>
      </c>
      <c r="J75" s="2521" t="s">
        <v>1146</v>
      </c>
      <c r="K75" s="2520">
        <v>1</v>
      </c>
      <c r="L75" s="659"/>
      <c r="M75" s="868"/>
      <c r="N75" s="907"/>
      <c r="O75" s="909">
        <f>$Q$71</f>
        <v>0</v>
      </c>
      <c r="P75" s="2521" t="s">
        <v>1147</v>
      </c>
      <c r="Q75" s="2531" t="s">
        <v>479</v>
      </c>
      <c r="R75" s="2546" t="e">
        <f>((B75/B76)+((1-(O75/O76))/3))+U77</f>
        <v>#DIV/0!</v>
      </c>
      <c r="U75" s="2556">
        <f>IF(J67="Rural project, Census Tract is High Resource (5 percentage points)",AC67,0)</f>
        <v>0</v>
      </c>
      <c r="V75" s="848"/>
      <c r="W75" s="848"/>
      <c r="X75" s="848"/>
      <c r="Y75" s="848"/>
      <c r="Z75" s="848"/>
      <c r="AA75" s="848"/>
      <c r="AB75" s="848"/>
      <c r="AC75" s="848"/>
    </row>
    <row r="76" spans="1:29" s="17" customFormat="1" ht="15" customHeight="1" thickBot="1">
      <c r="A76" s="659"/>
      <c r="B76" s="2539" t="e">
        <f>'Sources and Uses Budget'!$C$105-($E$50+$E$51)*(1-$J$58)</f>
        <v>#DIV/0!</v>
      </c>
      <c r="C76" s="2540"/>
      <c r="D76" s="2540"/>
      <c r="E76" s="2540"/>
      <c r="F76" s="2540"/>
      <c r="G76" s="2539"/>
      <c r="H76" s="659"/>
      <c r="I76" s="2520"/>
      <c r="J76" s="2521"/>
      <c r="K76" s="2520"/>
      <c r="L76" s="659"/>
      <c r="M76" s="861"/>
      <c r="N76" s="659"/>
      <c r="O76" s="962" t="e">
        <f>B76</f>
        <v>#DIV/0!</v>
      </c>
      <c r="P76" s="2521"/>
      <c r="Q76" s="2531"/>
      <c r="R76" s="2547"/>
      <c r="U76" s="2557"/>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58">
        <f>SUM(U69:U76)</f>
        <v>0</v>
      </c>
      <c r="V77" s="848"/>
      <c r="W77" s="848"/>
      <c r="X77" s="848"/>
      <c r="Y77" s="848"/>
      <c r="Z77" s="848"/>
      <c r="AA77" s="848"/>
      <c r="AB77" s="848"/>
      <c r="AC77" s="848"/>
    </row>
    <row r="78" spans="1:29" s="17" customFormat="1" ht="15" customHeight="1" thickBot="1">
      <c r="U78" s="2559"/>
      <c r="V78" s="1359" t="s">
        <v>2083</v>
      </c>
      <c r="W78" s="848"/>
      <c r="X78" s="848"/>
      <c r="Y78" s="848"/>
      <c r="Z78" s="848"/>
      <c r="AA78" s="848"/>
      <c r="AB78" s="848"/>
      <c r="AC78" s="848"/>
    </row>
    <row r="79" spans="1:29" s="17" customFormat="1" ht="15" customHeight="1">
      <c r="A79" s="659"/>
      <c r="B79" s="2530" t="s">
        <v>1813</v>
      </c>
      <c r="C79" s="2530"/>
      <c r="D79" s="2530"/>
      <c r="E79" s="2530"/>
      <c r="F79" s="2530"/>
      <c r="G79" s="2530"/>
      <c r="H79" s="2530"/>
      <c r="I79" s="2530"/>
      <c r="J79" s="2530"/>
      <c r="K79" s="2530"/>
      <c r="L79" s="2530"/>
      <c r="M79" s="2530"/>
      <c r="N79" s="2530"/>
      <c r="O79" s="2530"/>
      <c r="P79" s="877"/>
      <c r="Q79" s="877"/>
      <c r="R79" s="877"/>
    </row>
    <row r="80" spans="1:29" s="17" customFormat="1" ht="15" customHeight="1"/>
    <row r="81" spans="2:18" s="17" customFormat="1" ht="15" customHeight="1">
      <c r="B81" s="847" t="s">
        <v>2108</v>
      </c>
      <c r="C81" s="659"/>
      <c r="D81" s="659"/>
      <c r="E81" s="659"/>
      <c r="F81" s="659"/>
      <c r="G81" s="659"/>
      <c r="I81" s="881"/>
      <c r="K81" s="1148" t="s">
        <v>2107</v>
      </c>
    </row>
    <row r="82" spans="2:18" s="17" customFormat="1" ht="15" customHeight="1">
      <c r="B82" s="1360" t="s">
        <v>2085</v>
      </c>
      <c r="C82" s="1363"/>
      <c r="D82" s="1364"/>
      <c r="E82" s="1363"/>
      <c r="F82" s="1363"/>
      <c r="G82" s="1365"/>
      <c r="I82" s="881"/>
      <c r="L82" s="1080"/>
      <c r="M82" s="1080"/>
      <c r="N82" s="1080"/>
      <c r="O82" s="1080"/>
      <c r="P82" s="1080"/>
    </row>
    <row r="83" spans="2:18" s="17" customFormat="1" ht="15" customHeight="1">
      <c r="B83" s="1361" t="s">
        <v>2086</v>
      </c>
      <c r="C83" s="1363"/>
      <c r="D83" s="1366"/>
      <c r="E83" s="1367"/>
      <c r="F83" s="1367"/>
      <c r="G83" s="1365"/>
      <c r="I83" s="881"/>
      <c r="K83" s="2510" t="s">
        <v>1925</v>
      </c>
      <c r="L83" s="2510"/>
      <c r="M83" s="2510"/>
      <c r="N83" s="2510"/>
      <c r="O83" s="2510"/>
      <c r="P83" s="2510"/>
    </row>
    <row r="84" spans="2:18" s="17" customFormat="1" ht="15" customHeight="1">
      <c r="B84" s="1362" t="s">
        <v>2087</v>
      </c>
      <c r="C84" s="1368"/>
      <c r="D84" s="1369"/>
      <c r="E84" s="1370"/>
      <c r="F84" s="1370"/>
      <c r="G84" s="1371"/>
      <c r="I84" s="881"/>
      <c r="K84" s="2511" t="s">
        <v>1824</v>
      </c>
      <c r="L84" s="2511"/>
      <c r="M84" s="2511"/>
      <c r="N84" s="2511"/>
      <c r="O84" s="2511"/>
      <c r="P84" s="2511"/>
      <c r="Q84" s="2514"/>
      <c r="R84" s="2514"/>
    </row>
    <row r="85" spans="2:18" s="17" customFormat="1" ht="15" customHeight="1">
      <c r="B85" s="1362" t="s">
        <v>2088</v>
      </c>
      <c r="C85" s="1372"/>
      <c r="D85" s="1373"/>
      <c r="E85" s="1374"/>
      <c r="F85" s="1374"/>
      <c r="G85" s="1375"/>
      <c r="I85" s="881"/>
    </row>
    <row r="86" spans="2:18" s="17" customFormat="1" ht="15" customHeight="1">
      <c r="B86" s="1362" t="s">
        <v>2140</v>
      </c>
      <c r="C86" s="1368"/>
      <c r="D86" s="1369"/>
      <c r="E86" s="1370"/>
      <c r="F86" s="1370"/>
      <c r="G86" s="1376"/>
      <c r="I86" s="881"/>
      <c r="L86" s="1424"/>
      <c r="M86" s="1424"/>
      <c r="N86" s="1424"/>
      <c r="O86" s="1425" t="s">
        <v>1188</v>
      </c>
      <c r="P86" s="1424"/>
    </row>
    <row r="87" spans="2:18" s="17" customFormat="1" ht="15" customHeight="1">
      <c r="B87" s="1360" t="s">
        <v>2232</v>
      </c>
      <c r="C87" s="1368"/>
      <c r="D87" s="1369"/>
      <c r="E87" s="1370"/>
      <c r="F87" s="1370"/>
      <c r="G87" s="1376"/>
      <c r="I87" s="881"/>
    </row>
    <row r="88" spans="2:18" s="17" customFormat="1" ht="15" customHeight="1">
      <c r="B88" s="659"/>
      <c r="C88" s="659"/>
      <c r="D88" s="1144"/>
      <c r="E88" s="1423" t="s">
        <v>2089</v>
      </c>
      <c r="F88" s="911"/>
      <c r="G88" s="911" t="s">
        <v>2090</v>
      </c>
      <c r="I88" s="881"/>
      <c r="K88" s="2510" t="s">
        <v>1825</v>
      </c>
      <c r="L88" s="2510"/>
      <c r="M88" s="2510"/>
      <c r="N88" s="2510"/>
      <c r="O88" s="2510"/>
      <c r="P88" s="2510"/>
    </row>
    <row r="89" spans="2:18" s="17" customFormat="1" ht="15" customHeight="1">
      <c r="B89" s="912" t="s">
        <v>1148</v>
      </c>
      <c r="C89" s="913" t="s">
        <v>1149</v>
      </c>
      <c r="D89" s="1377" t="s">
        <v>2084</v>
      </c>
      <c r="E89" s="1377" t="s">
        <v>2139</v>
      </c>
      <c r="F89" s="914"/>
      <c r="G89" s="914" t="s">
        <v>2091</v>
      </c>
      <c r="I89" s="881"/>
      <c r="K89" s="2511" t="s">
        <v>1826</v>
      </c>
      <c r="L89" s="2511"/>
      <c r="M89" s="2511"/>
      <c r="N89" s="2511"/>
      <c r="O89" s="2511"/>
      <c r="P89" s="2511"/>
      <c r="Q89" s="2515"/>
      <c r="R89" s="2515"/>
    </row>
    <row r="90" spans="2:18" ht="15" customHeight="1">
      <c r="B90" s="837" t="s">
        <v>152</v>
      </c>
      <c r="C90" s="838"/>
      <c r="D90" s="839"/>
      <c r="E90" s="840"/>
      <c r="F90" s="884"/>
      <c r="G90" s="889">
        <f>MAX(($E90-$D90)*$C90*12,0)</f>
        <v>0</v>
      </c>
      <c r="H90" s="17"/>
      <c r="I90" s="881"/>
      <c r="K90" s="2511" t="s">
        <v>1827</v>
      </c>
      <c r="L90" s="2511"/>
      <c r="M90" s="2511"/>
      <c r="N90" s="2511"/>
      <c r="O90" s="2511"/>
      <c r="P90" s="2511"/>
      <c r="Q90" s="2516"/>
      <c r="R90" s="2516"/>
    </row>
    <row r="91" spans="2:18" ht="15" customHeight="1">
      <c r="B91" s="837" t="s">
        <v>152</v>
      </c>
      <c r="C91" s="838"/>
      <c r="D91" s="839"/>
      <c r="E91" s="840"/>
      <c r="F91" s="884"/>
      <c r="G91" s="889">
        <f t="shared" ref="G91:G97" si="0">MAX(($E91-$D91)*$C91*12,0)</f>
        <v>0</v>
      </c>
      <c r="H91" s="17"/>
      <c r="I91" s="881"/>
      <c r="K91" s="2513" t="s">
        <v>1828</v>
      </c>
      <c r="L91" s="2513"/>
      <c r="M91" s="2513"/>
      <c r="N91" s="2513"/>
      <c r="O91" s="2513"/>
      <c r="P91" s="2513"/>
      <c r="Q91" s="2517">
        <f>IFERROR(Q89/Q90,0)</f>
        <v>0</v>
      </c>
      <c r="R91" s="2517"/>
    </row>
    <row r="92" spans="2:18" ht="15" customHeight="1">
      <c r="B92" s="837" t="s">
        <v>152</v>
      </c>
      <c r="C92" s="838"/>
      <c r="D92" s="839"/>
      <c r="E92" s="840"/>
      <c r="F92" s="884"/>
      <c r="G92" s="889">
        <f t="shared" si="0"/>
        <v>0</v>
      </c>
      <c r="H92" s="17"/>
      <c r="I92" s="881"/>
    </row>
    <row r="93" spans="2:18" ht="15" customHeight="1">
      <c r="B93" s="837" t="s">
        <v>152</v>
      </c>
      <c r="C93" s="838"/>
      <c r="D93" s="839"/>
      <c r="E93" s="840"/>
      <c r="F93" s="884"/>
      <c r="G93" s="889">
        <f t="shared" si="0"/>
        <v>0</v>
      </c>
      <c r="H93" s="17"/>
      <c r="I93" s="881"/>
      <c r="K93" s="2512" t="s">
        <v>1829</v>
      </c>
      <c r="L93" s="2512"/>
      <c r="M93" s="2512"/>
      <c r="N93" s="2512"/>
      <c r="O93" s="2512"/>
      <c r="P93" s="2512"/>
      <c r="Q93" s="2509">
        <f>IF(Q91=0,Q84,Q91)</f>
        <v>0</v>
      </c>
      <c r="R93" s="2509"/>
    </row>
    <row r="94" spans="2:18" ht="15" customHeight="1">
      <c r="B94" s="837" t="s">
        <v>152</v>
      </c>
      <c r="C94" s="838"/>
      <c r="D94" s="839"/>
      <c r="E94" s="840"/>
      <c r="F94" s="884"/>
      <c r="G94" s="889">
        <f t="shared" si="0"/>
        <v>0</v>
      </c>
      <c r="H94" s="17"/>
      <c r="I94" s="881"/>
    </row>
    <row r="95" spans="2:18" ht="15" customHeight="1">
      <c r="B95" s="837" t="s">
        <v>152</v>
      </c>
      <c r="C95" s="838"/>
      <c r="D95" s="839"/>
      <c r="E95" s="840"/>
      <c r="F95" s="884"/>
      <c r="G95" s="889">
        <f t="shared" si="0"/>
        <v>0</v>
      </c>
      <c r="H95" s="17"/>
      <c r="I95" s="881"/>
    </row>
    <row r="96" spans="2:18" ht="15" customHeight="1">
      <c r="B96" s="837" t="s">
        <v>152</v>
      </c>
      <c r="C96" s="838"/>
      <c r="D96" s="839"/>
      <c r="E96" s="840"/>
      <c r="F96" s="884"/>
      <c r="G96" s="889">
        <f t="shared" si="0"/>
        <v>0</v>
      </c>
      <c r="H96" s="17"/>
      <c r="I96" s="881"/>
    </row>
    <row r="97" spans="1:20" ht="15" customHeight="1">
      <c r="B97" s="837" t="s">
        <v>152</v>
      </c>
      <c r="C97" s="838"/>
      <c r="D97" s="839"/>
      <c r="E97" s="840"/>
      <c r="F97" s="884"/>
      <c r="G97" s="889">
        <f t="shared" si="0"/>
        <v>0</v>
      </c>
      <c r="H97" s="17"/>
      <c r="I97" s="881"/>
    </row>
    <row r="98" spans="1:20" ht="15" customHeight="1">
      <c r="A98" s="17"/>
      <c r="B98" s="659"/>
      <c r="C98" s="886"/>
      <c r="D98" s="877"/>
      <c r="E98" s="888" t="s">
        <v>1957</v>
      </c>
      <c r="F98" s="885"/>
      <c r="G98" s="1184">
        <f>SUM(G90:G97)</f>
        <v>0</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1821</v>
      </c>
      <c r="C100" s="659"/>
      <c r="D100" s="1149">
        <f>G98+Q93</f>
        <v>0</v>
      </c>
      <c r="E100" s="659"/>
      <c r="F100" s="659"/>
      <c r="G100" s="659"/>
      <c r="H100" s="17"/>
      <c r="I100" s="881"/>
      <c r="J100" s="17"/>
      <c r="K100" s="17"/>
      <c r="L100" s="17"/>
      <c r="M100" s="17"/>
      <c r="N100" s="17"/>
      <c r="O100" s="17"/>
      <c r="P100" s="17"/>
      <c r="Q100" s="17"/>
      <c r="R100" s="17"/>
      <c r="S100" s="17"/>
      <c r="T100" s="17"/>
    </row>
    <row r="101" spans="1:20" ht="15" customHeight="1">
      <c r="A101" s="17"/>
      <c r="B101" s="887" t="s">
        <v>1150</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1187</v>
      </c>
      <c r="C102" s="659"/>
      <c r="D102" s="1149">
        <f>D100-(D100*D101)</f>
        <v>0</v>
      </c>
      <c r="E102" s="659"/>
      <c r="F102" s="659"/>
      <c r="G102" s="659"/>
      <c r="H102" s="17"/>
      <c r="I102" s="17"/>
      <c r="J102" s="17"/>
      <c r="K102" s="17"/>
      <c r="L102" s="17"/>
      <c r="M102" s="17"/>
      <c r="N102" s="17"/>
      <c r="O102" s="17"/>
      <c r="P102" s="17"/>
      <c r="Q102" s="17"/>
      <c r="R102" s="17"/>
      <c r="S102" s="17"/>
      <c r="T102" s="17"/>
    </row>
    <row r="103" spans="1:20" ht="15" customHeight="1">
      <c r="A103" s="17"/>
      <c r="B103" s="887" t="s">
        <v>1817</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1822</v>
      </c>
      <c r="C104" s="659"/>
      <c r="D104" s="1149">
        <f>D102/D108</f>
        <v>0</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1816</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1815</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1269</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1819</v>
      </c>
      <c r="C110" s="877"/>
      <c r="D110" s="1151">
        <f>PV(D107/12,D106*12,-D104/12, ,0)</f>
        <v>0</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U69:U70"/>
    <mergeCell ref="U71:U72"/>
    <mergeCell ref="U73:U74"/>
    <mergeCell ref="U75:U76"/>
    <mergeCell ref="U77:U78"/>
    <mergeCell ref="B39:E39"/>
    <mergeCell ref="B40:E40"/>
    <mergeCell ref="B10:R11"/>
    <mergeCell ref="B33:G34"/>
    <mergeCell ref="O33:O34"/>
    <mergeCell ref="B13:R16"/>
    <mergeCell ref="B18:R20"/>
    <mergeCell ref="B22:R23"/>
    <mergeCell ref="B25:R25"/>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P75:P76"/>
    <mergeCell ref="Q75:Q76"/>
    <mergeCell ref="Q71:R71"/>
    <mergeCell ref="B61:O61"/>
    <mergeCell ref="B71:D71"/>
    <mergeCell ref="B72:D72"/>
    <mergeCell ref="K71:O71"/>
    <mergeCell ref="Q72:R72"/>
    <mergeCell ref="A1:S2"/>
    <mergeCell ref="Q38:R38"/>
    <mergeCell ref="I32:I33"/>
    <mergeCell ref="J32:J33"/>
    <mergeCell ref="K32:K33"/>
    <mergeCell ref="P32:P33"/>
    <mergeCell ref="B29:G32"/>
    <mergeCell ref="O28:O32"/>
    <mergeCell ref="B38:E38"/>
    <mergeCell ref="B4:R6"/>
    <mergeCell ref="B8:R8"/>
    <mergeCell ref="K38:O38"/>
    <mergeCell ref="K37:O37"/>
    <mergeCell ref="Q93:R93"/>
    <mergeCell ref="K83:P83"/>
    <mergeCell ref="K84:P84"/>
    <mergeCell ref="K88:P88"/>
    <mergeCell ref="K89:P89"/>
    <mergeCell ref="K90:P90"/>
    <mergeCell ref="K93:P93"/>
    <mergeCell ref="K91:P91"/>
    <mergeCell ref="Q84:R84"/>
    <mergeCell ref="Q89:R89"/>
    <mergeCell ref="Q90:R90"/>
    <mergeCell ref="Q91:R91"/>
  </mergeCells>
  <dataValidations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05"/>
  <sheetViews>
    <sheetView zoomScaleNormal="100" zoomScaleSheetLayoutView="100" workbookViewId="0"/>
  </sheetViews>
  <sheetFormatPr defaultColWidth="0" defaultRowHeight="12.75" zeroHeight="1"/>
  <cols>
    <col min="1" max="1" width="3.5703125" customWidth="1"/>
    <col min="2" max="2" width="32"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19" t="s">
        <v>1280</v>
      </c>
      <c r="B1" s="619"/>
    </row>
    <row r="2" spans="1:34"/>
    <row r="3" spans="1:34" ht="15.75">
      <c r="A3" s="620" t="s">
        <v>1235</v>
      </c>
      <c r="B3" s="620"/>
      <c r="C3" s="609" t="s">
        <v>1236</v>
      </c>
      <c r="D3" s="621"/>
      <c r="E3" s="647" t="s">
        <v>1237</v>
      </c>
      <c r="F3" s="597"/>
      <c r="G3" s="647" t="s">
        <v>1238</v>
      </c>
      <c r="H3" s="597"/>
      <c r="I3" s="647" t="s">
        <v>1239</v>
      </c>
      <c r="J3" s="597"/>
      <c r="K3" s="647" t="s">
        <v>1240</v>
      </c>
      <c r="L3" s="597"/>
      <c r="M3" s="647" t="s">
        <v>1241</v>
      </c>
      <c r="N3" s="597"/>
      <c r="O3" s="647" t="s">
        <v>1242</v>
      </c>
      <c r="P3" s="597"/>
      <c r="Q3" s="647" t="s">
        <v>1243</v>
      </c>
      <c r="R3" s="597"/>
      <c r="S3" s="647" t="s">
        <v>1244</v>
      </c>
      <c r="T3" s="597"/>
      <c r="U3" s="647" t="s">
        <v>1245</v>
      </c>
      <c r="V3" s="597"/>
      <c r="W3" s="647" t="s">
        <v>1246</v>
      </c>
      <c r="X3" s="597"/>
      <c r="Y3" s="647" t="s">
        <v>1247</v>
      </c>
      <c r="Z3" s="597"/>
      <c r="AA3" s="647" t="s">
        <v>1248</v>
      </c>
      <c r="AB3" s="597"/>
      <c r="AC3" s="647" t="s">
        <v>1249</v>
      </c>
      <c r="AD3" s="597"/>
      <c r="AE3" s="647" t="s">
        <v>1250</v>
      </c>
      <c r="AF3" s="597"/>
      <c r="AG3" s="647" t="s">
        <v>1251</v>
      </c>
      <c r="AH3" s="621"/>
    </row>
    <row r="4" spans="1:34" ht="14.25">
      <c r="A4" s="628" t="s">
        <v>1252</v>
      </c>
      <c r="B4" s="628"/>
      <c r="C4" s="650">
        <v>1.0249999999999999</v>
      </c>
      <c r="D4" s="628"/>
      <c r="E4" s="628">
        <f>Application!Y797</f>
        <v>0</v>
      </c>
      <c r="F4" s="628"/>
      <c r="G4" s="628">
        <f>E4*$C$4</f>
        <v>0</v>
      </c>
      <c r="H4" s="628"/>
      <c r="I4" s="628">
        <f>G4*$C$4</f>
        <v>0</v>
      </c>
      <c r="J4" s="628"/>
      <c r="K4" s="628">
        <f>I4*$C$4</f>
        <v>0</v>
      </c>
      <c r="L4" s="628"/>
      <c r="M4" s="628">
        <f>K4*$C$4</f>
        <v>0</v>
      </c>
      <c r="N4" s="628"/>
      <c r="O4" s="628">
        <f>M4*$C$4</f>
        <v>0</v>
      </c>
      <c r="P4" s="628"/>
      <c r="Q4" s="628">
        <f>O4*$C$4</f>
        <v>0</v>
      </c>
      <c r="R4" s="628"/>
      <c r="S4" s="628">
        <f>Q4*$C$4</f>
        <v>0</v>
      </c>
      <c r="T4" s="628"/>
      <c r="U4" s="628">
        <f>S4*$C$4</f>
        <v>0</v>
      </c>
      <c r="V4" s="628"/>
      <c r="W4" s="628">
        <f>U4*$C$4</f>
        <v>0</v>
      </c>
      <c r="X4" s="628"/>
      <c r="Y4" s="628">
        <f>W4*$C$4</f>
        <v>0</v>
      </c>
      <c r="Z4" s="628"/>
      <c r="AA4" s="628">
        <f>Y4*$C$4</f>
        <v>0</v>
      </c>
      <c r="AB4" s="628"/>
      <c r="AC4" s="628">
        <f>AA4*$C$4</f>
        <v>0</v>
      </c>
      <c r="AD4" s="628"/>
      <c r="AE4" s="628">
        <f>AC4*$C$4</f>
        <v>0</v>
      </c>
      <c r="AF4" s="628"/>
      <c r="AG4" s="628">
        <f>AE4*$C$4</f>
        <v>0</v>
      </c>
      <c r="AH4" s="628"/>
    </row>
    <row r="5" spans="1:34" ht="14.25">
      <c r="A5" s="618"/>
      <c r="B5" s="618" t="s">
        <v>1150</v>
      </c>
      <c r="C5" s="1185">
        <f>IF(Application!$D$226="Special Needs",0.1,0.05)</f>
        <v>0.05</v>
      </c>
      <c r="D5" s="618"/>
      <c r="E5" s="652">
        <f>-E4*$C$5</f>
        <v>0</v>
      </c>
      <c r="F5" s="630"/>
      <c r="G5" s="652">
        <f>-G4*$C$5</f>
        <v>0</v>
      </c>
      <c r="H5" s="630"/>
      <c r="I5" s="652">
        <f>-I4*$C$5</f>
        <v>0</v>
      </c>
      <c r="J5" s="630"/>
      <c r="K5" s="652">
        <f>-K4*$C$5</f>
        <v>0</v>
      </c>
      <c r="L5" s="630"/>
      <c r="M5" s="652">
        <f>-M4*$C$5</f>
        <v>0</v>
      </c>
      <c r="N5" s="630"/>
      <c r="O5" s="652">
        <f>-O4*$C$5</f>
        <v>0</v>
      </c>
      <c r="P5" s="630"/>
      <c r="Q5" s="652">
        <f>-Q4*$C$5</f>
        <v>0</v>
      </c>
      <c r="R5" s="630"/>
      <c r="S5" s="652">
        <f>-S4*$C$5</f>
        <v>0</v>
      </c>
      <c r="T5" s="630"/>
      <c r="U5" s="652">
        <f>-U4*$C$5</f>
        <v>0</v>
      </c>
      <c r="V5" s="630"/>
      <c r="W5" s="652">
        <f>-W4*$C$5</f>
        <v>0</v>
      </c>
      <c r="X5" s="630"/>
      <c r="Y5" s="652">
        <f>-Y4*$C$5</f>
        <v>0</v>
      </c>
      <c r="Z5" s="630"/>
      <c r="AA5" s="652">
        <f>-AA4*$C$5</f>
        <v>0</v>
      </c>
      <c r="AB5" s="630"/>
      <c r="AC5" s="652">
        <f>-AC4*$C$5</f>
        <v>0</v>
      </c>
      <c r="AD5" s="630"/>
      <c r="AE5" s="652">
        <f>-AE4*$C$5</f>
        <v>0</v>
      </c>
      <c r="AF5" s="630"/>
      <c r="AG5" s="652">
        <f>-AG4*$C$5</f>
        <v>0</v>
      </c>
      <c r="AH5" s="618"/>
    </row>
    <row r="6" spans="1:34" ht="14.25">
      <c r="A6" s="618" t="s">
        <v>1253</v>
      </c>
      <c r="B6" s="618"/>
      <c r="C6" s="650">
        <v>1.0249999999999999</v>
      </c>
      <c r="D6" s="618"/>
      <c r="E6" s="631">
        <f>Application!Z805</f>
        <v>0</v>
      </c>
      <c r="F6" s="631"/>
      <c r="G6" s="631">
        <f>E6*$C$6</f>
        <v>0</v>
      </c>
      <c r="H6" s="631"/>
      <c r="I6" s="631">
        <f>G6*$C$6</f>
        <v>0</v>
      </c>
      <c r="J6" s="631"/>
      <c r="K6" s="631">
        <f>I6*$C$6</f>
        <v>0</v>
      </c>
      <c r="L6" s="631"/>
      <c r="M6" s="631">
        <f>K6*$C$6</f>
        <v>0</v>
      </c>
      <c r="N6" s="631"/>
      <c r="O6" s="631">
        <f>M6*$C$6</f>
        <v>0</v>
      </c>
      <c r="P6" s="631"/>
      <c r="Q6" s="631">
        <f>O6*$C$6</f>
        <v>0</v>
      </c>
      <c r="R6" s="631"/>
      <c r="S6" s="631">
        <f>Q6*$C$6</f>
        <v>0</v>
      </c>
      <c r="T6" s="631"/>
      <c r="U6" s="631">
        <f>S6*$C$6</f>
        <v>0</v>
      </c>
      <c r="V6" s="631"/>
      <c r="W6" s="631">
        <f>U6*$C$6</f>
        <v>0</v>
      </c>
      <c r="X6" s="631"/>
      <c r="Y6" s="631">
        <f>W6*$C$6</f>
        <v>0</v>
      </c>
      <c r="Z6" s="631"/>
      <c r="AA6" s="631">
        <f>Y6*$C$6</f>
        <v>0</v>
      </c>
      <c r="AB6" s="631"/>
      <c r="AC6" s="631">
        <f>AA6*$C$6</f>
        <v>0</v>
      </c>
      <c r="AD6" s="631"/>
      <c r="AE6" s="631">
        <f>AC6*$C$6</f>
        <v>0</v>
      </c>
      <c r="AF6" s="631"/>
      <c r="AG6" s="631">
        <f>AE6*$C$6</f>
        <v>0</v>
      </c>
      <c r="AH6" s="618"/>
    </row>
    <row r="7" spans="1:34" ht="14.25">
      <c r="A7" s="618"/>
      <c r="B7" s="618" t="s">
        <v>1150</v>
      </c>
      <c r="C7" s="1185">
        <f>IF(Application!$D$226="Special Needs",0.1,0.05)</f>
        <v>0.05</v>
      </c>
      <c r="D7" s="618"/>
      <c r="E7" s="630">
        <f>-E6*$C$7</f>
        <v>0</v>
      </c>
      <c r="F7" s="630"/>
      <c r="G7" s="630">
        <f>-G6*$C$7</f>
        <v>0</v>
      </c>
      <c r="H7" s="630"/>
      <c r="I7" s="630">
        <f>-I6*$C$7</f>
        <v>0</v>
      </c>
      <c r="J7" s="630"/>
      <c r="K7" s="630">
        <f>-K6*$C$7</f>
        <v>0</v>
      </c>
      <c r="L7" s="630"/>
      <c r="M7" s="630">
        <f>-M6*$C$7</f>
        <v>0</v>
      </c>
      <c r="N7" s="630"/>
      <c r="O7" s="630">
        <f>-O6*$C$7</f>
        <v>0</v>
      </c>
      <c r="P7" s="630"/>
      <c r="Q7" s="630">
        <f>-Q6*$C$7</f>
        <v>0</v>
      </c>
      <c r="R7" s="630"/>
      <c r="S7" s="630">
        <f>-S6*$C$7</f>
        <v>0</v>
      </c>
      <c r="T7" s="630"/>
      <c r="U7" s="630">
        <f>-U6*$C$7</f>
        <v>0</v>
      </c>
      <c r="V7" s="630"/>
      <c r="W7" s="630">
        <f>-W6*$C$7</f>
        <v>0</v>
      </c>
      <c r="X7" s="630"/>
      <c r="Y7" s="630">
        <f>-Y6*$C$7</f>
        <v>0</v>
      </c>
      <c r="Z7" s="630"/>
      <c r="AA7" s="630">
        <f>-AA6*$C$7</f>
        <v>0</v>
      </c>
      <c r="AB7" s="630"/>
      <c r="AC7" s="630">
        <f>-AC6*$C$7</f>
        <v>0</v>
      </c>
      <c r="AD7" s="630"/>
      <c r="AE7" s="630">
        <f>-AE6*$C$7</f>
        <v>0</v>
      </c>
      <c r="AF7" s="630"/>
      <c r="AG7" s="630">
        <f>-AG6*$C$7</f>
        <v>0</v>
      </c>
      <c r="AH7" s="618"/>
    </row>
    <row r="8" spans="1:34" ht="14.25">
      <c r="A8" s="618" t="s">
        <v>555</v>
      </c>
      <c r="B8" s="618"/>
      <c r="C8" s="650">
        <v>1.0249999999999999</v>
      </c>
      <c r="D8" s="618"/>
      <c r="E8" s="631">
        <f>Application!Z813</f>
        <v>0</v>
      </c>
      <c r="F8" s="631"/>
      <c r="G8" s="631">
        <f>E8*$C$8</f>
        <v>0</v>
      </c>
      <c r="H8" s="631"/>
      <c r="I8" s="631">
        <f>G8*$C$8</f>
        <v>0</v>
      </c>
      <c r="J8" s="631"/>
      <c r="K8" s="631">
        <f>I8*$C$8</f>
        <v>0</v>
      </c>
      <c r="L8" s="631"/>
      <c r="M8" s="631">
        <f>K8*$C$8</f>
        <v>0</v>
      </c>
      <c r="N8" s="631"/>
      <c r="O8" s="631">
        <f>M8*$C$8</f>
        <v>0</v>
      </c>
      <c r="P8" s="631"/>
      <c r="Q8" s="631">
        <f>O8*$C$8</f>
        <v>0</v>
      </c>
      <c r="R8" s="631"/>
      <c r="S8" s="631">
        <f>Q8*$C$8</f>
        <v>0</v>
      </c>
      <c r="T8" s="631"/>
      <c r="U8" s="631">
        <f>S8*$C$8</f>
        <v>0</v>
      </c>
      <c r="V8" s="631"/>
      <c r="W8" s="631">
        <f>U8*$C$8</f>
        <v>0</v>
      </c>
      <c r="X8" s="631"/>
      <c r="Y8" s="631">
        <f>W8*$C$8</f>
        <v>0</v>
      </c>
      <c r="Z8" s="631"/>
      <c r="AA8" s="631">
        <f>Y8*$C$8</f>
        <v>0</v>
      </c>
      <c r="AB8" s="631"/>
      <c r="AC8" s="631">
        <f>AA8*$C$8</f>
        <v>0</v>
      </c>
      <c r="AD8" s="631"/>
      <c r="AE8" s="631">
        <f>AC8*$C$8</f>
        <v>0</v>
      </c>
      <c r="AF8" s="631"/>
      <c r="AG8" s="631">
        <f>AE8*$C$8</f>
        <v>0</v>
      </c>
      <c r="AH8" s="618"/>
    </row>
    <row r="9" spans="1:34" ht="14.25">
      <c r="A9" s="618"/>
      <c r="B9" s="618" t="s">
        <v>1150</v>
      </c>
      <c r="C9" s="1185">
        <f>IF(Application!$D$226="Special Needs",0.1,0.05)</f>
        <v>0.05</v>
      </c>
      <c r="D9" s="618"/>
      <c r="E9" s="648">
        <f>-E8*$C$9</f>
        <v>0</v>
      </c>
      <c r="F9" s="630"/>
      <c r="G9" s="648">
        <f>-G8*$C$9</f>
        <v>0</v>
      </c>
      <c r="H9" s="630"/>
      <c r="I9" s="648">
        <f>-I8*$C$9</f>
        <v>0</v>
      </c>
      <c r="J9" s="630"/>
      <c r="K9" s="648">
        <f>-K8*$C$9</f>
        <v>0</v>
      </c>
      <c r="L9" s="630"/>
      <c r="M9" s="648">
        <f>-M8*$C$9</f>
        <v>0</v>
      </c>
      <c r="N9" s="630"/>
      <c r="O9" s="648">
        <f>-O8*$C$9</f>
        <v>0</v>
      </c>
      <c r="P9" s="630"/>
      <c r="Q9" s="648">
        <f>-Q8*$C$9</f>
        <v>0</v>
      </c>
      <c r="R9" s="630"/>
      <c r="S9" s="648">
        <f>-S8*$C$9</f>
        <v>0</v>
      </c>
      <c r="T9" s="630"/>
      <c r="U9" s="648">
        <f>-U8*$C$9</f>
        <v>0</v>
      </c>
      <c r="V9" s="630"/>
      <c r="W9" s="648">
        <f>-W8*$C$9</f>
        <v>0</v>
      </c>
      <c r="X9" s="630"/>
      <c r="Y9" s="648">
        <f>-Y8*$C$9</f>
        <v>0</v>
      </c>
      <c r="Z9" s="630"/>
      <c r="AA9" s="648">
        <f>-AA8*$C$9</f>
        <v>0</v>
      </c>
      <c r="AB9" s="630"/>
      <c r="AC9" s="648">
        <f>-AC8*$C$9</f>
        <v>0</v>
      </c>
      <c r="AD9" s="630"/>
      <c r="AE9" s="648">
        <f>-AE8*$C$9</f>
        <v>0</v>
      </c>
      <c r="AF9" s="630"/>
      <c r="AG9" s="648">
        <f>-AG8*$C$9</f>
        <v>0</v>
      </c>
      <c r="AH9" s="618"/>
    </row>
    <row r="10" spans="1:34" ht="15">
      <c r="A10" s="632" t="s">
        <v>1254</v>
      </c>
      <c r="B10" s="632"/>
      <c r="C10" s="623"/>
      <c r="D10" s="632"/>
      <c r="E10" s="632">
        <f>SUM(E4:E9)</f>
        <v>0</v>
      </c>
      <c r="F10" s="632"/>
      <c r="G10" s="632">
        <f>SUM(G4:G9)</f>
        <v>0</v>
      </c>
      <c r="H10" s="632"/>
      <c r="I10" s="632">
        <f>SUM(I4:I9)</f>
        <v>0</v>
      </c>
      <c r="J10" s="632"/>
      <c r="K10" s="632">
        <f>SUM(K4:K9)</f>
        <v>0</v>
      </c>
      <c r="L10" s="632"/>
      <c r="M10" s="632">
        <f>SUM(M4:M9)</f>
        <v>0</v>
      </c>
      <c r="N10" s="632"/>
      <c r="O10" s="632">
        <f>SUM(O4:O9)</f>
        <v>0</v>
      </c>
      <c r="P10" s="632"/>
      <c r="Q10" s="632">
        <f>SUM(Q4:Q9)</f>
        <v>0</v>
      </c>
      <c r="R10" s="632"/>
      <c r="S10" s="632">
        <f>SUM(S4:S9)</f>
        <v>0</v>
      </c>
      <c r="T10" s="632"/>
      <c r="U10" s="632">
        <f>SUM(U4:U9)</f>
        <v>0</v>
      </c>
      <c r="V10" s="632"/>
      <c r="W10" s="632">
        <f>SUM(W4:W9)</f>
        <v>0</v>
      </c>
      <c r="X10" s="632"/>
      <c r="Y10" s="632">
        <f>SUM(Y4:Y9)</f>
        <v>0</v>
      </c>
      <c r="Z10" s="632"/>
      <c r="AA10" s="632">
        <f>SUM(AA4:AA9)</f>
        <v>0</v>
      </c>
      <c r="AB10" s="632"/>
      <c r="AC10" s="632">
        <f>SUM(AC4:AC9)</f>
        <v>0</v>
      </c>
      <c r="AD10" s="632"/>
      <c r="AE10" s="632">
        <f>SUM(AE4:AE9)</f>
        <v>0</v>
      </c>
      <c r="AF10" s="632"/>
      <c r="AG10" s="632">
        <f>SUM(AG4:AG9)</f>
        <v>0</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75">
      <c r="A12" s="620" t="s">
        <v>1255</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25">
      <c r="A13" s="618" t="s">
        <v>1256</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25">
      <c r="A14" s="628" t="s">
        <v>1257</v>
      </c>
      <c r="B14" s="628"/>
      <c r="C14" s="642"/>
      <c r="D14" s="628"/>
      <c r="E14" s="628">
        <f>Application!W843</f>
        <v>0</v>
      </c>
      <c r="F14" s="628"/>
      <c r="G14" s="628">
        <f t="shared" ref="G14:G20" si="0">E14*$C$13</f>
        <v>0</v>
      </c>
      <c r="H14" s="628"/>
      <c r="I14" s="628">
        <f t="shared" ref="I14:I20" si="1">G14*$C$13</f>
        <v>0</v>
      </c>
      <c r="J14" s="628"/>
      <c r="K14" s="628">
        <f t="shared" ref="K14:K20" si="2">I14*$C$13</f>
        <v>0</v>
      </c>
      <c r="L14" s="628"/>
      <c r="M14" s="628">
        <f t="shared" ref="M14:M20" si="3">K14*$C$13</f>
        <v>0</v>
      </c>
      <c r="N14" s="628"/>
      <c r="O14" s="628">
        <f t="shared" ref="O14:O20" si="4">M14*$C$13</f>
        <v>0</v>
      </c>
      <c r="P14" s="628"/>
      <c r="Q14" s="628">
        <f t="shared" ref="Q14:Q20" si="5">O14*$C$13</f>
        <v>0</v>
      </c>
      <c r="R14" s="628"/>
      <c r="S14" s="628">
        <f t="shared" ref="S14:S20" si="6">Q14*$C$13</f>
        <v>0</v>
      </c>
      <c r="T14" s="628"/>
      <c r="U14" s="628">
        <f t="shared" ref="U14:U20" si="7">S14*$C$13</f>
        <v>0</v>
      </c>
      <c r="V14" s="628"/>
      <c r="W14" s="628">
        <f t="shared" ref="W14:W20" si="8">U14*$C$13</f>
        <v>0</v>
      </c>
      <c r="X14" s="628"/>
      <c r="Y14" s="628">
        <f t="shared" ref="Y14:Y20" si="9">W14*$C$13</f>
        <v>0</v>
      </c>
      <c r="Z14" s="628"/>
      <c r="AA14" s="628">
        <f t="shared" ref="AA14:AA20" si="10">Y14*$C$13</f>
        <v>0</v>
      </c>
      <c r="AB14" s="628"/>
      <c r="AC14" s="628">
        <f t="shared" ref="AC14:AC20" si="11">AA14*$C$13</f>
        <v>0</v>
      </c>
      <c r="AD14" s="628"/>
      <c r="AE14" s="628">
        <f t="shared" ref="AE14:AE20" si="12">AC14*$C$13</f>
        <v>0</v>
      </c>
      <c r="AF14" s="628"/>
      <c r="AG14" s="628">
        <f t="shared" ref="AG14:AG20" si="13">AE14*$C$13</f>
        <v>0</v>
      </c>
      <c r="AH14" s="628"/>
    </row>
    <row r="15" spans="1:34" ht="14.25">
      <c r="A15" s="618" t="s">
        <v>802</v>
      </c>
      <c r="B15" s="618"/>
      <c r="C15" s="641"/>
      <c r="D15" s="618"/>
      <c r="E15" s="631">
        <f>Application!W845</f>
        <v>0</v>
      </c>
      <c r="F15" s="631"/>
      <c r="G15" s="631">
        <f t="shared" si="0"/>
        <v>0</v>
      </c>
      <c r="H15" s="631"/>
      <c r="I15" s="631">
        <f t="shared" si="1"/>
        <v>0</v>
      </c>
      <c r="J15" s="631"/>
      <c r="K15" s="631">
        <f t="shared" si="2"/>
        <v>0</v>
      </c>
      <c r="L15" s="631"/>
      <c r="M15" s="631">
        <f t="shared" si="3"/>
        <v>0</v>
      </c>
      <c r="N15" s="631"/>
      <c r="O15" s="631">
        <f t="shared" si="4"/>
        <v>0</v>
      </c>
      <c r="P15" s="631"/>
      <c r="Q15" s="631">
        <f t="shared" si="5"/>
        <v>0</v>
      </c>
      <c r="R15" s="631"/>
      <c r="S15" s="631">
        <f t="shared" si="6"/>
        <v>0</v>
      </c>
      <c r="T15" s="631"/>
      <c r="U15" s="631">
        <f t="shared" si="7"/>
        <v>0</v>
      </c>
      <c r="V15" s="631"/>
      <c r="W15" s="631">
        <f t="shared" si="8"/>
        <v>0</v>
      </c>
      <c r="X15" s="631"/>
      <c r="Y15" s="631">
        <f t="shared" si="9"/>
        <v>0</v>
      </c>
      <c r="Z15" s="631"/>
      <c r="AA15" s="631">
        <f t="shared" si="10"/>
        <v>0</v>
      </c>
      <c r="AB15" s="631"/>
      <c r="AC15" s="631">
        <f t="shared" si="11"/>
        <v>0</v>
      </c>
      <c r="AD15" s="631"/>
      <c r="AE15" s="631">
        <f t="shared" si="12"/>
        <v>0</v>
      </c>
      <c r="AF15" s="631"/>
      <c r="AG15" s="631">
        <f t="shared" si="13"/>
        <v>0</v>
      </c>
      <c r="AH15" s="618"/>
    </row>
    <row r="16" spans="1:34" ht="14.25">
      <c r="A16" s="618" t="s">
        <v>1068</v>
      </c>
      <c r="B16" s="618"/>
      <c r="C16" s="641"/>
      <c r="D16" s="618"/>
      <c r="E16" s="631">
        <f>Application!W851</f>
        <v>0</v>
      </c>
      <c r="F16" s="631"/>
      <c r="G16" s="631">
        <f t="shared" si="0"/>
        <v>0</v>
      </c>
      <c r="H16" s="631"/>
      <c r="I16" s="631">
        <f t="shared" si="1"/>
        <v>0</v>
      </c>
      <c r="J16" s="631"/>
      <c r="K16" s="631">
        <f t="shared" si="2"/>
        <v>0</v>
      </c>
      <c r="L16" s="631"/>
      <c r="M16" s="631">
        <f t="shared" si="3"/>
        <v>0</v>
      </c>
      <c r="N16" s="631"/>
      <c r="O16" s="631">
        <f t="shared" si="4"/>
        <v>0</v>
      </c>
      <c r="P16" s="631"/>
      <c r="Q16" s="631">
        <f t="shared" si="5"/>
        <v>0</v>
      </c>
      <c r="R16" s="631"/>
      <c r="S16" s="631">
        <f t="shared" si="6"/>
        <v>0</v>
      </c>
      <c r="T16" s="631"/>
      <c r="U16" s="631">
        <f t="shared" si="7"/>
        <v>0</v>
      </c>
      <c r="V16" s="631"/>
      <c r="W16" s="631">
        <f t="shared" si="8"/>
        <v>0</v>
      </c>
      <c r="X16" s="631"/>
      <c r="Y16" s="631">
        <f t="shared" si="9"/>
        <v>0</v>
      </c>
      <c r="Z16" s="631"/>
      <c r="AA16" s="631">
        <f t="shared" si="10"/>
        <v>0</v>
      </c>
      <c r="AB16" s="631"/>
      <c r="AC16" s="631">
        <f t="shared" si="11"/>
        <v>0</v>
      </c>
      <c r="AD16" s="631"/>
      <c r="AE16" s="631">
        <f t="shared" si="12"/>
        <v>0</v>
      </c>
      <c r="AF16" s="631"/>
      <c r="AG16" s="631">
        <f t="shared" si="13"/>
        <v>0</v>
      </c>
      <c r="AH16" s="618"/>
    </row>
    <row r="17" spans="1:33" ht="14.25">
      <c r="A17" s="618" t="s">
        <v>1258</v>
      </c>
      <c r="B17" s="618"/>
      <c r="C17" s="641"/>
      <c r="D17" s="618"/>
      <c r="E17" s="631">
        <f>Application!W856</f>
        <v>0</v>
      </c>
      <c r="F17" s="631"/>
      <c r="G17" s="631">
        <f t="shared" si="0"/>
        <v>0</v>
      </c>
      <c r="H17" s="631"/>
      <c r="I17" s="631">
        <f t="shared" si="1"/>
        <v>0</v>
      </c>
      <c r="J17" s="631"/>
      <c r="K17" s="631">
        <f t="shared" si="2"/>
        <v>0</v>
      </c>
      <c r="L17" s="631"/>
      <c r="M17" s="631">
        <f t="shared" si="3"/>
        <v>0</v>
      </c>
      <c r="N17" s="631"/>
      <c r="O17" s="631">
        <f t="shared" si="4"/>
        <v>0</v>
      </c>
      <c r="P17" s="631"/>
      <c r="Q17" s="631">
        <f t="shared" si="5"/>
        <v>0</v>
      </c>
      <c r="R17" s="631"/>
      <c r="S17" s="631">
        <f t="shared" si="6"/>
        <v>0</v>
      </c>
      <c r="T17" s="631"/>
      <c r="U17" s="631">
        <f t="shared" si="7"/>
        <v>0</v>
      </c>
      <c r="V17" s="631"/>
      <c r="W17" s="631">
        <f t="shared" si="8"/>
        <v>0</v>
      </c>
      <c r="X17" s="631"/>
      <c r="Y17" s="631">
        <f t="shared" si="9"/>
        <v>0</v>
      </c>
      <c r="Z17" s="631"/>
      <c r="AA17" s="631">
        <f t="shared" si="10"/>
        <v>0</v>
      </c>
      <c r="AB17" s="631"/>
      <c r="AC17" s="631">
        <f t="shared" si="11"/>
        <v>0</v>
      </c>
      <c r="AD17" s="631"/>
      <c r="AE17" s="631">
        <f t="shared" si="12"/>
        <v>0</v>
      </c>
      <c r="AF17" s="631"/>
      <c r="AG17" s="631">
        <f t="shared" si="13"/>
        <v>0</v>
      </c>
    </row>
    <row r="18" spans="1:33" ht="14.25">
      <c r="A18" s="618" t="s">
        <v>219</v>
      </c>
      <c r="B18" s="618"/>
      <c r="C18" s="641"/>
      <c r="D18" s="618"/>
      <c r="E18" s="631">
        <f>Application!W857</f>
        <v>0</v>
      </c>
      <c r="F18" s="631"/>
      <c r="G18" s="631">
        <f t="shared" si="0"/>
        <v>0</v>
      </c>
      <c r="H18" s="631"/>
      <c r="I18" s="631">
        <f t="shared" si="1"/>
        <v>0</v>
      </c>
      <c r="J18" s="631"/>
      <c r="K18" s="631">
        <f t="shared" si="2"/>
        <v>0</v>
      </c>
      <c r="L18" s="631"/>
      <c r="M18" s="631">
        <f t="shared" si="3"/>
        <v>0</v>
      </c>
      <c r="N18" s="631"/>
      <c r="O18" s="631">
        <f t="shared" si="4"/>
        <v>0</v>
      </c>
      <c r="P18" s="631"/>
      <c r="Q18" s="631">
        <f t="shared" si="5"/>
        <v>0</v>
      </c>
      <c r="R18" s="631"/>
      <c r="S18" s="631">
        <f t="shared" si="6"/>
        <v>0</v>
      </c>
      <c r="T18" s="631"/>
      <c r="U18" s="631">
        <f t="shared" si="7"/>
        <v>0</v>
      </c>
      <c r="V18" s="631"/>
      <c r="W18" s="631">
        <f t="shared" si="8"/>
        <v>0</v>
      </c>
      <c r="X18" s="631"/>
      <c r="Y18" s="631">
        <f t="shared" si="9"/>
        <v>0</v>
      </c>
      <c r="Z18" s="631"/>
      <c r="AA18" s="631">
        <f t="shared" si="10"/>
        <v>0</v>
      </c>
      <c r="AB18" s="631"/>
      <c r="AC18" s="631">
        <f t="shared" si="11"/>
        <v>0</v>
      </c>
      <c r="AD18" s="631"/>
      <c r="AE18" s="631">
        <f t="shared" si="12"/>
        <v>0</v>
      </c>
      <c r="AF18" s="631"/>
      <c r="AG18" s="631">
        <f t="shared" si="13"/>
        <v>0</v>
      </c>
    </row>
    <row r="19" spans="1:33" ht="14.25">
      <c r="A19" s="618" t="s">
        <v>485</v>
      </c>
      <c r="B19" s="618"/>
      <c r="C19" s="641"/>
      <c r="D19" s="618"/>
      <c r="E19" s="631">
        <f>Application!W866</f>
        <v>0</v>
      </c>
      <c r="F19" s="631"/>
      <c r="G19" s="631">
        <f t="shared" si="0"/>
        <v>0</v>
      </c>
      <c r="H19" s="631"/>
      <c r="I19" s="631">
        <f t="shared" si="1"/>
        <v>0</v>
      </c>
      <c r="J19" s="631"/>
      <c r="K19" s="631">
        <f t="shared" si="2"/>
        <v>0</v>
      </c>
      <c r="L19" s="631"/>
      <c r="M19" s="631">
        <f t="shared" si="3"/>
        <v>0</v>
      </c>
      <c r="N19" s="631"/>
      <c r="O19" s="631">
        <f t="shared" si="4"/>
        <v>0</v>
      </c>
      <c r="P19" s="631"/>
      <c r="Q19" s="631">
        <f t="shared" si="5"/>
        <v>0</v>
      </c>
      <c r="R19" s="631"/>
      <c r="S19" s="631">
        <f t="shared" si="6"/>
        <v>0</v>
      </c>
      <c r="T19" s="631"/>
      <c r="U19" s="631">
        <f t="shared" si="7"/>
        <v>0</v>
      </c>
      <c r="V19" s="631"/>
      <c r="W19" s="631">
        <f t="shared" si="8"/>
        <v>0</v>
      </c>
      <c r="X19" s="631"/>
      <c r="Y19" s="631">
        <f t="shared" si="9"/>
        <v>0</v>
      </c>
      <c r="Z19" s="631"/>
      <c r="AA19" s="631">
        <f t="shared" si="10"/>
        <v>0</v>
      </c>
      <c r="AB19" s="631"/>
      <c r="AC19" s="631">
        <f t="shared" si="11"/>
        <v>0</v>
      </c>
      <c r="AD19" s="631"/>
      <c r="AE19" s="631">
        <f t="shared" si="12"/>
        <v>0</v>
      </c>
      <c r="AF19" s="631"/>
      <c r="AG19" s="631">
        <f t="shared" si="13"/>
        <v>0</v>
      </c>
    </row>
    <row r="20" spans="1:33" ht="14.25">
      <c r="A20" s="635" t="s">
        <v>1409</v>
      </c>
      <c r="B20" s="635"/>
      <c r="C20" s="641"/>
      <c r="D20" s="618"/>
      <c r="E20" s="640">
        <f>Application!W873</f>
        <v>0</v>
      </c>
      <c r="F20" s="631"/>
      <c r="G20" s="640">
        <f t="shared" si="0"/>
        <v>0</v>
      </c>
      <c r="H20" s="631"/>
      <c r="I20" s="640">
        <f t="shared" si="1"/>
        <v>0</v>
      </c>
      <c r="J20" s="631"/>
      <c r="K20" s="640">
        <f t="shared" si="2"/>
        <v>0</v>
      </c>
      <c r="L20" s="631"/>
      <c r="M20" s="640">
        <f t="shared" si="3"/>
        <v>0</v>
      </c>
      <c r="N20" s="631"/>
      <c r="O20" s="640">
        <f t="shared" si="4"/>
        <v>0</v>
      </c>
      <c r="P20" s="631"/>
      <c r="Q20" s="640">
        <f t="shared" si="5"/>
        <v>0</v>
      </c>
      <c r="R20" s="631"/>
      <c r="S20" s="640">
        <f t="shared" si="6"/>
        <v>0</v>
      </c>
      <c r="T20" s="631"/>
      <c r="U20" s="640">
        <f t="shared" si="7"/>
        <v>0</v>
      </c>
      <c r="V20" s="631"/>
      <c r="W20" s="640">
        <f t="shared" si="8"/>
        <v>0</v>
      </c>
      <c r="X20" s="631"/>
      <c r="Y20" s="640">
        <f t="shared" si="9"/>
        <v>0</v>
      </c>
      <c r="Z20" s="631"/>
      <c r="AA20" s="640">
        <f t="shared" si="10"/>
        <v>0</v>
      </c>
      <c r="AB20" s="631"/>
      <c r="AC20" s="640">
        <f t="shared" si="11"/>
        <v>0</v>
      </c>
      <c r="AD20" s="631"/>
      <c r="AE20" s="640">
        <f t="shared" si="12"/>
        <v>0</v>
      </c>
      <c r="AF20" s="631"/>
      <c r="AG20" s="640">
        <f t="shared" si="13"/>
        <v>0</v>
      </c>
    </row>
    <row r="21" spans="1:33" ht="15">
      <c r="A21" s="632" t="s">
        <v>1259</v>
      </c>
      <c r="B21" s="632"/>
      <c r="C21" s="641"/>
      <c r="D21" s="632"/>
      <c r="E21" s="632">
        <f>SUM(E14:E20)</f>
        <v>0</v>
      </c>
      <c r="F21" s="632"/>
      <c r="G21" s="632">
        <f>SUM(G14:G20)</f>
        <v>0</v>
      </c>
      <c r="H21" s="632"/>
      <c r="I21" s="632">
        <f>SUM(I14:I20)</f>
        <v>0</v>
      </c>
      <c r="J21" s="632"/>
      <c r="K21" s="632">
        <f>SUM(K14:K20)</f>
        <v>0</v>
      </c>
      <c r="L21" s="632"/>
      <c r="M21" s="632">
        <f>SUM(M14:M20)</f>
        <v>0</v>
      </c>
      <c r="N21" s="632"/>
      <c r="O21" s="632">
        <f>SUM(O14:O20)</f>
        <v>0</v>
      </c>
      <c r="P21" s="632"/>
      <c r="Q21" s="632">
        <f>SUM(Q14:Q20)</f>
        <v>0</v>
      </c>
      <c r="R21" s="632"/>
      <c r="S21" s="632">
        <f>SUM(S14:S20)</f>
        <v>0</v>
      </c>
      <c r="T21" s="632"/>
      <c r="U21" s="632">
        <f>SUM(U14:U20)</f>
        <v>0</v>
      </c>
      <c r="V21" s="632"/>
      <c r="W21" s="632">
        <f>SUM(W14:W20)</f>
        <v>0</v>
      </c>
      <c r="X21" s="632"/>
      <c r="Y21" s="632">
        <f>SUM(Y14:Y20)</f>
        <v>0</v>
      </c>
      <c r="Z21" s="632"/>
      <c r="AA21" s="632">
        <f>SUM(AA14:AA20)</f>
        <v>0</v>
      </c>
      <c r="AB21" s="632"/>
      <c r="AC21" s="632">
        <f>SUM(AC14:AC20)</f>
        <v>0</v>
      </c>
      <c r="AD21" s="632"/>
      <c r="AE21" s="632">
        <f>SUM(AE14:AE20)</f>
        <v>0</v>
      </c>
      <c r="AF21" s="632"/>
      <c r="AG21" s="632">
        <f>SUM(AG14:AG20)</f>
        <v>0</v>
      </c>
    </row>
    <row r="22" spans="1:33" ht="14.25">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25">
      <c r="A23" s="618" t="s">
        <v>1548</v>
      </c>
      <c r="B23" s="618"/>
      <c r="C23" s="651">
        <v>1.0349999999999999</v>
      </c>
      <c r="D23" s="618"/>
      <c r="E23" s="631">
        <f>Application!AC881</f>
        <v>0</v>
      </c>
      <c r="F23" s="631"/>
      <c r="G23" s="631">
        <f>E23*$C$23</f>
        <v>0</v>
      </c>
      <c r="H23" s="631"/>
      <c r="I23" s="631">
        <f>G23*$C$23</f>
        <v>0</v>
      </c>
      <c r="J23" s="631"/>
      <c r="K23" s="631">
        <f>I23*$C$23</f>
        <v>0</v>
      </c>
      <c r="L23" s="631"/>
      <c r="M23" s="631">
        <f>K23*$C$23</f>
        <v>0</v>
      </c>
      <c r="N23" s="631"/>
      <c r="O23" s="631">
        <f>M23*$C$23</f>
        <v>0</v>
      </c>
      <c r="P23" s="631"/>
      <c r="Q23" s="631">
        <f>O23*$C$23</f>
        <v>0</v>
      </c>
      <c r="R23" s="631"/>
      <c r="S23" s="631">
        <f>Q23*$C$23</f>
        <v>0</v>
      </c>
      <c r="T23" s="631"/>
      <c r="U23" s="631">
        <f>S23*$C$23</f>
        <v>0</v>
      </c>
      <c r="V23" s="631"/>
      <c r="W23" s="631">
        <f>U23*$C$23</f>
        <v>0</v>
      </c>
      <c r="X23" s="631"/>
      <c r="Y23" s="631">
        <f>W23*$C$23</f>
        <v>0</v>
      </c>
      <c r="Z23" s="631"/>
      <c r="AA23" s="631">
        <f>Y23*$C$23</f>
        <v>0</v>
      </c>
      <c r="AB23" s="631"/>
      <c r="AC23" s="631">
        <f>AA23*$C$23</f>
        <v>0</v>
      </c>
      <c r="AD23" s="631"/>
      <c r="AE23" s="631">
        <f>AC23*$C$23</f>
        <v>0</v>
      </c>
      <c r="AF23" s="631"/>
      <c r="AG23" s="631">
        <f>AE23*$C$23</f>
        <v>0</v>
      </c>
    </row>
    <row r="24" spans="1:33" ht="14.25">
      <c r="A24" s="618" t="s">
        <v>1260</v>
      </c>
      <c r="B24" s="618"/>
      <c r="C24" s="651">
        <v>1.0349999999999999</v>
      </c>
      <c r="D24" s="618"/>
      <c r="E24" s="631">
        <f>Application!AC882</f>
        <v>0</v>
      </c>
      <c r="F24" s="631"/>
      <c r="G24" s="631">
        <f>E24*$C$24</f>
        <v>0</v>
      </c>
      <c r="H24" s="631"/>
      <c r="I24" s="631">
        <f>G24*$C$24</f>
        <v>0</v>
      </c>
      <c r="J24" s="631"/>
      <c r="K24" s="631">
        <f>I24*$C$24</f>
        <v>0</v>
      </c>
      <c r="L24" s="631"/>
      <c r="M24" s="631">
        <f>K24*$C$24</f>
        <v>0</v>
      </c>
      <c r="N24" s="631"/>
      <c r="O24" s="631">
        <f>M24*$C$24</f>
        <v>0</v>
      </c>
      <c r="P24" s="631"/>
      <c r="Q24" s="631">
        <f>O24*$C$24</f>
        <v>0</v>
      </c>
      <c r="R24" s="631"/>
      <c r="S24" s="631">
        <f>Q24*$C$24</f>
        <v>0</v>
      </c>
      <c r="T24" s="631"/>
      <c r="U24" s="631">
        <f>S24*$C$24</f>
        <v>0</v>
      </c>
      <c r="V24" s="631"/>
      <c r="W24" s="631">
        <f>U24*$C$24</f>
        <v>0</v>
      </c>
      <c r="X24" s="631"/>
      <c r="Y24" s="631">
        <f>W24*$C$24</f>
        <v>0</v>
      </c>
      <c r="Z24" s="631"/>
      <c r="AA24" s="631">
        <f>Y24*$C$24</f>
        <v>0</v>
      </c>
      <c r="AB24" s="631"/>
      <c r="AC24" s="631">
        <f>AA24*$C$24</f>
        <v>0</v>
      </c>
      <c r="AD24" s="631"/>
      <c r="AE24" s="631">
        <f>AC24*$C$24</f>
        <v>0</v>
      </c>
      <c r="AF24" s="631"/>
      <c r="AG24" s="631">
        <f>AE24*$C$24</f>
        <v>0</v>
      </c>
    </row>
    <row r="25" spans="1:33" ht="14.25">
      <c r="A25" s="618" t="s">
        <v>1261</v>
      </c>
      <c r="B25" s="618"/>
      <c r="C25" s="651"/>
      <c r="D25" s="618"/>
      <c r="E25" s="631">
        <f>Application!AC883</f>
        <v>0</v>
      </c>
      <c r="F25" s="631"/>
      <c r="G25" s="631">
        <f>$E$25</f>
        <v>0</v>
      </c>
      <c r="H25" s="631"/>
      <c r="I25" s="631">
        <f>$E$25</f>
        <v>0</v>
      </c>
      <c r="J25" s="631"/>
      <c r="K25" s="631">
        <f>$E$25</f>
        <v>0</v>
      </c>
      <c r="L25" s="631"/>
      <c r="M25" s="631">
        <f>$E$25</f>
        <v>0</v>
      </c>
      <c r="N25" s="631"/>
      <c r="O25" s="631">
        <f>$E$25</f>
        <v>0</v>
      </c>
      <c r="P25" s="631"/>
      <c r="Q25" s="631">
        <f>$E$25</f>
        <v>0</v>
      </c>
      <c r="R25" s="631"/>
      <c r="S25" s="631">
        <f>$E$25</f>
        <v>0</v>
      </c>
      <c r="T25" s="631"/>
      <c r="U25" s="631">
        <f>$E$25</f>
        <v>0</v>
      </c>
      <c r="V25" s="631"/>
      <c r="W25" s="631">
        <f>$E$25</f>
        <v>0</v>
      </c>
      <c r="X25" s="631"/>
      <c r="Y25" s="631">
        <f>$E$25</f>
        <v>0</v>
      </c>
      <c r="Z25" s="631"/>
      <c r="AA25" s="631">
        <f>$E$25</f>
        <v>0</v>
      </c>
      <c r="AB25" s="631"/>
      <c r="AC25" s="631">
        <f>$E$25</f>
        <v>0</v>
      </c>
      <c r="AD25" s="631"/>
      <c r="AE25" s="631">
        <f>$E$25</f>
        <v>0</v>
      </c>
      <c r="AF25" s="631"/>
      <c r="AG25" s="631">
        <f>$E$25</f>
        <v>0</v>
      </c>
    </row>
    <row r="26" spans="1:33" ht="14.25">
      <c r="A26" s="618" t="s">
        <v>1262</v>
      </c>
      <c r="B26" s="618"/>
      <c r="C26" s="650">
        <v>1.02</v>
      </c>
      <c r="D26" s="618"/>
      <c r="E26" s="631">
        <f>Application!AC884</f>
        <v>0</v>
      </c>
      <c r="F26" s="631"/>
      <c r="G26" s="631">
        <f>E26*$C$26</f>
        <v>0</v>
      </c>
      <c r="H26" s="631"/>
      <c r="I26" s="631">
        <f>G26*$C$26</f>
        <v>0</v>
      </c>
      <c r="J26" s="631"/>
      <c r="K26" s="631">
        <f>I26*$C$26</f>
        <v>0</v>
      </c>
      <c r="L26" s="631"/>
      <c r="M26" s="631">
        <f>K26*$C$26</f>
        <v>0</v>
      </c>
      <c r="N26" s="631"/>
      <c r="O26" s="631">
        <f>M26*$C$26</f>
        <v>0</v>
      </c>
      <c r="P26" s="631"/>
      <c r="Q26" s="631">
        <f>O26*$C$26</f>
        <v>0</v>
      </c>
      <c r="R26" s="631"/>
      <c r="S26" s="631">
        <f>Q26*$C$26</f>
        <v>0</v>
      </c>
      <c r="T26" s="631"/>
      <c r="U26" s="631">
        <f>S26*$C$26</f>
        <v>0</v>
      </c>
      <c r="V26" s="631"/>
      <c r="W26" s="631">
        <f>U26*$C$26</f>
        <v>0</v>
      </c>
      <c r="X26" s="631"/>
      <c r="Y26" s="631">
        <f>W26*$C$26</f>
        <v>0</v>
      </c>
      <c r="Z26" s="631"/>
      <c r="AA26" s="631">
        <f>Y26*$C$26</f>
        <v>0</v>
      </c>
      <c r="AB26" s="631"/>
      <c r="AC26" s="631">
        <f>AA26*$C$26</f>
        <v>0</v>
      </c>
      <c r="AD26" s="631"/>
      <c r="AE26" s="631">
        <f>AC26*$C$26</f>
        <v>0</v>
      </c>
      <c r="AF26" s="631"/>
      <c r="AG26" s="631">
        <f>AE26*$C$26</f>
        <v>0</v>
      </c>
    </row>
    <row r="27" spans="1:33" ht="14.25">
      <c r="A27" s="635" t="str">
        <f>Application!E885</f>
        <v>Other (Specify):</v>
      </c>
      <c r="B27" s="635"/>
      <c r="C27" s="806">
        <v>1.0349999999999999</v>
      </c>
      <c r="D27" s="618"/>
      <c r="E27" s="631">
        <f>Application!AC885</f>
        <v>0</v>
      </c>
      <c r="F27" s="631"/>
      <c r="G27" s="631">
        <f>E27*$C$27</f>
        <v>0</v>
      </c>
      <c r="H27" s="631"/>
      <c r="I27" s="631">
        <f>G27*$C$27</f>
        <v>0</v>
      </c>
      <c r="J27" s="631"/>
      <c r="K27" s="631">
        <f>I27*$C$27</f>
        <v>0</v>
      </c>
      <c r="L27" s="631"/>
      <c r="M27" s="631">
        <f>K27*$C$27</f>
        <v>0</v>
      </c>
      <c r="N27" s="631"/>
      <c r="O27" s="631">
        <f>M27*$C$27</f>
        <v>0</v>
      </c>
      <c r="P27" s="631"/>
      <c r="Q27" s="631">
        <f>O27*$C$27</f>
        <v>0</v>
      </c>
      <c r="R27" s="631"/>
      <c r="S27" s="631">
        <f>Q27*$C$27</f>
        <v>0</v>
      </c>
      <c r="T27" s="631"/>
      <c r="U27" s="631">
        <f>S27*$C$27</f>
        <v>0</v>
      </c>
      <c r="V27" s="631"/>
      <c r="W27" s="631">
        <f>U27*$C$27</f>
        <v>0</v>
      </c>
      <c r="X27" s="631"/>
      <c r="Y27" s="631">
        <f>W27*$C$27</f>
        <v>0</v>
      </c>
      <c r="Z27" s="631"/>
      <c r="AA27" s="631">
        <f>Y27*$C$27</f>
        <v>0</v>
      </c>
      <c r="AB27" s="631"/>
      <c r="AC27" s="631">
        <f>AA27*$C$27</f>
        <v>0</v>
      </c>
      <c r="AD27" s="631"/>
      <c r="AE27" s="631">
        <f>AC27*$C$27</f>
        <v>0</v>
      </c>
      <c r="AF27" s="631"/>
      <c r="AG27" s="631">
        <f>AE27*$C$27</f>
        <v>0</v>
      </c>
    </row>
    <row r="28" spans="1:33" ht="14.25">
      <c r="A28" s="635" t="str">
        <f>Application!E886</f>
        <v>Other (Specify):</v>
      </c>
      <c r="B28" s="635"/>
      <c r="C28" s="806">
        <v>1.0349999999999999</v>
      </c>
      <c r="D28" s="618"/>
      <c r="E28" s="631">
        <f>Application!AC886</f>
        <v>0</v>
      </c>
      <c r="F28" s="631"/>
      <c r="G28" s="631">
        <f>E28*$C$28</f>
        <v>0</v>
      </c>
      <c r="H28" s="631"/>
      <c r="I28" s="631">
        <f>G28*$C$28</f>
        <v>0</v>
      </c>
      <c r="J28" s="631"/>
      <c r="K28" s="631">
        <f>I28*$C$28</f>
        <v>0</v>
      </c>
      <c r="L28" s="631"/>
      <c r="M28" s="631">
        <f>K28*$C$28</f>
        <v>0</v>
      </c>
      <c r="N28" s="631"/>
      <c r="O28" s="631">
        <f>M28*$C$28</f>
        <v>0</v>
      </c>
      <c r="P28" s="631"/>
      <c r="Q28" s="631">
        <f>O28*$C$28</f>
        <v>0</v>
      </c>
      <c r="R28" s="631"/>
      <c r="S28" s="631">
        <f>Q28*$C$28</f>
        <v>0</v>
      </c>
      <c r="T28" s="631"/>
      <c r="U28" s="631">
        <f>S28*$C$28</f>
        <v>0</v>
      </c>
      <c r="V28" s="631"/>
      <c r="W28" s="631">
        <f>U28*$C$28</f>
        <v>0</v>
      </c>
      <c r="X28" s="631"/>
      <c r="Y28" s="631">
        <f>W28*$C$28</f>
        <v>0</v>
      </c>
      <c r="Z28" s="631"/>
      <c r="AA28" s="631">
        <f>Y28*$C$28</f>
        <v>0</v>
      </c>
      <c r="AB28" s="631"/>
      <c r="AC28" s="631">
        <f>AA28*$C$28</f>
        <v>0</v>
      </c>
      <c r="AD28" s="631"/>
      <c r="AE28" s="631">
        <f>AC28*$C$28</f>
        <v>0</v>
      </c>
      <c r="AF28" s="631"/>
      <c r="AG28" s="631">
        <f>AE28*$C$28</f>
        <v>0</v>
      </c>
    </row>
    <row r="29" spans="1:33" ht="14.25">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5">
      <c r="A30" s="632" t="s">
        <v>822</v>
      </c>
      <c r="B30" s="632"/>
      <c r="C30" s="633"/>
      <c r="D30" s="632"/>
      <c r="E30" s="632">
        <f>SUM(E21:E28)</f>
        <v>0</v>
      </c>
      <c r="F30" s="632"/>
      <c r="G30" s="632">
        <f>SUM(G21:G28)</f>
        <v>0</v>
      </c>
      <c r="H30" s="632"/>
      <c r="I30" s="632">
        <f>SUM(I21:I28)</f>
        <v>0</v>
      </c>
      <c r="J30" s="632"/>
      <c r="K30" s="632">
        <f>SUM(K21:K28)</f>
        <v>0</v>
      </c>
      <c r="L30" s="632"/>
      <c r="M30" s="632">
        <f>SUM(M21:M28)</f>
        <v>0</v>
      </c>
      <c r="N30" s="632"/>
      <c r="O30" s="632">
        <f>SUM(O21:O28)</f>
        <v>0</v>
      </c>
      <c r="P30" s="632"/>
      <c r="Q30" s="632">
        <f>SUM(Q21:Q28)</f>
        <v>0</v>
      </c>
      <c r="R30" s="632"/>
      <c r="S30" s="632">
        <f>SUM(S21:S28)</f>
        <v>0</v>
      </c>
      <c r="T30" s="632"/>
      <c r="U30" s="632">
        <f>SUM(U21:U28)</f>
        <v>0</v>
      </c>
      <c r="V30" s="632"/>
      <c r="W30" s="632">
        <f>SUM(W21:W28)</f>
        <v>0</v>
      </c>
      <c r="X30" s="632"/>
      <c r="Y30" s="632">
        <f>SUM(Y21:Y28)</f>
        <v>0</v>
      </c>
      <c r="Z30" s="632"/>
      <c r="AA30" s="632">
        <f>SUM(AA21:AA28)</f>
        <v>0</v>
      </c>
      <c r="AB30" s="632"/>
      <c r="AC30" s="632">
        <f>SUM(AC21:AC28)</f>
        <v>0</v>
      </c>
      <c r="AD30" s="632"/>
      <c r="AE30" s="632">
        <f>SUM(AE21:AE28)</f>
        <v>0</v>
      </c>
      <c r="AF30" s="632"/>
      <c r="AG30" s="632">
        <f>SUM(AG21:AG28)</f>
        <v>0</v>
      </c>
    </row>
    <row r="31" spans="1:33" ht="14.25">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5">
      <c r="A32" s="632" t="s">
        <v>1263</v>
      </c>
      <c r="B32" s="632"/>
      <c r="C32" s="633"/>
      <c r="D32" s="632"/>
      <c r="E32" s="632">
        <f>E10-E30</f>
        <v>0</v>
      </c>
      <c r="F32" s="632"/>
      <c r="G32" s="632">
        <f>G10-G30</f>
        <v>0</v>
      </c>
      <c r="H32" s="632"/>
      <c r="I32" s="632">
        <f>I10-I30</f>
        <v>0</v>
      </c>
      <c r="J32" s="632"/>
      <c r="K32" s="632">
        <f>K10-K30</f>
        <v>0</v>
      </c>
      <c r="L32" s="632"/>
      <c r="M32" s="632">
        <f>M10-M30</f>
        <v>0</v>
      </c>
      <c r="N32" s="632"/>
      <c r="O32" s="632">
        <f>O10-O30</f>
        <v>0</v>
      </c>
      <c r="P32" s="632"/>
      <c r="Q32" s="632">
        <f>Q10-Q30</f>
        <v>0</v>
      </c>
      <c r="R32" s="632"/>
      <c r="S32" s="632">
        <f>S10-S30</f>
        <v>0</v>
      </c>
      <c r="T32" s="632"/>
      <c r="U32" s="632">
        <f>U10-U30</f>
        <v>0</v>
      </c>
      <c r="V32" s="632"/>
      <c r="W32" s="632">
        <f>W10-W30</f>
        <v>0</v>
      </c>
      <c r="X32" s="632"/>
      <c r="Y32" s="632">
        <f>Y10-Y30</f>
        <v>0</v>
      </c>
      <c r="Z32" s="632"/>
      <c r="AA32" s="632">
        <f>AA10-AA30</f>
        <v>0</v>
      </c>
      <c r="AB32" s="632"/>
      <c r="AC32" s="632">
        <f>AC10-AC30</f>
        <v>0</v>
      </c>
      <c r="AD32" s="632"/>
      <c r="AE32" s="632">
        <f>AE10-AE30</f>
        <v>0</v>
      </c>
      <c r="AF32" s="632"/>
      <c r="AG32" s="632">
        <f>AG10-AG30</f>
        <v>0</v>
      </c>
    </row>
    <row r="33" spans="1:35" ht="14.25">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5">
      <c r="A34" s="627" t="s">
        <v>1264</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25">
      <c r="A35" s="634">
        <f>Application!C632</f>
        <v>0</v>
      </c>
      <c r="B35" s="635"/>
      <c r="C35" s="629"/>
      <c r="D35" s="618"/>
      <c r="E35" s="631">
        <f>Application!AB632</f>
        <v>0</v>
      </c>
      <c r="F35" s="631"/>
      <c r="G35" s="631">
        <f>$E$35</f>
        <v>0</v>
      </c>
      <c r="H35" s="631"/>
      <c r="I35" s="631">
        <f>$E$35</f>
        <v>0</v>
      </c>
      <c r="J35" s="631"/>
      <c r="K35" s="631">
        <f>$E$35</f>
        <v>0</v>
      </c>
      <c r="L35" s="631"/>
      <c r="M35" s="631">
        <f>$E$35</f>
        <v>0</v>
      </c>
      <c r="N35" s="631"/>
      <c r="O35" s="631">
        <f>$E$35</f>
        <v>0</v>
      </c>
      <c r="P35" s="631"/>
      <c r="Q35" s="631">
        <f>$E$35</f>
        <v>0</v>
      </c>
      <c r="R35" s="631"/>
      <c r="S35" s="631">
        <f>$E$35</f>
        <v>0</v>
      </c>
      <c r="T35" s="631"/>
      <c r="U35" s="631">
        <f>$E$35</f>
        <v>0</v>
      </c>
      <c r="V35" s="631"/>
      <c r="W35" s="631">
        <f>$E$35</f>
        <v>0</v>
      </c>
      <c r="X35" s="631"/>
      <c r="Y35" s="631">
        <f>$E$35</f>
        <v>0</v>
      </c>
      <c r="Z35" s="631"/>
      <c r="AA35" s="631">
        <f>$E$35</f>
        <v>0</v>
      </c>
      <c r="AB35" s="631"/>
      <c r="AC35" s="631">
        <f>$E$35</f>
        <v>0</v>
      </c>
      <c r="AD35" s="631"/>
      <c r="AE35" s="631">
        <f>$E$35</f>
        <v>0</v>
      </c>
      <c r="AF35" s="631"/>
      <c r="AG35" s="631">
        <f>$E$35</f>
        <v>0</v>
      </c>
      <c r="AH35" s="618"/>
      <c r="AI35" s="618"/>
    </row>
    <row r="36" spans="1:35" ht="14.25">
      <c r="A36" s="634"/>
      <c r="B36" s="635"/>
      <c r="C36" s="629"/>
      <c r="D36" s="618"/>
      <c r="E36" s="631"/>
      <c r="F36" s="631"/>
      <c r="G36" s="631">
        <f>$E$36</f>
        <v>0</v>
      </c>
      <c r="H36" s="631"/>
      <c r="I36" s="631">
        <f>$E$36</f>
        <v>0</v>
      </c>
      <c r="J36" s="631"/>
      <c r="K36" s="631">
        <f>$E$36</f>
        <v>0</v>
      </c>
      <c r="L36" s="631"/>
      <c r="M36" s="631">
        <f>$E$36</f>
        <v>0</v>
      </c>
      <c r="N36" s="631"/>
      <c r="O36" s="631">
        <f>$E$36</f>
        <v>0</v>
      </c>
      <c r="P36" s="631"/>
      <c r="Q36" s="631">
        <f>$E$36</f>
        <v>0</v>
      </c>
      <c r="R36" s="631"/>
      <c r="S36" s="631">
        <f>$E$36</f>
        <v>0</v>
      </c>
      <c r="T36" s="631"/>
      <c r="U36" s="631">
        <f>$E$36</f>
        <v>0</v>
      </c>
      <c r="V36" s="631"/>
      <c r="W36" s="631">
        <f>$E$36</f>
        <v>0</v>
      </c>
      <c r="X36" s="631"/>
      <c r="Y36" s="631">
        <f>$E$36</f>
        <v>0</v>
      </c>
      <c r="Z36" s="631"/>
      <c r="AA36" s="631">
        <f>$E$36</f>
        <v>0</v>
      </c>
      <c r="AB36" s="631"/>
      <c r="AC36" s="631">
        <f>$E$36</f>
        <v>0</v>
      </c>
      <c r="AD36" s="631"/>
      <c r="AE36" s="631">
        <f>$E$36</f>
        <v>0</v>
      </c>
      <c r="AF36" s="631"/>
      <c r="AG36" s="631">
        <f>$E$36</f>
        <v>0</v>
      </c>
      <c r="AH36" s="618"/>
      <c r="AI36" s="618"/>
    </row>
    <row r="37" spans="1:35" ht="14.25">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5">
      <c r="A38" s="632" t="s">
        <v>1265</v>
      </c>
      <c r="B38" s="632"/>
      <c r="C38" s="633"/>
      <c r="D38" s="632"/>
      <c r="E38" s="632">
        <f>SUM(E35:E37)</f>
        <v>0</v>
      </c>
      <c r="F38" s="632"/>
      <c r="G38" s="632">
        <f>SUM(G35:G37)</f>
        <v>0</v>
      </c>
      <c r="H38" s="632"/>
      <c r="I38" s="632">
        <f>SUM(I35:I37)</f>
        <v>0</v>
      </c>
      <c r="J38" s="632"/>
      <c r="K38" s="632">
        <f>SUM(K35:K37)</f>
        <v>0</v>
      </c>
      <c r="L38" s="632"/>
      <c r="M38" s="632">
        <f>SUM(M35:M37)</f>
        <v>0</v>
      </c>
      <c r="N38" s="632"/>
      <c r="O38" s="632">
        <f>SUM(O35:O37)</f>
        <v>0</v>
      </c>
      <c r="P38" s="632"/>
      <c r="Q38" s="632">
        <f>SUM(Q35:Q37)</f>
        <v>0</v>
      </c>
      <c r="R38" s="632"/>
      <c r="S38" s="632">
        <f>SUM(S35:S37)</f>
        <v>0</v>
      </c>
      <c r="T38" s="632"/>
      <c r="U38" s="632">
        <f>SUM(U35:U37)</f>
        <v>0</v>
      </c>
      <c r="V38" s="632"/>
      <c r="W38" s="632">
        <f>SUM(W35:W37)</f>
        <v>0</v>
      </c>
      <c r="X38" s="632"/>
      <c r="Y38" s="632">
        <f>SUM(Y35:Y37)</f>
        <v>0</v>
      </c>
      <c r="Z38" s="632"/>
      <c r="AA38" s="632">
        <f>SUM(AA35:AA37)</f>
        <v>0</v>
      </c>
      <c r="AB38" s="632"/>
      <c r="AC38" s="632">
        <f>SUM(AC35:AC37)</f>
        <v>0</v>
      </c>
      <c r="AD38" s="632"/>
      <c r="AE38" s="632">
        <f>SUM(AE35:AE37)</f>
        <v>0</v>
      </c>
      <c r="AF38" s="632"/>
      <c r="AG38" s="632">
        <f>SUM(AG35:AG37)</f>
        <v>0</v>
      </c>
      <c r="AH38" s="632"/>
      <c r="AI38" s="632"/>
    </row>
    <row r="39" spans="1:35" ht="14.25">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5">
      <c r="A40" s="632" t="s">
        <v>1266</v>
      </c>
      <c r="B40" s="632"/>
      <c r="C40" s="633"/>
      <c r="D40" s="632"/>
      <c r="E40" s="632">
        <f>E32-E38</f>
        <v>0</v>
      </c>
      <c r="F40" s="632"/>
      <c r="G40" s="632">
        <f>G32-G38</f>
        <v>0</v>
      </c>
      <c r="H40" s="632"/>
      <c r="I40" s="632">
        <f>I32-I38</f>
        <v>0</v>
      </c>
      <c r="J40" s="632"/>
      <c r="K40" s="632">
        <f>K32-K38</f>
        <v>0</v>
      </c>
      <c r="L40" s="632"/>
      <c r="M40" s="632">
        <f>M32-M38</f>
        <v>0</v>
      </c>
      <c r="N40" s="632"/>
      <c r="O40" s="632">
        <f>O32-O38</f>
        <v>0</v>
      </c>
      <c r="P40" s="632"/>
      <c r="Q40" s="632">
        <f>Q32-Q38</f>
        <v>0</v>
      </c>
      <c r="R40" s="632"/>
      <c r="S40" s="632">
        <f>S32-S38</f>
        <v>0</v>
      </c>
      <c r="T40" s="632"/>
      <c r="U40" s="632">
        <f>U32-U38</f>
        <v>0</v>
      </c>
      <c r="V40" s="632"/>
      <c r="W40" s="632">
        <f>W32-W38</f>
        <v>0</v>
      </c>
      <c r="X40" s="632"/>
      <c r="Y40" s="632">
        <f>Y32-Y38</f>
        <v>0</v>
      </c>
      <c r="Z40" s="632"/>
      <c r="AA40" s="632">
        <f>AA32-AA38</f>
        <v>0</v>
      </c>
      <c r="AB40" s="632"/>
      <c r="AC40" s="632">
        <f>AC32-AC38</f>
        <v>0</v>
      </c>
      <c r="AD40" s="632"/>
      <c r="AE40" s="632">
        <f>AE32-AE38</f>
        <v>0</v>
      </c>
      <c r="AF40" s="632"/>
      <c r="AG40" s="632">
        <f>AG32-AG38</f>
        <v>0</v>
      </c>
      <c r="AH40" s="632"/>
      <c r="AI40" s="632"/>
    </row>
    <row r="41" spans="1:35" ht="14.25">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25">
      <c r="A42" s="636" t="s">
        <v>1267</v>
      </c>
      <c r="B42" s="636"/>
      <c r="C42" s="629"/>
      <c r="D42" s="636"/>
      <c r="E42" s="636" t="e">
        <f>E40/(E4+E6+E8)</f>
        <v>#DIV/0!</v>
      </c>
      <c r="F42" s="636"/>
      <c r="G42" s="636" t="e">
        <f>G40/(G4+G6+G8)</f>
        <v>#DIV/0!</v>
      </c>
      <c r="H42" s="636"/>
      <c r="I42" s="636" t="e">
        <f>I40/(I4+I6+I8)</f>
        <v>#DIV/0!</v>
      </c>
      <c r="J42" s="636"/>
      <c r="K42" s="636" t="e">
        <f>K40/(K4+K6+K8)</f>
        <v>#DIV/0!</v>
      </c>
      <c r="L42" s="636"/>
      <c r="M42" s="636" t="e">
        <f>M40/(M4+M6+M8)</f>
        <v>#DIV/0!</v>
      </c>
      <c r="N42" s="636"/>
      <c r="O42" s="636" t="e">
        <f>O40/(O4+O6+O8)</f>
        <v>#DIV/0!</v>
      </c>
      <c r="P42" s="636"/>
      <c r="Q42" s="636" t="e">
        <f>Q40/(Q4+Q6+Q8)</f>
        <v>#DIV/0!</v>
      </c>
      <c r="R42" s="636"/>
      <c r="S42" s="636" t="e">
        <f>S40/(S4+S6+S8)</f>
        <v>#DIV/0!</v>
      </c>
      <c r="T42" s="636"/>
      <c r="U42" s="636" t="e">
        <f>U40/(U4+U6+U8)</f>
        <v>#DIV/0!</v>
      </c>
      <c r="V42" s="636"/>
      <c r="W42" s="636" t="e">
        <f>W40/(W4+W6+W8)</f>
        <v>#DIV/0!</v>
      </c>
      <c r="X42" s="636"/>
      <c r="Y42" s="636" t="e">
        <f>Y40/(Y4+Y6+Y8)</f>
        <v>#DIV/0!</v>
      </c>
      <c r="Z42" s="636"/>
      <c r="AA42" s="636" t="e">
        <f>AA40/(AA4+AA6+AA8)</f>
        <v>#DIV/0!</v>
      </c>
      <c r="AB42" s="636"/>
      <c r="AC42" s="636" t="e">
        <f>AC40/(AC4+AC6+AC8)</f>
        <v>#DIV/0!</v>
      </c>
      <c r="AD42" s="636"/>
      <c r="AE42" s="636" t="e">
        <f>AE40/(AE4+AE6+AE8)</f>
        <v>#DIV/0!</v>
      </c>
      <c r="AF42" s="636"/>
      <c r="AG42" s="636" t="e">
        <f>AG40/(AG4+AG6+AG8)</f>
        <v>#DIV/0!</v>
      </c>
      <c r="AH42" s="636"/>
      <c r="AI42" s="636"/>
    </row>
    <row r="43" spans="1:35" ht="14.25">
      <c r="A43" s="636" t="s">
        <v>1268</v>
      </c>
      <c r="B43" s="636"/>
      <c r="C43" s="629"/>
      <c r="D43" s="636"/>
      <c r="E43" s="636" t="e">
        <f>E40/E38</f>
        <v>#DIV/0!</v>
      </c>
      <c r="F43" s="636"/>
      <c r="G43" s="636" t="e">
        <f>G40/G38</f>
        <v>#DIV/0!</v>
      </c>
      <c r="H43" s="636"/>
      <c r="I43" s="636" t="e">
        <f>I40/I38</f>
        <v>#DIV/0!</v>
      </c>
      <c r="J43" s="636"/>
      <c r="K43" s="636" t="e">
        <f>K40/K38</f>
        <v>#DIV/0!</v>
      </c>
      <c r="L43" s="636"/>
      <c r="M43" s="636" t="e">
        <f>M40/M38</f>
        <v>#DIV/0!</v>
      </c>
      <c r="N43" s="636"/>
      <c r="O43" s="636" t="e">
        <f>O40/O38</f>
        <v>#DIV/0!</v>
      </c>
      <c r="P43" s="636"/>
      <c r="Q43" s="636" t="e">
        <f>Q40/Q38</f>
        <v>#DIV/0!</v>
      </c>
      <c r="R43" s="636"/>
      <c r="S43" s="636" t="e">
        <f>S40/S38</f>
        <v>#DIV/0!</v>
      </c>
      <c r="T43" s="636"/>
      <c r="U43" s="636" t="e">
        <f>U40/U38</f>
        <v>#DIV/0!</v>
      </c>
      <c r="V43" s="636"/>
      <c r="W43" s="636" t="e">
        <f>W40/W38</f>
        <v>#DIV/0!</v>
      </c>
      <c r="X43" s="636"/>
      <c r="Y43" s="636" t="e">
        <f>Y40/Y38</f>
        <v>#DIV/0!</v>
      </c>
      <c r="Z43" s="636"/>
      <c r="AA43" s="636" t="e">
        <f>AA40/AA38</f>
        <v>#DIV/0!</v>
      </c>
      <c r="AB43" s="636"/>
      <c r="AC43" s="636" t="e">
        <f>AC40/AC38</f>
        <v>#DIV/0!</v>
      </c>
      <c r="AD43" s="636"/>
      <c r="AE43" s="636" t="e">
        <f>AE40/AE38</f>
        <v>#DIV/0!</v>
      </c>
      <c r="AF43" s="636"/>
      <c r="AG43" s="636" t="e">
        <f>AG40/AG38</f>
        <v>#DIV/0!</v>
      </c>
      <c r="AH43" s="636"/>
      <c r="AI43" s="636"/>
    </row>
    <row r="44" spans="1:35" ht="14.25">
      <c r="A44" s="637" t="s">
        <v>1269</v>
      </c>
      <c r="B44" s="637"/>
      <c r="C44" s="638"/>
      <c r="D44" s="637"/>
      <c r="E44" s="637" t="e">
        <f>E32/E38</f>
        <v>#DIV/0!</v>
      </c>
      <c r="F44" s="637"/>
      <c r="G44" s="637" t="e">
        <f>G32/G38</f>
        <v>#DIV/0!</v>
      </c>
      <c r="H44" s="637"/>
      <c r="I44" s="637" t="e">
        <f>I32/I38</f>
        <v>#DIV/0!</v>
      </c>
      <c r="J44" s="637"/>
      <c r="K44" s="637" t="e">
        <f>K32/K38</f>
        <v>#DIV/0!</v>
      </c>
      <c r="L44" s="637"/>
      <c r="M44" s="637" t="e">
        <f>M32/M38</f>
        <v>#DIV/0!</v>
      </c>
      <c r="N44" s="637"/>
      <c r="O44" s="637" t="e">
        <f>O32/O38</f>
        <v>#DIV/0!</v>
      </c>
      <c r="P44" s="637"/>
      <c r="Q44" s="637" t="e">
        <f>Q32/Q38</f>
        <v>#DIV/0!</v>
      </c>
      <c r="R44" s="637"/>
      <c r="S44" s="637" t="e">
        <f>S32/S38</f>
        <v>#DIV/0!</v>
      </c>
      <c r="T44" s="637"/>
      <c r="U44" s="637" t="e">
        <f>U32/U38</f>
        <v>#DIV/0!</v>
      </c>
      <c r="V44" s="637"/>
      <c r="W44" s="637" t="e">
        <f>W32/W38</f>
        <v>#DIV/0!</v>
      </c>
      <c r="X44" s="637"/>
      <c r="Y44" s="637" t="e">
        <f>Y32/Y38</f>
        <v>#DIV/0!</v>
      </c>
      <c r="Z44" s="637"/>
      <c r="AA44" s="637" t="e">
        <f>AA32/AA38</f>
        <v>#DIV/0!</v>
      </c>
      <c r="AB44" s="637"/>
      <c r="AC44" s="637" t="e">
        <f>AC32/AC38</f>
        <v>#DIV/0!</v>
      </c>
      <c r="AD44" s="637"/>
      <c r="AE44" s="637" t="e">
        <f>AE32/AE38</f>
        <v>#DIV/0!</v>
      </c>
      <c r="AF44" s="637"/>
      <c r="AG44" s="637" t="e">
        <f>AG32/AG38</f>
        <v>#DIV/0!</v>
      </c>
      <c r="AH44" s="637"/>
      <c r="AI44" s="637"/>
    </row>
    <row r="45" spans="1:35" ht="14.25">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1270</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1271</v>
      </c>
      <c r="B47" s="424"/>
      <c r="C47" s="608"/>
      <c r="D47" s="424"/>
      <c r="E47" s="644"/>
      <c r="F47" s="424"/>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row>
    <row r="48" spans="1:35" ht="14.25">
      <c r="A48" s="298" t="s">
        <v>1272</v>
      </c>
      <c r="B48" s="298"/>
      <c r="C48" s="608"/>
      <c r="D48" s="298"/>
      <c r="E48" s="645"/>
      <c r="F48" s="625"/>
      <c r="G48" s="631"/>
      <c r="H48" s="625"/>
      <c r="I48" s="631"/>
      <c r="J48" s="625"/>
      <c r="K48" s="631"/>
      <c r="L48" s="625"/>
      <c r="M48" s="631"/>
      <c r="N48" s="625"/>
      <c r="O48" s="631"/>
      <c r="P48" s="625"/>
      <c r="Q48" s="631"/>
      <c r="R48" s="625"/>
      <c r="S48" s="631"/>
      <c r="T48" s="625"/>
      <c r="U48" s="631"/>
      <c r="V48" s="625"/>
      <c r="W48" s="631"/>
      <c r="X48" s="625"/>
      <c r="Y48" s="631"/>
      <c r="Z48" s="625"/>
      <c r="AA48" s="631"/>
      <c r="AB48" s="625"/>
      <c r="AC48" s="631"/>
      <c r="AD48" s="625"/>
      <c r="AE48" s="631"/>
      <c r="AF48" s="625"/>
      <c r="AG48" s="631"/>
      <c r="AH48" s="625"/>
      <c r="AI48" s="625"/>
    </row>
    <row r="49" spans="1:35" ht="14.25">
      <c r="A49" s="298" t="s">
        <v>1273</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4.25">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4.25">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1274</v>
      </c>
      <c r="B52" s="298"/>
      <c r="C52" s="641"/>
      <c r="D52" s="298"/>
      <c r="E52" s="625">
        <f>SUM(E47:E51)</f>
        <v>0</v>
      </c>
      <c r="F52" s="625"/>
      <c r="G52" s="625">
        <f>SUM(G47:G51)</f>
        <v>0</v>
      </c>
      <c r="H52" s="625"/>
      <c r="I52" s="625">
        <f>SUM(I47:I51)</f>
        <v>0</v>
      </c>
      <c r="J52" s="625"/>
      <c r="K52" s="625">
        <f>SUM(K47:K51)</f>
        <v>0</v>
      </c>
      <c r="L52" s="625"/>
      <c r="M52" s="625">
        <f>SUM(M47:M51)</f>
        <v>0</v>
      </c>
      <c r="N52" s="625"/>
      <c r="O52" s="625">
        <f>SUM(O47:O51)</f>
        <v>0</v>
      </c>
      <c r="P52" s="625"/>
      <c r="Q52" s="625">
        <f>SUM(Q47:Q51)</f>
        <v>0</v>
      </c>
      <c r="R52" s="625"/>
      <c r="S52" s="625">
        <f>SUM(S47:S51)</f>
        <v>0</v>
      </c>
      <c r="T52" s="625"/>
      <c r="U52" s="625">
        <f>SUM(U47:U51)</f>
        <v>0</v>
      </c>
      <c r="V52" s="625"/>
      <c r="W52" s="625">
        <f>SUM(W47:W51)</f>
        <v>0</v>
      </c>
      <c r="X52" s="625"/>
      <c r="Y52" s="625">
        <f>SUM(Y47:Y51)</f>
        <v>0</v>
      </c>
      <c r="Z52" s="625"/>
      <c r="AA52" s="625">
        <f>SUM(AA47:AA51)</f>
        <v>0</v>
      </c>
      <c r="AB52" s="625"/>
      <c r="AC52" s="625">
        <f>SUM(AC47:AC51)</f>
        <v>0</v>
      </c>
      <c r="AD52" s="625"/>
      <c r="AE52" s="625">
        <f>SUM(AE47:AE51)</f>
        <v>0</v>
      </c>
      <c r="AF52" s="625"/>
      <c r="AG52" s="625">
        <f>SUM(AG47:AG51)</f>
        <v>0</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1275</v>
      </c>
      <c r="B54" s="424"/>
      <c r="C54" s="642"/>
      <c r="D54" s="424"/>
      <c r="E54" s="424">
        <f>E40-E52</f>
        <v>0</v>
      </c>
      <c r="F54" s="424"/>
      <c r="G54" s="424">
        <f>G40-G52</f>
        <v>0</v>
      </c>
      <c r="H54" s="424"/>
      <c r="I54" s="424">
        <f>I40-I52</f>
        <v>0</v>
      </c>
      <c r="J54" s="424"/>
      <c r="K54" s="424">
        <f>K40-K52</f>
        <v>0</v>
      </c>
      <c r="L54" s="424"/>
      <c r="M54" s="424">
        <f>M40-M52</f>
        <v>0</v>
      </c>
      <c r="N54" s="424"/>
      <c r="O54" s="424">
        <f>O40-O52</f>
        <v>0</v>
      </c>
      <c r="P54" s="424"/>
      <c r="Q54" s="424">
        <f>Q40-Q52</f>
        <v>0</v>
      </c>
      <c r="R54" s="424"/>
      <c r="S54" s="424">
        <f>S40-S52</f>
        <v>0</v>
      </c>
      <c r="T54" s="424"/>
      <c r="U54" s="424">
        <f>U40-U52</f>
        <v>0</v>
      </c>
      <c r="V54" s="424"/>
      <c r="W54" s="424">
        <f>W40-W52</f>
        <v>0</v>
      </c>
      <c r="X54" s="424"/>
      <c r="Y54" s="424">
        <f>Y40-Y52</f>
        <v>0</v>
      </c>
      <c r="Z54" s="424"/>
      <c r="AA54" s="424">
        <f>AA40-AA52</f>
        <v>0</v>
      </c>
      <c r="AB54" s="424"/>
      <c r="AC54" s="424">
        <f>AC40-AC52</f>
        <v>0</v>
      </c>
      <c r="AD54" s="424"/>
      <c r="AE54" s="424">
        <f>AE40-AE52</f>
        <v>0</v>
      </c>
      <c r="AF54" s="424"/>
      <c r="AG54" s="424">
        <f>AG40-AG52</f>
        <v>0</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1276</v>
      </c>
      <c r="B56" s="424"/>
      <c r="C56" s="642"/>
      <c r="D56" s="424"/>
      <c r="E56" s="644"/>
      <c r="F56" s="424"/>
      <c r="G56" s="644"/>
      <c r="H56" s="424"/>
      <c r="I56" s="644"/>
      <c r="J56" s="424"/>
      <c r="K56" s="644"/>
      <c r="L56" s="424"/>
      <c r="M56" s="644"/>
      <c r="N56" s="424"/>
      <c r="O56" s="644"/>
      <c r="P56" s="424"/>
      <c r="Q56" s="644"/>
      <c r="R56" s="424"/>
      <c r="S56" s="644"/>
      <c r="T56" s="424"/>
      <c r="U56" s="644"/>
      <c r="V56" s="424"/>
      <c r="W56" s="644"/>
      <c r="X56" s="424"/>
      <c r="Y56" s="424"/>
      <c r="Z56" s="424"/>
      <c r="AA56" s="424"/>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1277</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644"/>
      <c r="B59" s="644"/>
      <c r="C59" s="642"/>
      <c r="D59" s="424"/>
      <c r="E59" s="644"/>
      <c r="F59" s="424"/>
      <c r="G59" s="644"/>
      <c r="H59" s="424"/>
      <c r="I59" s="644"/>
      <c r="J59" s="424"/>
      <c r="K59" s="644"/>
      <c r="L59" s="424"/>
      <c r="M59" s="644"/>
      <c r="N59" s="424"/>
      <c r="O59" s="644"/>
      <c r="P59" s="424"/>
      <c r="Q59" s="644"/>
      <c r="R59" s="424"/>
      <c r="S59" s="644"/>
      <c r="T59" s="424"/>
      <c r="U59" s="644"/>
      <c r="V59" s="424"/>
      <c r="W59" s="644"/>
      <c r="X59" s="424"/>
      <c r="Y59" s="644"/>
      <c r="Z59" s="424"/>
      <c r="AA59" s="644"/>
      <c r="AB59" s="424"/>
      <c r="AC59" s="644"/>
      <c r="AD59" s="424"/>
      <c r="AE59" s="644"/>
      <c r="AF59" s="424"/>
      <c r="AG59" s="644"/>
      <c r="AH59" s="424"/>
      <c r="AI59" s="424"/>
    </row>
    <row r="60" spans="1:35">
      <c r="A60" s="645"/>
      <c r="B60" s="645"/>
      <c r="C60" s="626"/>
      <c r="D60" s="625"/>
      <c r="E60" s="645"/>
      <c r="F60" s="625"/>
      <c r="G60" s="645"/>
      <c r="H60" s="625"/>
      <c r="I60" s="645"/>
      <c r="J60" s="625"/>
      <c r="K60" s="645"/>
      <c r="L60" s="625"/>
      <c r="M60" s="645"/>
      <c r="N60" s="625"/>
      <c r="O60" s="645"/>
      <c r="P60" s="625"/>
      <c r="Q60" s="645"/>
      <c r="R60" s="625"/>
      <c r="S60" s="645"/>
      <c r="T60" s="625"/>
      <c r="U60" s="645"/>
      <c r="V60" s="625"/>
      <c r="W60" s="645"/>
      <c r="X60" s="625"/>
      <c r="Y60" s="645"/>
      <c r="Z60" s="625"/>
      <c r="AA60" s="645"/>
      <c r="AB60" s="625"/>
      <c r="AC60" s="645"/>
      <c r="AD60" s="625"/>
      <c r="AE60" s="645"/>
      <c r="AF60" s="625"/>
      <c r="AG60" s="645"/>
      <c r="AH60" s="625"/>
      <c r="AI60" s="625"/>
    </row>
    <row r="61" spans="1:35">
      <c r="A61" s="625"/>
      <c r="B61" s="625"/>
      <c r="C61" s="626"/>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row>
    <row r="62" spans="1:35">
      <c r="A62" s="625"/>
      <c r="B62" s="625"/>
      <c r="C62" s="626"/>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625" t="s">
        <v>1549</v>
      </c>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ht="30" customHeight="1">
      <c r="A65" s="2560" t="s">
        <v>1278</v>
      </c>
      <c r="B65" s="2560"/>
      <c r="C65" s="2560"/>
      <c r="D65" s="2560"/>
      <c r="E65" s="2560"/>
      <c r="F65" s="2560"/>
      <c r="G65" s="2560"/>
      <c r="H65" s="2560"/>
      <c r="I65" s="2560"/>
      <c r="J65" s="2560"/>
      <c r="K65" s="2560"/>
      <c r="L65" s="2560"/>
      <c r="M65" s="2560"/>
      <c r="N65" s="2560"/>
      <c r="O65" s="2560"/>
      <c r="P65" s="2560"/>
      <c r="Q65" s="2560"/>
      <c r="R65" s="2560"/>
      <c r="S65" s="2560"/>
      <c r="T65" s="2560"/>
      <c r="U65" s="2560"/>
      <c r="V65" s="2560"/>
      <c r="W65" s="2560"/>
      <c r="X65" s="2560"/>
      <c r="Y65" s="2560"/>
      <c r="Z65" s="2560"/>
      <c r="AA65" s="2560"/>
      <c r="AB65" s="2560"/>
      <c r="AC65" s="2560"/>
      <c r="AD65" s="2560"/>
      <c r="AE65" s="2560"/>
      <c r="AF65" s="2560"/>
      <c r="AG65" s="2560"/>
      <c r="AH65" s="646"/>
      <c r="AI65" s="646"/>
    </row>
    <row r="66" spans="1:35" hidden="1">
      <c r="A66" s="622"/>
      <c r="B66" s="622"/>
      <c r="C66" s="624"/>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row>
    <row r="67" spans="1:35" hidden="1">
      <c r="C67" s="624"/>
    </row>
    <row r="68" spans="1:35" hidden="1">
      <c r="C68" s="624"/>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zoomScaleNormal="100" zoomScaleSheetLayoutView="100" workbookViewId="0">
      <selection activeCell="B4" sqref="B4"/>
    </sheetView>
  </sheetViews>
  <sheetFormatPr defaultColWidth="0" defaultRowHeight="14.25" zeroHeight="1"/>
  <cols>
    <col min="1" max="3" width="15.5703125" style="519" customWidth="1"/>
    <col min="4" max="4" width="3.5703125" style="519" customWidth="1"/>
    <col min="5" max="6" width="15.5703125" style="519" customWidth="1"/>
    <col min="7" max="7" width="3.5703125" style="519" customWidth="1"/>
    <col min="8" max="9" width="15.5703125" style="519" customWidth="1"/>
    <col min="10" max="14" width="15.5703125" style="519" hidden="1" customWidth="1"/>
    <col min="15" max="16384" width="0" style="519" hidden="1"/>
  </cols>
  <sheetData>
    <row r="1" spans="1:11">
      <c r="A1" s="2561" t="s">
        <v>1335</v>
      </c>
      <c r="B1" s="2561"/>
      <c r="C1" s="2561"/>
      <c r="D1" s="2561"/>
      <c r="E1" s="2561"/>
      <c r="F1" s="2561"/>
      <c r="G1" s="2561"/>
      <c r="H1" s="2561"/>
      <c r="I1" s="2561"/>
      <c r="J1" s="613"/>
      <c r="K1" s="613"/>
    </row>
    <row r="2" spans="1:11">
      <c r="A2" s="1080"/>
      <c r="B2" s="1080"/>
      <c r="C2" s="1080"/>
      <c r="D2" s="1080"/>
      <c r="E2" s="1080"/>
      <c r="F2" s="1080"/>
      <c r="G2" s="1080"/>
      <c r="H2" s="1080"/>
      <c r="I2" s="1080"/>
    </row>
    <row r="3" spans="1:11" ht="105" customHeight="1">
      <c r="A3" s="1082" t="s">
        <v>1336</v>
      </c>
      <c r="B3" s="1082" t="s">
        <v>1337</v>
      </c>
      <c r="C3" s="772" t="s">
        <v>1338</v>
      </c>
      <c r="D3" s="659"/>
      <c r="E3" s="772" t="s">
        <v>1339</v>
      </c>
      <c r="F3" s="1082" t="s">
        <v>1340</v>
      </c>
      <c r="G3" s="1083"/>
      <c r="H3" s="1082" t="s">
        <v>1341</v>
      </c>
      <c r="I3" s="1082" t="s">
        <v>1342</v>
      </c>
      <c r="J3" s="613"/>
      <c r="K3" s="771"/>
    </row>
    <row r="4" spans="1:11">
      <c r="A4" s="1084">
        <f>Application!$B724</f>
        <v>0</v>
      </c>
      <c r="B4" s="1091">
        <f>Application!$G724</f>
        <v>0</v>
      </c>
      <c r="C4" s="1084">
        <f>Application!$K724</f>
        <v>0</v>
      </c>
      <c r="D4" s="1085"/>
      <c r="E4" s="768"/>
      <c r="F4" s="1086">
        <f>$E4*$B4</f>
        <v>0</v>
      </c>
      <c r="G4" s="1087"/>
      <c r="H4" s="1084">
        <f>IF($E4=0,0,MAX($E4-$C4,0))</f>
        <v>0</v>
      </c>
      <c r="I4" s="1086">
        <f>IF($H4=0,0,($H4*$B4))</f>
        <v>0</v>
      </c>
      <c r="J4" s="613"/>
      <c r="K4" s="771"/>
    </row>
    <row r="5" spans="1:11">
      <c r="A5" s="1084">
        <f>Application!$B725</f>
        <v>0</v>
      </c>
      <c r="B5" s="1091">
        <f>Application!$G725</f>
        <v>0</v>
      </c>
      <c r="C5" s="1084">
        <f>Application!$K725</f>
        <v>0</v>
      </c>
      <c r="D5" s="1085"/>
      <c r="E5" s="768"/>
      <c r="F5" s="1086">
        <f t="shared" ref="F5:F28" si="0">$E5*$B5</f>
        <v>0</v>
      </c>
      <c r="G5" s="1087"/>
      <c r="H5" s="1084">
        <f t="shared" ref="H5:H28" si="1">IF($E5=0,0,MAX($E5-$C5,0))</f>
        <v>0</v>
      </c>
      <c r="I5" s="1086">
        <f t="shared" ref="I5:I28" si="2">IF($H5=0,0,($H5*$B5))</f>
        <v>0</v>
      </c>
      <c r="J5" s="613"/>
      <c r="K5" s="771"/>
    </row>
    <row r="6" spans="1:11">
      <c r="A6" s="1084">
        <f>Application!$B726</f>
        <v>0</v>
      </c>
      <c r="B6" s="1091">
        <f>Application!$G726</f>
        <v>0</v>
      </c>
      <c r="C6" s="1084">
        <f>Application!$K726</f>
        <v>0</v>
      </c>
      <c r="D6" s="1085"/>
      <c r="E6" s="768"/>
      <c r="F6" s="1086">
        <f t="shared" si="0"/>
        <v>0</v>
      </c>
      <c r="G6" s="1087"/>
      <c r="H6" s="1084">
        <f t="shared" si="1"/>
        <v>0</v>
      </c>
      <c r="I6" s="1086">
        <f t="shared" si="2"/>
        <v>0</v>
      </c>
      <c r="J6" s="613"/>
      <c r="K6" s="771"/>
    </row>
    <row r="7" spans="1:11">
      <c r="A7" s="1084">
        <f>Application!$B727</f>
        <v>0</v>
      </c>
      <c r="B7" s="1091">
        <f>Application!$G727</f>
        <v>0</v>
      </c>
      <c r="C7" s="1084">
        <f>Application!$K727</f>
        <v>0</v>
      </c>
      <c r="D7" s="1085"/>
      <c r="E7" s="768"/>
      <c r="F7" s="1086">
        <f t="shared" si="0"/>
        <v>0</v>
      </c>
      <c r="G7" s="1087"/>
      <c r="H7" s="1084">
        <f t="shared" si="1"/>
        <v>0</v>
      </c>
      <c r="I7" s="1086">
        <f t="shared" si="2"/>
        <v>0</v>
      </c>
      <c r="J7" s="613"/>
      <c r="K7" s="771"/>
    </row>
    <row r="8" spans="1:11">
      <c r="A8" s="1084">
        <f>Application!$B728</f>
        <v>0</v>
      </c>
      <c r="B8" s="1091">
        <f>Application!$G728</f>
        <v>0</v>
      </c>
      <c r="C8" s="1084">
        <f>Application!$K728</f>
        <v>0</v>
      </c>
      <c r="D8" s="1085"/>
      <c r="E8" s="768"/>
      <c r="F8" s="1086">
        <f t="shared" si="0"/>
        <v>0</v>
      </c>
      <c r="G8" s="1087"/>
      <c r="H8" s="1084">
        <f t="shared" si="1"/>
        <v>0</v>
      </c>
      <c r="I8" s="1086">
        <f t="shared" si="2"/>
        <v>0</v>
      </c>
      <c r="J8" s="613"/>
      <c r="K8" s="771"/>
    </row>
    <row r="9" spans="1:11">
      <c r="A9" s="1084">
        <f>Application!$B729</f>
        <v>0</v>
      </c>
      <c r="B9" s="1091">
        <f>Application!$G729</f>
        <v>0</v>
      </c>
      <c r="C9" s="1084">
        <f>Application!$K729</f>
        <v>0</v>
      </c>
      <c r="D9" s="1085"/>
      <c r="E9" s="768"/>
      <c r="F9" s="1086">
        <f t="shared" si="0"/>
        <v>0</v>
      </c>
      <c r="G9" s="1087"/>
      <c r="H9" s="1084">
        <f t="shared" si="1"/>
        <v>0</v>
      </c>
      <c r="I9" s="1086">
        <f t="shared" si="2"/>
        <v>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f>Application!$B731</f>
        <v>0</v>
      </c>
      <c r="B11" s="1091">
        <f>Application!$G731</f>
        <v>0</v>
      </c>
      <c r="C11" s="1084">
        <f>Application!$K731</f>
        <v>0</v>
      </c>
      <c r="D11" s="1085"/>
      <c r="E11" s="768"/>
      <c r="F11" s="1086">
        <f t="shared" si="0"/>
        <v>0</v>
      </c>
      <c r="G11" s="1087"/>
      <c r="H11" s="1084">
        <f t="shared" si="1"/>
        <v>0</v>
      </c>
      <c r="I11" s="1086">
        <f t="shared" si="2"/>
        <v>0</v>
      </c>
      <c r="J11" s="613"/>
      <c r="K11" s="771"/>
    </row>
    <row r="12" spans="1:11">
      <c r="A12" s="1084">
        <f>Application!$B732</f>
        <v>0</v>
      </c>
      <c r="B12" s="1091">
        <f>Application!$G732</f>
        <v>0</v>
      </c>
      <c r="C12" s="1084">
        <f>Application!$K732</f>
        <v>0</v>
      </c>
      <c r="D12" s="1085"/>
      <c r="E12" s="768"/>
      <c r="F12" s="1086">
        <f t="shared" si="0"/>
        <v>0</v>
      </c>
      <c r="G12" s="1087"/>
      <c r="H12" s="1084">
        <f t="shared" si="1"/>
        <v>0</v>
      </c>
      <c r="I12" s="1086">
        <f t="shared" si="2"/>
        <v>0</v>
      </c>
      <c r="J12" s="613"/>
      <c r="K12" s="771"/>
    </row>
    <row r="13" spans="1:11">
      <c r="A13" s="1084">
        <f>Application!$B733</f>
        <v>0</v>
      </c>
      <c r="B13" s="1091">
        <f>Application!$G733</f>
        <v>0</v>
      </c>
      <c r="C13" s="1084">
        <f>Application!$K733</f>
        <v>0</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ht="15">
      <c r="A30" s="1088" t="s">
        <v>1343</v>
      </c>
      <c r="B30" s="894"/>
      <c r="C30" s="1089">
        <f>Application!$P$749*12</f>
        <v>0</v>
      </c>
      <c r="D30" s="1085"/>
      <c r="E30" s="1085"/>
      <c r="F30" s="1089">
        <f>SUM(F4:F28)*12</f>
        <v>0</v>
      </c>
      <c r="G30" s="1090"/>
      <c r="H30" s="894"/>
      <c r="I30" s="1089">
        <f>SUM(I4:I28)*12</f>
        <v>0</v>
      </c>
      <c r="J30" s="613"/>
      <c r="K30" s="773"/>
    </row>
    <row r="31" spans="1:11" ht="15">
      <c r="A31" s="1088"/>
      <c r="B31" s="894"/>
      <c r="C31" s="1090"/>
      <c r="D31" s="1085"/>
      <c r="E31" s="1085"/>
      <c r="F31" s="1090"/>
      <c r="G31" s="1090"/>
      <c r="H31" s="894"/>
      <c r="I31" s="1090"/>
      <c r="J31" s="613"/>
      <c r="K31" s="773"/>
    </row>
    <row r="32" spans="1:11">
      <c r="A32" s="887" t="s">
        <v>1344</v>
      </c>
      <c r="B32" s="1080"/>
      <c r="C32" s="1080"/>
      <c r="D32" s="1080"/>
      <c r="E32" s="1080"/>
      <c r="F32" s="1080"/>
      <c r="G32" s="1080"/>
      <c r="H32" s="1080"/>
      <c r="I32" s="1080"/>
    </row>
    <row r="33" spans="1:9">
      <c r="A33" s="887" t="s">
        <v>1345</v>
      </c>
      <c r="B33" s="1080"/>
      <c r="C33" s="1080"/>
      <c r="D33" s="1080"/>
      <c r="E33" s="1080"/>
      <c r="F33" s="1080"/>
      <c r="G33" s="1080"/>
      <c r="H33" s="1080"/>
      <c r="I33" s="1080"/>
    </row>
    <row r="34" spans="1:9">
      <c r="A34" s="1080" t="s">
        <v>1556</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zoomScaleNormal="100" zoomScaleSheetLayoutView="85" workbookViewId="0"/>
  </sheetViews>
  <sheetFormatPr defaultColWidth="0" defaultRowHeight="12.75" zeroHeight="1"/>
  <cols>
    <col min="1" max="1" width="161.5703125" customWidth="1"/>
  </cols>
  <sheetData>
    <row r="1" spans="1:1" ht="47.25">
      <c r="A1" s="801" t="s">
        <v>1419</v>
      </c>
    </row>
    <row r="2" spans="1:1" ht="15.75">
      <c r="A2" s="802"/>
    </row>
    <row r="3" spans="1:1" ht="15.75">
      <c r="A3" s="803" t="s">
        <v>1414</v>
      </c>
    </row>
    <row r="4" spans="1:1" ht="15.75">
      <c r="A4" s="803" t="s">
        <v>1415</v>
      </c>
    </row>
    <row r="5" spans="1:1" ht="15.75">
      <c r="A5" s="803" t="s">
        <v>1416</v>
      </c>
    </row>
    <row r="6" spans="1:1" ht="15.75">
      <c r="A6" s="803" t="s">
        <v>1417</v>
      </c>
    </row>
    <row r="7" spans="1:1" ht="15.75">
      <c r="A7" s="803" t="s">
        <v>1418</v>
      </c>
    </row>
    <row r="8" spans="1:1" ht="15.75">
      <c r="A8" s="987" t="s">
        <v>1529</v>
      </c>
    </row>
    <row r="9" spans="1:1" ht="15.75">
      <c r="A9" s="803" t="s">
        <v>1530</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zoomScaleNormal="100" zoomScaleSheetLayoutView="100" workbookViewId="0">
      <selection activeCell="B5" sqref="B5"/>
    </sheetView>
  </sheetViews>
  <sheetFormatPr defaultColWidth="0" defaultRowHeight="12.75" zeroHeight="1"/>
  <cols>
    <col min="1" max="1" width="35.5703125" customWidth="1"/>
    <col min="2" max="5" width="14.5703125" customWidth="1"/>
    <col min="6" max="6" width="50.5703125" customWidth="1"/>
    <col min="7" max="7" width="8.85546875" customWidth="1"/>
    <col min="8" max="16384" width="0" style="1" hidden="1"/>
  </cols>
  <sheetData>
    <row r="1" spans="1:254" s="556" customFormat="1" ht="18" customHeight="1">
      <c r="A1" s="1381" t="s">
        <v>1420</v>
      </c>
      <c r="E1" s="580"/>
    </row>
    <row r="2" spans="1:254" s="556" customFormat="1">
      <c r="A2" s="423" t="s">
        <v>1177</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1178</v>
      </c>
      <c r="C3" s="559" t="s">
        <v>1186</v>
      </c>
      <c r="D3" s="559" t="s">
        <v>1179</v>
      </c>
      <c r="E3" s="559" t="s">
        <v>1180</v>
      </c>
      <c r="F3" s="544" t="s">
        <v>1181</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714</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1182</v>
      </c>
      <c r="B5" s="563">
        <f>'Sources and Uses Budget'!$C$4</f>
        <v>0</v>
      </c>
      <c r="C5" s="563">
        <f>'Sources and Uses Budget'!$C$4</f>
        <v>0</v>
      </c>
      <c r="D5" s="563">
        <f>'Sources and Uses Budget'!$C$4</f>
        <v>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1183</v>
      </c>
      <c r="B6" s="563">
        <f>'Sources and Uses Budget'!$C$5</f>
        <v>0</v>
      </c>
      <c r="C6" s="563">
        <f>'Sources and Uses Budget'!$C$5</f>
        <v>0</v>
      </c>
      <c r="D6" s="563">
        <f>'Sources and Uses Budget'!$C$5</f>
        <v>0</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715</v>
      </c>
      <c r="B7" s="563">
        <f>'Sources and Uses Budget'!$C$6</f>
        <v>0</v>
      </c>
      <c r="C7" s="563">
        <f>'Sources and Uses Budget'!$C$6</f>
        <v>0</v>
      </c>
      <c r="D7" s="563">
        <f>'Sources and Uses Budget'!$C$6</f>
        <v>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719</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1184</v>
      </c>
      <c r="B9" s="567">
        <f>SUM(B5:B8)</f>
        <v>0</v>
      </c>
      <c r="C9" s="567">
        <f>SUM(C5:C8)</f>
        <v>0</v>
      </c>
      <c r="D9" s="567">
        <f>SUM(D5:D8)</f>
        <v>0</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761</v>
      </c>
      <c r="B10" s="563">
        <f>'Sources and Uses Budget'!$C$9</f>
        <v>0</v>
      </c>
      <c r="C10" s="563">
        <f>'Sources and Uses Budget'!$C$9</f>
        <v>0</v>
      </c>
      <c r="D10" s="563">
        <f>'Sources and Uses Budget'!$C$9</f>
        <v>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1185</v>
      </c>
      <c r="B11" s="563">
        <f>'Sources and Uses Budget'!$C$10</f>
        <v>0</v>
      </c>
      <c r="C11" s="563">
        <f>'Sources and Uses Budget'!$C$10</f>
        <v>0</v>
      </c>
      <c r="D11" s="563">
        <f>'Sources and Uses Budget'!$C$10</f>
        <v>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762</v>
      </c>
      <c r="B12" s="567">
        <f>SUM(B10:B11)</f>
        <v>0</v>
      </c>
      <c r="C12" s="567">
        <f>SUM(C10:C11)</f>
        <v>0</v>
      </c>
      <c r="D12" s="567">
        <f>SUM(D10:D11)</f>
        <v>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983</v>
      </c>
      <c r="B13" s="567">
        <f>SUM(B9+B12)</f>
        <v>0</v>
      </c>
      <c r="C13" s="567">
        <f>SUM(C9+C12)</f>
        <v>0</v>
      </c>
      <c r="D13" s="567">
        <f>SUM(D9+D12)</f>
        <v>0</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1322</v>
      </c>
      <c r="B14" s="563">
        <f>'Sources and Uses Budget'!$C$13</f>
        <v>0</v>
      </c>
      <c r="C14" s="563">
        <f>'Sources and Uses Budget'!$C$13</f>
        <v>0</v>
      </c>
      <c r="D14" s="563">
        <f>'Sources and Uses Budget'!$C$13</f>
        <v>0</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4">
      <c r="A15" s="732" t="s">
        <v>1323</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375</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763</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764</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765</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766</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767</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768</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769</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770</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375</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1093</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771</v>
      </c>
      <c r="B27" s="563">
        <f>'Sources and Uses Budget'!$C$26</f>
        <v>0</v>
      </c>
      <c r="C27" s="563">
        <f>'Sources and Uses Budget'!$C$26</f>
        <v>0</v>
      </c>
      <c r="D27" s="563">
        <f>'Sources and Uses Budget'!$C$26</f>
        <v>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772</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764</v>
      </c>
      <c r="B29" s="563">
        <f>'Sources and Uses Budget'!$C$28</f>
        <v>0</v>
      </c>
      <c r="C29" s="563">
        <f>'Sources and Uses Budget'!$C$28</f>
        <v>0</v>
      </c>
      <c r="D29" s="563">
        <f>'Sources and Uses Budget'!$C$28</f>
        <v>0</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765</v>
      </c>
      <c r="B30" s="563">
        <f>'Sources and Uses Budget'!$C$29</f>
        <v>0</v>
      </c>
      <c r="C30" s="563">
        <f>'Sources and Uses Budget'!$C$29</f>
        <v>0</v>
      </c>
      <c r="D30" s="563">
        <f>'Sources and Uses Budget'!$C$29</f>
        <v>0</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766</v>
      </c>
      <c r="B31" s="563">
        <f>'Sources and Uses Budget'!$C$30</f>
        <v>0</v>
      </c>
      <c r="C31" s="563">
        <f>'Sources and Uses Budget'!$C$30</f>
        <v>0</v>
      </c>
      <c r="D31" s="563">
        <f>'Sources and Uses Budget'!$C$30</f>
        <v>0</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767</v>
      </c>
      <c r="B32" s="563">
        <f>'Sources and Uses Budget'!$C$31</f>
        <v>0</v>
      </c>
      <c r="C32" s="563">
        <f>'Sources and Uses Budget'!$C$31</f>
        <v>0</v>
      </c>
      <c r="D32" s="563">
        <f>'Sources and Uses Budget'!$C$31</f>
        <v>0</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768</v>
      </c>
      <c r="B33" s="563">
        <f>'Sources and Uses Budget'!$C$32</f>
        <v>0</v>
      </c>
      <c r="C33" s="563">
        <f>'Sources and Uses Budget'!$C$32</f>
        <v>0</v>
      </c>
      <c r="D33" s="563">
        <f>'Sources and Uses Budget'!$C$32</f>
        <v>0</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769</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770</v>
      </c>
      <c r="B35" s="563">
        <f>'Sources and Uses Budget'!$C$34</f>
        <v>0</v>
      </c>
      <c r="C35" s="563">
        <f>'Sources and Uses Budget'!$C$34</f>
        <v>0</v>
      </c>
      <c r="D35" s="563">
        <f>'Sources and Uses Budget'!$C$34</f>
        <v>0</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375</v>
      </c>
      <c r="B36" s="563">
        <f>'Sources and Uses Budget'!$C$35</f>
        <v>0</v>
      </c>
      <c r="C36" s="563">
        <f>'Sources and Uses Budget'!$C$35</f>
        <v>0</v>
      </c>
      <c r="D36" s="563">
        <f>'Sources and Uses Budget'!$C$35</f>
        <v>0</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773</v>
      </c>
      <c r="B37" s="567">
        <f>SUM(B29:B36)</f>
        <v>0</v>
      </c>
      <c r="C37" s="567">
        <f>SUM(C29:C36)</f>
        <v>0</v>
      </c>
      <c r="D37" s="567">
        <f>SUM(D29:D36)</f>
        <v>0</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774</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775</v>
      </c>
      <c r="B39" s="563">
        <f>'Sources and Uses Budget'!$C$38</f>
        <v>0</v>
      </c>
      <c r="C39" s="563">
        <f>'Sources and Uses Budget'!$C$38</f>
        <v>0</v>
      </c>
      <c r="D39" s="563">
        <f>'Sources and Uses Budget'!$C$38</f>
        <v>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210</v>
      </c>
      <c r="B40" s="563">
        <f>'Sources and Uses Budget'!$C$39</f>
        <v>0</v>
      </c>
      <c r="C40" s="563">
        <f>'Sources and Uses Budget'!$C$39</f>
        <v>0</v>
      </c>
      <c r="D40" s="563">
        <f>'Sources and Uses Budget'!$C$39</f>
        <v>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211</v>
      </c>
      <c r="B41" s="567">
        <f>SUM(B39:B40)</f>
        <v>0</v>
      </c>
      <c r="C41" s="567">
        <f>SUM(C39:C40)</f>
        <v>0</v>
      </c>
      <c r="D41" s="567">
        <f>SUM(D39:D40)</f>
        <v>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212</v>
      </c>
      <c r="B42" s="563">
        <f>'Sources and Uses Budget'!$C$41</f>
        <v>0</v>
      </c>
      <c r="C42" s="563">
        <f>'Sources and Uses Budget'!$C$41</f>
        <v>0</v>
      </c>
      <c r="D42" s="563">
        <f>'Sources and Uses Budget'!$C$41</f>
        <v>0</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213</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214</v>
      </c>
      <c r="B44" s="563">
        <f>'Sources and Uses Budget'!$C$43</f>
        <v>0</v>
      </c>
      <c r="C44" s="563">
        <f>'Sources and Uses Budget'!$C$43</f>
        <v>0</v>
      </c>
      <c r="D44" s="563">
        <f>'Sources and Uses Budget'!$C$43</f>
        <v>0</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215</v>
      </c>
      <c r="B45" s="563">
        <f>'Sources and Uses Budget'!$C$44</f>
        <v>0</v>
      </c>
      <c r="C45" s="563">
        <f>'Sources and Uses Budget'!$C$44</f>
        <v>0</v>
      </c>
      <c r="D45" s="563">
        <f>'Sources and Uses Budget'!$C$44</f>
        <v>0</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216</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217</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609</v>
      </c>
      <c r="B48" s="563">
        <f>'Sources and Uses Budget'!$C$47</f>
        <v>0</v>
      </c>
      <c r="C48" s="563">
        <f>'Sources and Uses Budget'!$C$47</f>
        <v>0</v>
      </c>
      <c r="D48" s="563">
        <f>'Sources and Uses Budget'!$C$47</f>
        <v>0</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220</v>
      </c>
      <c r="B49" s="563">
        <f>'Sources and Uses Budget'!$C$48</f>
        <v>0</v>
      </c>
      <c r="C49" s="563">
        <f>'Sources and Uses Budget'!$C$48</f>
        <v>0</v>
      </c>
      <c r="D49" s="563">
        <f>'Sources and Uses Budget'!$C$48</f>
        <v>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218</v>
      </c>
      <c r="B50" s="563">
        <f>'Sources and Uses Budget'!$C$49</f>
        <v>0</v>
      </c>
      <c r="C50" s="563">
        <f>'Sources and Uses Budget'!$C$49</f>
        <v>0</v>
      </c>
      <c r="D50" s="563">
        <f>'Sources and Uses Budget'!$C$49</f>
        <v>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219</v>
      </c>
      <c r="B51" s="563">
        <f>'Sources and Uses Budget'!$C$50</f>
        <v>0</v>
      </c>
      <c r="C51" s="563">
        <f>'Sources and Uses Budget'!$C$50</f>
        <v>0</v>
      </c>
      <c r="D51" s="563">
        <f>'Sources and Uses Budget'!$C$50</f>
        <v>0</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375</v>
      </c>
      <c r="B52" s="563">
        <f>'Sources and Uses Budget'!$C$51</f>
        <v>0</v>
      </c>
      <c r="C52" s="563">
        <f>'Sources and Uses Budget'!$C$51</f>
        <v>0</v>
      </c>
      <c r="D52" s="563">
        <f>'Sources and Uses Budget'!$C$51</f>
        <v>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375</v>
      </c>
      <c r="B53" s="563">
        <f>'Sources and Uses Budget'!$C$52</f>
        <v>0</v>
      </c>
      <c r="C53" s="563">
        <f>'Sources and Uses Budget'!$C$52</f>
        <v>0</v>
      </c>
      <c r="D53" s="563">
        <f>'Sources and Uses Budget'!$C$52</f>
        <v>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221</v>
      </c>
      <c r="B54" s="569">
        <f>SUM(B44:B53)</f>
        <v>0</v>
      </c>
      <c r="C54" s="569">
        <f>SUM(C44:C53)</f>
        <v>0</v>
      </c>
      <c r="D54" s="569">
        <f>SUM(D44:D53)</f>
        <v>0</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568</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222</v>
      </c>
      <c r="B56" s="563">
        <f>'Sources and Uses Budget'!$C$55</f>
        <v>0</v>
      </c>
      <c r="C56" s="563">
        <f>'Sources and Uses Budget'!$C$55</f>
        <v>0</v>
      </c>
      <c r="D56" s="563">
        <f>'Sources and Uses Budget'!$C$55</f>
        <v>0</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216</v>
      </c>
      <c r="B57" s="563">
        <f>'Sources and Uses Budget'!$C$56</f>
        <v>0</v>
      </c>
      <c r="C57" s="563">
        <f>'Sources and Uses Budget'!$C$55</f>
        <v>0</v>
      </c>
      <c r="D57" s="563">
        <f>'Sources and Uses Budget'!$C$55</f>
        <v>0</v>
      </c>
      <c r="E57" s="654">
        <f t="shared" si="0"/>
        <v>0</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220</v>
      </c>
      <c r="B58" s="563">
        <f>'Sources and Uses Budget'!$C$57</f>
        <v>0</v>
      </c>
      <c r="C58" s="563">
        <f>'Sources and Uses Budget'!$C$56</f>
        <v>0</v>
      </c>
      <c r="D58" s="563">
        <f>'Sources and Uses Budget'!$C$56</f>
        <v>0</v>
      </c>
      <c r="E58" s="654">
        <f t="shared" si="0"/>
        <v>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218</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219</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375</v>
      </c>
      <c r="B61" s="563">
        <f>'Sources and Uses Budget'!$C$60</f>
        <v>0</v>
      </c>
      <c r="C61" s="563">
        <f>'Sources and Uses Budget'!$C$60</f>
        <v>0</v>
      </c>
      <c r="D61" s="563">
        <f>'Sources and Uses Budget'!$C$60</f>
        <v>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375</v>
      </c>
      <c r="B62" s="563">
        <f>'Sources and Uses Budget'!$C$61</f>
        <v>0</v>
      </c>
      <c r="C62" s="563">
        <f>'Sources and Uses Budget'!$C$61</f>
        <v>0</v>
      </c>
      <c r="D62" s="563">
        <f>'Sources and Uses Budget'!$C$61</f>
        <v>0</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3.9" customHeight="1">
      <c r="A63" s="566" t="s">
        <v>891</v>
      </c>
      <c r="B63" s="567">
        <f>SUM(B56:B62)</f>
        <v>0</v>
      </c>
      <c r="C63" s="567">
        <f>SUM(C56:C62)</f>
        <v>0</v>
      </c>
      <c r="D63" s="567">
        <f>SUM(D56:D62)</f>
        <v>0</v>
      </c>
      <c r="E63" s="654">
        <f t="shared" si="0"/>
        <v>0</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892</v>
      </c>
      <c r="B64" s="567">
        <f>SUM(B9+B12+B14+B15+B16+B26+B27+B37+B41+B42+B54+B63)</f>
        <v>0</v>
      </c>
      <c r="C64" s="567">
        <f>SUM(C9+C12+C14+C15+C16+C26+C27+C37+C41+C42+C54+C63)</f>
        <v>0</v>
      </c>
      <c r="D64" s="567">
        <f>SUM(D9+D12+D14+D15+D16+D26+D27+D37+D41+D42+D54+D63)</f>
        <v>0</v>
      </c>
      <c r="E64" s="654">
        <f t="shared" si="0"/>
        <v>0</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613</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614</v>
      </c>
      <c r="B66" s="563">
        <f>'Sources and Uses Budget'!$C$65</f>
        <v>0</v>
      </c>
      <c r="C66" s="563">
        <f>'Sources and Uses Budget'!$C$65</f>
        <v>0</v>
      </c>
      <c r="D66" s="563">
        <f>'Sources and Uses Budget'!$C$65</f>
        <v>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375</v>
      </c>
      <c r="B67" s="563">
        <f>'Sources and Uses Budget'!$C$66</f>
        <v>0</v>
      </c>
      <c r="C67" s="563">
        <f>'Sources and Uses Budget'!$C$66</f>
        <v>0</v>
      </c>
      <c r="D67" s="563">
        <f>'Sources and Uses Budget'!$C$66</f>
        <v>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615</v>
      </c>
      <c r="B68" s="567">
        <f>SUM(B66:B67)</f>
        <v>0</v>
      </c>
      <c r="C68" s="567">
        <f>SUM(C66:C67)</f>
        <v>0</v>
      </c>
      <c r="D68" s="567">
        <f>SUM(D66:D67)</f>
        <v>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616</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617</v>
      </c>
      <c r="B70" s="563">
        <f>'Sources and Uses Budget'!$C$69</f>
        <v>0</v>
      </c>
      <c r="C70" s="563">
        <f>'Sources and Uses Budget'!$C$69</f>
        <v>0</v>
      </c>
      <c r="D70" s="563">
        <f>'Sources and Uses Budget'!$C$69</f>
        <v>0</v>
      </c>
      <c r="E70" s="654">
        <f t="shared" si="0"/>
        <v>0</v>
      </c>
      <c r="F70" s="564"/>
      <c r="G70" s="565"/>
      <c r="H70" s="1003"/>
    </row>
    <row r="71" spans="1:254" s="997" customFormat="1">
      <c r="A71" s="562" t="s">
        <v>618</v>
      </c>
      <c r="B71" s="563">
        <f>'Sources and Uses Budget'!$C$70</f>
        <v>0</v>
      </c>
      <c r="C71" s="563">
        <f>'Sources and Uses Budget'!$C$70</f>
        <v>0</v>
      </c>
      <c r="D71" s="563">
        <f>'Sources and Uses Budget'!$C$70</f>
        <v>0</v>
      </c>
      <c r="E71" s="654">
        <f t="shared" si="0"/>
        <v>0</v>
      </c>
      <c r="F71" s="564"/>
      <c r="G71" s="565"/>
      <c r="H71" s="1003"/>
    </row>
    <row r="72" spans="1:254" s="997" customFormat="1">
      <c r="A72" s="811" t="s">
        <v>1437</v>
      </c>
      <c r="B72" s="563">
        <f>'Sources and Uses Budget'!$C$71</f>
        <v>0</v>
      </c>
      <c r="C72" s="563">
        <f>'Sources and Uses Budget'!$C$71</f>
        <v>0</v>
      </c>
      <c r="D72" s="563">
        <f>'Sources and Uses Budget'!$C$71</f>
        <v>0</v>
      </c>
      <c r="E72" s="654">
        <f t="shared" si="0"/>
        <v>0</v>
      </c>
      <c r="F72" s="564"/>
      <c r="G72" s="565"/>
      <c r="H72" s="1003"/>
    </row>
    <row r="73" spans="1:254" s="997" customFormat="1">
      <c r="A73" s="562" t="s">
        <v>619</v>
      </c>
      <c r="B73" s="563">
        <f>'Sources and Uses Budget'!$C$72</f>
        <v>0</v>
      </c>
      <c r="C73" s="563">
        <f>'Sources and Uses Budget'!$C$72</f>
        <v>0</v>
      </c>
      <c r="D73" s="563">
        <f>'Sources and Uses Budget'!$C$72</f>
        <v>0</v>
      </c>
      <c r="E73" s="654">
        <f t="shared" si="0"/>
        <v>0</v>
      </c>
      <c r="F73" s="564"/>
      <c r="G73" s="565"/>
      <c r="H73" s="1003"/>
    </row>
    <row r="74" spans="1:254" s="997" customFormat="1">
      <c r="A74" s="568" t="s">
        <v>375</v>
      </c>
      <c r="B74" s="563">
        <f>'Sources and Uses Budget'!$C$73</f>
        <v>0</v>
      </c>
      <c r="C74" s="563">
        <f>'Sources and Uses Budget'!$C$73</f>
        <v>0</v>
      </c>
      <c r="D74" s="563">
        <f>'Sources and Uses Budget'!$C$73</f>
        <v>0</v>
      </c>
      <c r="E74" s="654">
        <f t="shared" si="0"/>
        <v>0</v>
      </c>
      <c r="F74" s="564"/>
      <c r="G74" s="565"/>
      <c r="H74" s="1003"/>
    </row>
    <row r="75" spans="1:254" s="997" customFormat="1">
      <c r="A75" s="566" t="s">
        <v>620</v>
      </c>
      <c r="B75" s="567">
        <f>SUM(B70:B74)</f>
        <v>0</v>
      </c>
      <c r="C75" s="567">
        <f>SUM(C70:C74)</f>
        <v>0</v>
      </c>
      <c r="D75" s="567">
        <f>SUM(D70:D74)</f>
        <v>0</v>
      </c>
      <c r="E75" s="654">
        <f t="shared" ref="E75:E106" si="1">C75-B75</f>
        <v>0</v>
      </c>
      <c r="F75" s="564"/>
      <c r="G75" s="565"/>
      <c r="H75" s="1003"/>
    </row>
    <row r="76" spans="1:254" s="997" customFormat="1">
      <c r="A76" s="560" t="s">
        <v>2114</v>
      </c>
      <c r="B76" s="560"/>
      <c r="C76" s="560"/>
      <c r="D76" s="560"/>
      <c r="E76" s="653"/>
      <c r="F76" s="582"/>
      <c r="G76" s="560"/>
      <c r="H76" s="1003"/>
    </row>
    <row r="77" spans="1:254" s="997" customFormat="1">
      <c r="A77" s="1379" t="s">
        <v>1992</v>
      </c>
      <c r="B77" s="563">
        <f>'Sources and Uses Budget'!$C$76</f>
        <v>0</v>
      </c>
      <c r="C77" s="563">
        <f>'Sources and Uses Budget'!$C$76</f>
        <v>0</v>
      </c>
      <c r="D77" s="563">
        <f>'Sources and Uses Budget'!$C$76</f>
        <v>0</v>
      </c>
      <c r="E77" s="654">
        <f t="shared" si="1"/>
        <v>0</v>
      </c>
      <c r="F77" s="564"/>
      <c r="G77" s="565"/>
      <c r="H77" s="1003"/>
    </row>
    <row r="78" spans="1:254" s="997" customFormat="1">
      <c r="A78" s="1379" t="s">
        <v>610</v>
      </c>
      <c r="B78" s="563">
        <f>'Sources and Uses Budget'!$C$77</f>
        <v>0</v>
      </c>
      <c r="C78" s="563">
        <f>'Sources and Uses Budget'!$C$77</f>
        <v>0</v>
      </c>
      <c r="D78" s="563">
        <f>'Sources and Uses Budget'!$C$77</f>
        <v>0</v>
      </c>
      <c r="E78" s="654">
        <f t="shared" si="1"/>
        <v>0</v>
      </c>
      <c r="F78" s="564"/>
      <c r="G78" s="565"/>
      <c r="H78" s="1003"/>
    </row>
    <row r="79" spans="1:254" s="997" customFormat="1">
      <c r="A79" s="566" t="s">
        <v>674</v>
      </c>
      <c r="B79" s="1380">
        <f>SUM(B77:B78)</f>
        <v>0</v>
      </c>
      <c r="C79" s="1380">
        <f>SUM(C77:C78)</f>
        <v>0</v>
      </c>
      <c r="D79" s="1380">
        <f t="shared" ref="D79" si="2">SUM(D77:D78)</f>
        <v>0</v>
      </c>
      <c r="E79" s="654">
        <f>C79-B79</f>
        <v>0</v>
      </c>
      <c r="F79" s="564"/>
      <c r="G79" s="565"/>
      <c r="H79" s="1003"/>
    </row>
    <row r="80" spans="1:254" s="997" customFormat="1">
      <c r="A80" s="560" t="s">
        <v>675</v>
      </c>
      <c r="B80" s="560"/>
      <c r="C80" s="560"/>
      <c r="D80" s="560"/>
      <c r="E80" s="560"/>
      <c r="F80" s="582"/>
      <c r="G80" s="560"/>
      <c r="H80" s="1003"/>
    </row>
    <row r="81" spans="1:8" s="997" customFormat="1" ht="13.9" customHeight="1">
      <c r="A81" s="562" t="s">
        <v>676</v>
      </c>
      <c r="B81" s="563">
        <f>'Sources and Uses Budget'!$C$80</f>
        <v>0</v>
      </c>
      <c r="C81" s="563">
        <f>'Sources and Uses Budget'!$C$80</f>
        <v>0</v>
      </c>
      <c r="D81" s="563">
        <f>'Sources and Uses Budget'!$C$80</f>
        <v>0</v>
      </c>
      <c r="E81" s="654">
        <f t="shared" si="1"/>
        <v>0</v>
      </c>
      <c r="F81" s="564"/>
      <c r="G81" s="565"/>
      <c r="H81" s="1003"/>
    </row>
    <row r="82" spans="1:8" s="997" customFormat="1">
      <c r="A82" s="562" t="s">
        <v>677</v>
      </c>
      <c r="B82" s="563">
        <f>'Sources and Uses Budget'!$C$81</f>
        <v>0</v>
      </c>
      <c r="C82" s="563">
        <f>'Sources and Uses Budget'!$C$81</f>
        <v>0</v>
      </c>
      <c r="D82" s="563">
        <f>'Sources and Uses Budget'!$C$81</f>
        <v>0</v>
      </c>
      <c r="E82" s="654">
        <f t="shared" si="1"/>
        <v>0</v>
      </c>
      <c r="F82" s="564"/>
      <c r="G82" s="565"/>
      <c r="H82" s="1003"/>
    </row>
    <row r="83" spans="1:8" s="997" customFormat="1">
      <c r="A83" s="562" t="s">
        <v>678</v>
      </c>
      <c r="B83" s="563">
        <f>'Sources and Uses Budget'!$C$82</f>
        <v>0</v>
      </c>
      <c r="C83" s="563">
        <f>'Sources and Uses Budget'!$C$82</f>
        <v>0</v>
      </c>
      <c r="D83" s="563">
        <f>'Sources and Uses Budget'!$C$82</f>
        <v>0</v>
      </c>
      <c r="E83" s="654">
        <f t="shared" si="1"/>
        <v>0</v>
      </c>
      <c r="F83" s="564"/>
      <c r="G83" s="565"/>
      <c r="H83" s="1003"/>
    </row>
    <row r="84" spans="1:8" s="997" customFormat="1">
      <c r="A84" s="562" t="s">
        <v>679</v>
      </c>
      <c r="B84" s="563">
        <f>'Sources and Uses Budget'!$C$83</f>
        <v>0</v>
      </c>
      <c r="C84" s="563">
        <f>'Sources and Uses Budget'!$C$83</f>
        <v>0</v>
      </c>
      <c r="D84" s="563">
        <f>'Sources and Uses Budget'!$C$83</f>
        <v>0</v>
      </c>
      <c r="E84" s="654">
        <f t="shared" si="1"/>
        <v>0</v>
      </c>
      <c r="F84" s="564"/>
      <c r="G84" s="565"/>
      <c r="H84" s="1003"/>
    </row>
    <row r="85" spans="1:8" s="997" customFormat="1">
      <c r="A85" s="562" t="s">
        <v>680</v>
      </c>
      <c r="B85" s="563">
        <f>'Sources and Uses Budget'!$C$84</f>
        <v>0</v>
      </c>
      <c r="C85" s="563">
        <f>'Sources and Uses Budget'!$C$84</f>
        <v>0</v>
      </c>
      <c r="D85" s="563">
        <f>'Sources and Uses Budget'!$C$84</f>
        <v>0</v>
      </c>
      <c r="E85" s="654">
        <f t="shared" si="1"/>
        <v>0</v>
      </c>
      <c r="F85" s="564"/>
      <c r="G85" s="565"/>
      <c r="H85" s="1003"/>
    </row>
    <row r="86" spans="1:8" s="997" customFormat="1">
      <c r="A86" s="562" t="s">
        <v>681</v>
      </c>
      <c r="B86" s="563">
        <f>'Sources and Uses Budget'!$C$85</f>
        <v>0</v>
      </c>
      <c r="C86" s="563">
        <f>'Sources and Uses Budget'!$C$85</f>
        <v>0</v>
      </c>
      <c r="D86" s="563">
        <f>'Sources and Uses Budget'!$C$85</f>
        <v>0</v>
      </c>
      <c r="E86" s="654">
        <f t="shared" si="1"/>
        <v>0</v>
      </c>
      <c r="F86" s="564"/>
      <c r="G86" s="565"/>
      <c r="H86" s="1003"/>
    </row>
    <row r="87" spans="1:8" s="997" customFormat="1">
      <c r="A87" s="562" t="s">
        <v>682</v>
      </c>
      <c r="B87" s="563">
        <f>'Sources and Uses Budget'!$C$86</f>
        <v>0</v>
      </c>
      <c r="C87" s="563">
        <f>'Sources and Uses Budget'!$C$86</f>
        <v>0</v>
      </c>
      <c r="D87" s="563">
        <f>'Sources and Uses Budget'!$C$86</f>
        <v>0</v>
      </c>
      <c r="E87" s="654">
        <f t="shared" si="1"/>
        <v>0</v>
      </c>
      <c r="F87" s="564"/>
      <c r="G87" s="565"/>
      <c r="H87" s="1003"/>
    </row>
    <row r="88" spans="1:8" s="997" customFormat="1">
      <c r="A88" s="562" t="s">
        <v>683</v>
      </c>
      <c r="B88" s="563">
        <f>'Sources and Uses Budget'!$C$87</f>
        <v>0</v>
      </c>
      <c r="C88" s="563">
        <f>'Sources and Uses Budget'!$C$87</f>
        <v>0</v>
      </c>
      <c r="D88" s="563">
        <f>'Sources and Uses Budget'!$C$87</f>
        <v>0</v>
      </c>
      <c r="E88" s="654">
        <f t="shared" si="1"/>
        <v>0</v>
      </c>
      <c r="F88" s="564"/>
      <c r="G88" s="565"/>
      <c r="H88" s="1003"/>
    </row>
    <row r="89" spans="1:8" s="997" customFormat="1">
      <c r="A89" s="571" t="s">
        <v>67</v>
      </c>
      <c r="B89" s="563">
        <f>'Sources and Uses Budget'!$C$88</f>
        <v>0</v>
      </c>
      <c r="C89" s="563">
        <f>'Sources and Uses Budget'!$C$88</f>
        <v>0</v>
      </c>
      <c r="D89" s="563">
        <f>'Sources and Uses Budget'!$C$88</f>
        <v>0</v>
      </c>
      <c r="E89" s="654">
        <f t="shared" si="1"/>
        <v>0</v>
      </c>
      <c r="F89" s="564"/>
      <c r="G89" s="565"/>
      <c r="H89" s="1003"/>
    </row>
    <row r="90" spans="1:8" s="997" customFormat="1">
      <c r="A90" s="1378" t="s">
        <v>1991</v>
      </c>
      <c r="B90" s="563">
        <f>'Sources and Uses Budget'!$C$89</f>
        <v>0</v>
      </c>
      <c r="C90" s="563">
        <f>'Sources and Uses Budget'!$C$89</f>
        <v>0</v>
      </c>
      <c r="D90" s="563">
        <f>'Sources and Uses Budget'!$C$89</f>
        <v>0</v>
      </c>
      <c r="E90" s="654">
        <f t="shared" si="1"/>
        <v>0</v>
      </c>
      <c r="F90" s="564"/>
      <c r="G90" s="565"/>
      <c r="H90" s="1003"/>
    </row>
    <row r="91" spans="1:8" s="997" customFormat="1">
      <c r="A91" s="568" t="s">
        <v>375</v>
      </c>
      <c r="B91" s="563">
        <f>'Sources and Uses Budget'!$C$90</f>
        <v>0</v>
      </c>
      <c r="C91" s="563">
        <f>'Sources and Uses Budget'!$C$90</f>
        <v>0</v>
      </c>
      <c r="D91" s="563">
        <f>'Sources and Uses Budget'!$C$90</f>
        <v>0</v>
      </c>
      <c r="E91" s="654">
        <f t="shared" si="1"/>
        <v>0</v>
      </c>
      <c r="F91" s="564"/>
      <c r="G91" s="565"/>
      <c r="H91" s="1003"/>
    </row>
    <row r="92" spans="1:8" s="997" customFormat="1">
      <c r="A92" s="568" t="s">
        <v>375</v>
      </c>
      <c r="B92" s="563">
        <f>'Sources and Uses Budget'!$C$91</f>
        <v>0</v>
      </c>
      <c r="C92" s="563">
        <f>'Sources and Uses Budget'!$C$91</f>
        <v>0</v>
      </c>
      <c r="D92" s="563">
        <f>'Sources and Uses Budget'!$C$91</f>
        <v>0</v>
      </c>
      <c r="E92" s="654">
        <f t="shared" si="1"/>
        <v>0</v>
      </c>
      <c r="F92" s="564"/>
      <c r="G92" s="565"/>
      <c r="H92" s="1003"/>
    </row>
    <row r="93" spans="1:8" s="997" customFormat="1">
      <c r="A93" s="568" t="s">
        <v>375</v>
      </c>
      <c r="B93" s="563">
        <f>'Sources and Uses Budget'!$C$92</f>
        <v>0</v>
      </c>
      <c r="C93" s="563">
        <f>'Sources and Uses Budget'!$C$92</f>
        <v>0</v>
      </c>
      <c r="D93" s="563">
        <f>'Sources and Uses Budget'!$C$92</f>
        <v>0</v>
      </c>
      <c r="E93" s="654">
        <f t="shared" si="1"/>
        <v>0</v>
      </c>
      <c r="F93" s="564"/>
      <c r="G93" s="565"/>
      <c r="H93" s="1003"/>
    </row>
    <row r="94" spans="1:8" s="997" customFormat="1">
      <c r="A94" s="568" t="s">
        <v>375</v>
      </c>
      <c r="B94" s="563">
        <f>'Sources and Uses Budget'!$C$93</f>
        <v>0</v>
      </c>
      <c r="C94" s="563">
        <f>'Sources and Uses Budget'!$C$93</f>
        <v>0</v>
      </c>
      <c r="D94" s="563">
        <f>'Sources and Uses Budget'!$C$93</f>
        <v>0</v>
      </c>
      <c r="E94" s="654">
        <f t="shared" si="1"/>
        <v>0</v>
      </c>
      <c r="F94" s="564"/>
      <c r="G94" s="565"/>
      <c r="H94" s="1003"/>
    </row>
    <row r="95" spans="1:8" s="997" customFormat="1">
      <c r="A95" s="568" t="s">
        <v>375</v>
      </c>
      <c r="B95" s="563">
        <f>'Sources and Uses Budget'!$C$94</f>
        <v>0</v>
      </c>
      <c r="C95" s="563">
        <f>'Sources and Uses Budget'!$C$94</f>
        <v>0</v>
      </c>
      <c r="D95" s="563">
        <f>'Sources and Uses Budget'!$C$94</f>
        <v>0</v>
      </c>
      <c r="E95" s="654">
        <f t="shared" si="1"/>
        <v>0</v>
      </c>
      <c r="F95" s="564"/>
      <c r="G95" s="565"/>
      <c r="H95" s="1003"/>
    </row>
    <row r="96" spans="1:8" s="997" customFormat="1">
      <c r="A96" s="566" t="s">
        <v>684</v>
      </c>
      <c r="B96" s="567">
        <f>SUM(B81:B95)</f>
        <v>0</v>
      </c>
      <c r="C96" s="567">
        <f>SUM(C81:C95)</f>
        <v>0</v>
      </c>
      <c r="D96" s="567">
        <f>SUM(D81:D95)</f>
        <v>0</v>
      </c>
      <c r="E96" s="654">
        <f t="shared" si="1"/>
        <v>0</v>
      </c>
      <c r="F96" s="564"/>
      <c r="G96" s="565"/>
      <c r="H96" s="1003"/>
    </row>
    <row r="97" spans="1:8" s="997" customFormat="1">
      <c r="A97" s="566" t="s">
        <v>685</v>
      </c>
      <c r="B97" s="567">
        <f>SUM(B64+B68+B75+B79+B96)</f>
        <v>0</v>
      </c>
      <c r="C97" s="567">
        <f>SUM(C64+C68+C75+C79+C96)</f>
        <v>0</v>
      </c>
      <c r="D97" s="567">
        <f>SUM(D64+D68+D75+D79+D96)</f>
        <v>0</v>
      </c>
      <c r="E97" s="654">
        <f t="shared" si="1"/>
        <v>0</v>
      </c>
      <c r="F97" s="564"/>
      <c r="G97" s="565"/>
      <c r="H97" s="1003"/>
    </row>
    <row r="98" spans="1:8" s="997" customFormat="1">
      <c r="A98" s="560" t="s">
        <v>1003</v>
      </c>
      <c r="B98" s="560"/>
      <c r="C98" s="560"/>
      <c r="D98" s="560"/>
      <c r="E98" s="560"/>
      <c r="F98" s="582"/>
      <c r="G98" s="560"/>
      <c r="H98" s="1003"/>
    </row>
    <row r="99" spans="1:8" s="996" customFormat="1">
      <c r="A99" s="562" t="s">
        <v>986</v>
      </c>
      <c r="B99" s="563">
        <f>'Sources and Uses Budget'!$C$98</f>
        <v>0</v>
      </c>
      <c r="C99" s="563">
        <f>'Sources and Uses Budget'!$C$98</f>
        <v>0</v>
      </c>
      <c r="D99" s="563">
        <f>'Sources and Uses Budget'!$C$98</f>
        <v>0</v>
      </c>
      <c r="E99" s="654">
        <f t="shared" si="1"/>
        <v>0</v>
      </c>
      <c r="F99" s="564"/>
      <c r="G99" s="565"/>
      <c r="H99" s="1001"/>
    </row>
    <row r="100" spans="1:8" s="996" customFormat="1">
      <c r="A100" s="562" t="s">
        <v>987</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988</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989</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1438</v>
      </c>
      <c r="B103" s="563">
        <f>'Sources and Uses Budget'!$C$102</f>
        <v>0</v>
      </c>
      <c r="C103" s="563">
        <f>'Sources and Uses Budget'!$C$102</f>
        <v>0</v>
      </c>
      <c r="D103" s="563">
        <f>'Sources and Uses Budget'!$C$102</f>
        <v>0</v>
      </c>
      <c r="E103" s="654">
        <f t="shared" si="1"/>
        <v>0</v>
      </c>
      <c r="F103" s="564"/>
      <c r="G103" s="565"/>
      <c r="H103" s="1001"/>
    </row>
    <row r="104" spans="1:8" s="996" customFormat="1">
      <c r="A104" s="568" t="s">
        <v>375</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990</v>
      </c>
      <c r="B105" s="567">
        <f>SUM(B99:B104)</f>
        <v>0</v>
      </c>
      <c r="C105" s="567">
        <f>SUM(C99:C104)</f>
        <v>0</v>
      </c>
      <c r="D105" s="567">
        <f>SUM(D99:D104)</f>
        <v>0</v>
      </c>
      <c r="E105" s="654">
        <f t="shared" si="1"/>
        <v>0</v>
      </c>
      <c r="F105" s="564"/>
      <c r="G105" s="565"/>
      <c r="H105" s="1001"/>
    </row>
    <row r="106" spans="1:8" s="996" customFormat="1">
      <c r="A106" s="566" t="s">
        <v>991</v>
      </c>
      <c r="B106" s="569">
        <f>SUM(B97+B105)</f>
        <v>0</v>
      </c>
      <c r="C106" s="569">
        <f>SUM(C97+C105)</f>
        <v>0</v>
      </c>
      <c r="D106" s="569">
        <f>SUM(D97+D105)</f>
        <v>0</v>
      </c>
      <c r="E106" s="654">
        <f t="shared" si="1"/>
        <v>0</v>
      </c>
      <c r="F106" s="564"/>
      <c r="G106" s="565"/>
      <c r="H106" s="1001"/>
    </row>
    <row r="107" spans="1:8" s="996" customFormat="1">
      <c r="A107" s="572" t="s">
        <v>372</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77" t="s">
        <v>759</v>
      </c>
      <c r="B2" s="1478"/>
      <c r="C2" s="1478"/>
      <c r="D2" s="1478"/>
      <c r="E2" s="1478"/>
      <c r="F2" s="1478"/>
      <c r="G2" s="1478"/>
      <c r="H2" s="1478"/>
      <c r="I2" s="1478"/>
      <c r="J2" s="1478"/>
    </row>
    <row r="3" spans="1:10" ht="15">
      <c r="A3" s="1479" t="s">
        <v>2157</v>
      </c>
      <c r="B3" s="1478"/>
      <c r="C3" s="1478"/>
      <c r="D3" s="1478"/>
      <c r="E3" s="1478"/>
      <c r="F3" s="1478"/>
      <c r="G3" s="1478"/>
      <c r="H3" s="1478"/>
      <c r="I3" s="1478"/>
      <c r="J3" s="1478"/>
    </row>
    <row r="4" spans="1:10"/>
    <row r="5" spans="1:10" ht="12.75" customHeight="1">
      <c r="A5" s="1486" t="s">
        <v>2147</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484"/>
      <c r="B9" s="1484"/>
      <c r="C9" s="1484"/>
      <c r="D9" s="1484"/>
      <c r="E9" s="1484"/>
      <c r="F9" s="1484"/>
      <c r="G9" s="1484"/>
      <c r="H9" s="1484"/>
      <c r="I9" s="1484"/>
      <c r="J9" s="1484"/>
    </row>
    <row r="10" spans="1:10">
      <c r="A10" s="493"/>
      <c r="B10" s="493"/>
      <c r="C10" s="493"/>
      <c r="D10" s="493"/>
      <c r="E10" s="493"/>
      <c r="F10" s="493"/>
      <c r="G10" s="493"/>
      <c r="H10" s="493"/>
      <c r="I10" s="493"/>
      <c r="J10" s="493"/>
    </row>
    <row r="11" spans="1:10" ht="15" customHeight="1">
      <c r="A11" s="1484" t="s">
        <v>1206</v>
      </c>
      <c r="B11" s="1485"/>
      <c r="C11" s="1485"/>
      <c r="D11" s="1485"/>
      <c r="E11" s="1485"/>
      <c r="F11" s="1485"/>
      <c r="G11" s="1485"/>
      <c r="H11" s="1485"/>
      <c r="I11" s="1485"/>
      <c r="J11" s="1485"/>
    </row>
    <row r="12" spans="1:10">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c r="A14" s="1485"/>
      <c r="B14" s="1485"/>
      <c r="C14" s="1485"/>
      <c r="D14" s="1485"/>
      <c r="E14" s="1485"/>
      <c r="F14" s="1485"/>
      <c r="G14" s="1485"/>
      <c r="H14" s="1485"/>
      <c r="I14" s="1485"/>
      <c r="J14" s="1485"/>
    </row>
    <row r="15" spans="1:10"/>
    <row r="16" spans="1:10" ht="12.75" customHeight="1">
      <c r="A16" s="1480" t="s">
        <v>2148</v>
      </c>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1482"/>
      <c r="B21" s="1482"/>
      <c r="C21" s="1482"/>
      <c r="D21" s="1482"/>
      <c r="E21" s="1482"/>
      <c r="F21" s="1482"/>
      <c r="G21" s="1482"/>
      <c r="H21" s="1482"/>
      <c r="I21" s="1482"/>
      <c r="J21" s="1482"/>
    </row>
    <row r="22" spans="1:10">
      <c r="A22" s="494" t="s">
        <v>1205</v>
      </c>
      <c r="B22" s="493"/>
      <c r="C22" s="493"/>
      <c r="D22" s="493"/>
      <c r="E22" s="493"/>
      <c r="F22" s="493"/>
      <c r="G22" s="493"/>
      <c r="H22" s="493"/>
      <c r="I22" s="493"/>
      <c r="J22" s="493"/>
    </row>
    <row r="23" spans="1:10">
      <c r="A23" s="585" t="s">
        <v>811</v>
      </c>
      <c r="B23" s="585"/>
      <c r="C23" s="585"/>
      <c r="D23" s="585"/>
      <c r="E23" s="585"/>
      <c r="F23" s="585"/>
      <c r="G23" s="585"/>
      <c r="H23" s="585"/>
      <c r="I23" s="585"/>
      <c r="J23" s="585"/>
    </row>
    <row r="24" spans="1:10">
      <c r="A24" s="1483" t="s">
        <v>1189</v>
      </c>
      <c r="B24" s="1478"/>
      <c r="C24" s="1478"/>
      <c r="D24" s="1478"/>
      <c r="E24" s="147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1" t="s">
        <v>1204</v>
      </c>
      <c r="B62" s="1482"/>
      <c r="C62" s="1482"/>
      <c r="D62" s="1482"/>
      <c r="E62" s="1482"/>
      <c r="F62" s="1482"/>
      <c r="G62" s="1482"/>
      <c r="H62" s="1482"/>
      <c r="I62" s="1482"/>
      <c r="J62" s="1482"/>
    </row>
    <row r="63" spans="1:10">
      <c r="A63" s="1482"/>
      <c r="B63" s="1482"/>
      <c r="C63" s="1482"/>
      <c r="D63" s="1482"/>
      <c r="E63" s="1482"/>
      <c r="F63" s="1482"/>
      <c r="G63" s="1482"/>
      <c r="H63" s="1482"/>
      <c r="I63" s="1482"/>
      <c r="J63" s="1482"/>
    </row>
    <row r="64" spans="1:10">
      <c r="A64" s="1482"/>
      <c r="B64" s="1482"/>
      <c r="C64" s="1482"/>
      <c r="D64" s="1482"/>
      <c r="E64" s="1482"/>
      <c r="F64" s="1482"/>
      <c r="G64" s="1482"/>
      <c r="H64" s="1482"/>
      <c r="I64" s="1482"/>
      <c r="J64" s="1482"/>
    </row>
    <row r="65" spans="1:9"/>
    <row r="66" spans="1:9">
      <c r="A66" s="298" t="s">
        <v>1189</v>
      </c>
    </row>
    <row r="67" spans="1:9"/>
    <row r="68" spans="1:9"/>
    <row r="69" spans="1:9"/>
    <row r="70" spans="1:9"/>
    <row r="71" spans="1:9"/>
    <row r="72" spans="1:9"/>
    <row r="73" spans="1:9"/>
    <row r="74" spans="1:9"/>
    <row r="75" spans="1:9"/>
    <row r="76" spans="1:9"/>
    <row r="77" spans="1:9">
      <c r="A77" s="1476" t="s">
        <v>1327</v>
      </c>
      <c r="B77" s="1476"/>
      <c r="C77" s="1476"/>
      <c r="D77" s="1476"/>
      <c r="E77" s="1476"/>
      <c r="F77" s="1476"/>
      <c r="G77" s="1476"/>
      <c r="H77" s="1476"/>
      <c r="I77" s="1476"/>
    </row>
    <row r="78" spans="1:9">
      <c r="A78" s="787" t="s">
        <v>1472</v>
      </c>
    </row>
    <row r="79" spans="1:9">
      <c r="A79" s="787" t="s">
        <v>1326</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C2081"/>
  <sheetViews>
    <sheetView showGridLines="0" zoomScaleNormal="100" zoomScaleSheetLayoutView="100" workbookViewId="0">
      <selection activeCell="A2" sqref="A2:G2"/>
    </sheetView>
  </sheetViews>
  <sheetFormatPr defaultColWidth="0" defaultRowHeight="12.75" zeroHeight="1"/>
  <cols>
    <col min="1" max="1" width="1.5703125" style="441" customWidth="1"/>
    <col min="2" max="2" width="13.5703125" style="441" customWidth="1"/>
    <col min="3" max="3" width="2.5703125" style="441" customWidth="1"/>
    <col min="4" max="5" width="3.5703125" style="444" customWidth="1"/>
    <col min="6" max="6" width="67.28515625" style="444" customWidth="1"/>
    <col min="7" max="7" width="2.42578125" style="434" customWidth="1"/>
    <col min="8" max="8" width="2.5703125" style="435" hidden="1" customWidth="1"/>
    <col min="9" max="9" width="14" style="435" hidden="1" customWidth="1"/>
    <col min="10" max="16383" width="2.5703125" style="435" hidden="1"/>
    <col min="16384" max="16384" width="0.5703125" style="435" hidden="1"/>
  </cols>
  <sheetData>
    <row r="1" spans="1:9"/>
    <row r="2" spans="1:9">
      <c r="A2" s="1560" t="s">
        <v>2156</v>
      </c>
      <c r="B2" s="1561"/>
      <c r="C2" s="1561"/>
      <c r="D2" s="1561"/>
      <c r="E2" s="1561"/>
      <c r="F2" s="1561"/>
      <c r="G2" s="1561"/>
      <c r="I2" s="2" t="s">
        <v>195</v>
      </c>
    </row>
    <row r="3" spans="1:9" s="436" customFormat="1">
      <c r="A3" s="1560" t="s">
        <v>821</v>
      </c>
      <c r="B3" s="1561"/>
      <c r="C3" s="1561"/>
      <c r="D3" s="1561"/>
      <c r="E3" s="1561"/>
      <c r="F3" s="1561"/>
      <c r="G3" s="1561"/>
      <c r="I3" s="335" t="s">
        <v>1575</v>
      </c>
    </row>
    <row r="4" spans="1:9">
      <c r="I4" s="335" t="s">
        <v>1576</v>
      </c>
    </row>
    <row r="5" spans="1:9" s="437" customFormat="1">
      <c r="A5" s="1562" t="s">
        <v>1215</v>
      </c>
      <c r="B5" s="1563"/>
      <c r="C5" s="1563"/>
      <c r="D5" s="1563"/>
      <c r="E5" s="1563"/>
      <c r="F5" s="1563"/>
      <c r="G5" s="1563"/>
      <c r="I5" s="2" t="s">
        <v>750</v>
      </c>
    </row>
    <row r="6" spans="1:9" s="437" customFormat="1">
      <c r="A6" s="1562" t="s">
        <v>1216</v>
      </c>
      <c r="B6" s="1563"/>
      <c r="C6" s="1563"/>
      <c r="D6" s="1563"/>
      <c r="E6" s="1563"/>
      <c r="F6" s="1563"/>
      <c r="G6" s="1563"/>
    </row>
    <row r="7" spans="1:9"/>
    <row r="8" spans="1:9" s="437" customFormat="1">
      <c r="A8" s="1566" t="s">
        <v>1573</v>
      </c>
      <c r="B8" s="1566"/>
      <c r="C8" s="1566"/>
      <c r="D8" s="1566"/>
      <c r="E8" s="1566"/>
      <c r="F8" s="1566"/>
      <c r="G8" s="1566"/>
    </row>
    <row r="9" spans="1:9" s="437" customFormat="1">
      <c r="A9" s="1566" t="s">
        <v>1574</v>
      </c>
      <c r="B9" s="1566"/>
      <c r="C9" s="1566"/>
      <c r="D9" s="1566"/>
      <c r="E9" s="1566"/>
      <c r="F9" s="1566"/>
      <c r="G9" s="1566"/>
    </row>
    <row r="10" spans="1:9">
      <c r="A10" s="438"/>
      <c r="B10" s="438"/>
      <c r="C10" s="438"/>
      <c r="D10" s="438"/>
      <c r="E10" s="438"/>
      <c r="F10" s="438"/>
    </row>
    <row r="11" spans="1:9">
      <c r="A11" s="1564" t="s">
        <v>1718</v>
      </c>
      <c r="B11" s="1564"/>
      <c r="C11" s="1564"/>
      <c r="D11" s="1564"/>
      <c r="E11" s="1564"/>
      <c r="F11" s="1564"/>
      <c r="G11" s="1564"/>
    </row>
    <row r="12" spans="1:9">
      <c r="A12" s="438"/>
      <c r="E12" s="917"/>
    </row>
    <row r="13" spans="1:9" ht="13.7" customHeight="1">
      <c r="B13" s="438"/>
      <c r="C13" s="438"/>
      <c r="D13" s="1565" t="s">
        <v>1717</v>
      </c>
      <c r="E13" s="1565"/>
      <c r="F13" s="1565"/>
    </row>
    <row r="14" spans="1:9">
      <c r="B14" s="438"/>
      <c r="C14" s="438"/>
      <c r="D14" s="1565"/>
      <c r="E14" s="1565"/>
      <c r="F14" s="1565"/>
    </row>
    <row r="15" spans="1:9">
      <c r="A15" s="920"/>
      <c r="B15" s="920"/>
      <c r="C15" s="920"/>
      <c r="D15" s="1488" t="s">
        <v>1577</v>
      </c>
      <c r="E15" s="1488"/>
      <c r="F15" s="1488"/>
    </row>
    <row r="16" spans="1:9">
      <c r="A16" s="920"/>
      <c r="B16" s="920"/>
      <c r="C16" s="920"/>
      <c r="D16" s="727"/>
    </row>
    <row r="17" spans="1:7" ht="14.45" customHeight="1">
      <c r="A17" s="751"/>
      <c r="B17" s="1094" t="s">
        <v>195</v>
      </c>
      <c r="C17" s="920"/>
      <c r="D17" s="1471" t="s">
        <v>1625</v>
      </c>
      <c r="E17" s="1471"/>
      <c r="F17" s="1471"/>
    </row>
    <row r="18" spans="1:7">
      <c r="A18" s="799"/>
      <c r="B18" s="798"/>
      <c r="C18" s="798"/>
      <c r="D18" s="1471"/>
      <c r="E18" s="1471"/>
      <c r="F18" s="1471"/>
    </row>
    <row r="19" spans="1:7">
      <c r="A19" s="799"/>
      <c r="B19" s="798"/>
      <c r="C19" s="798"/>
      <c r="D19" s="1471"/>
      <c r="E19" s="1471"/>
      <c r="F19" s="1471"/>
    </row>
    <row r="20" spans="1:7">
      <c r="A20" s="920"/>
      <c r="B20" s="920"/>
      <c r="C20" s="920"/>
    </row>
    <row r="21" spans="1:7" ht="14.45" customHeight="1">
      <c r="A21" s="676"/>
      <c r="B21" s="1094" t="s">
        <v>195</v>
      </c>
      <c r="D21" s="1507" t="s">
        <v>1626</v>
      </c>
      <c r="E21" s="1507"/>
      <c r="F21" s="1507"/>
    </row>
    <row r="22" spans="1:7" ht="14.25">
      <c r="A22" s="751"/>
      <c r="B22" s="848"/>
      <c r="C22" s="848"/>
      <c r="D22" s="726"/>
    </row>
    <row r="23" spans="1:7" ht="14.45" customHeight="1">
      <c r="A23" s="676"/>
      <c r="B23" s="1094" t="s">
        <v>195</v>
      </c>
      <c r="C23" s="848"/>
      <c r="D23" s="1471" t="s">
        <v>1627</v>
      </c>
      <c r="E23" s="1471"/>
      <c r="F23" s="1471"/>
    </row>
    <row r="24" spans="1:7" ht="14.25">
      <c r="A24" s="751"/>
      <c r="B24" s="848"/>
      <c r="C24" s="848"/>
      <c r="D24" s="1471"/>
      <c r="E24" s="1471"/>
      <c r="F24" s="1471"/>
    </row>
    <row r="25" spans="1:7" s="2" customFormat="1" ht="14.25">
      <c r="A25" s="587"/>
      <c r="B25" s="579"/>
      <c r="C25" s="579"/>
      <c r="D25" s="487"/>
      <c r="E25" s="335"/>
      <c r="F25" s="335"/>
      <c r="G25" s="335"/>
    </row>
    <row r="26" spans="1:7" s="2" customFormat="1" ht="14.45" customHeight="1">
      <c r="A26" s="587"/>
      <c r="B26" s="1094" t="s">
        <v>195</v>
      </c>
      <c r="C26" s="579"/>
      <c r="D26" s="1506" t="s">
        <v>1628</v>
      </c>
      <c r="E26" s="1506"/>
      <c r="F26" s="1506"/>
      <c r="G26" s="335"/>
    </row>
    <row r="27" spans="1:7" s="2" customFormat="1" ht="14.25">
      <c r="A27" s="587"/>
      <c r="B27" s="579"/>
      <c r="C27" s="579"/>
      <c r="D27" s="1506"/>
      <c r="E27" s="1506"/>
      <c r="F27" s="1506"/>
      <c r="G27" s="335"/>
    </row>
    <row r="28" spans="1:7" s="2" customFormat="1" ht="14.25">
      <c r="A28" s="587"/>
      <c r="B28" s="579"/>
      <c r="C28" s="579"/>
      <c r="D28" s="1506"/>
      <c r="E28" s="1506"/>
      <c r="F28" s="1506"/>
      <c r="G28" s="335"/>
    </row>
    <row r="29" spans="1:7" s="2" customFormat="1" ht="14.25">
      <c r="A29" s="587"/>
      <c r="B29" s="579"/>
      <c r="C29" s="579"/>
      <c r="D29" s="1506"/>
      <c r="E29" s="1506"/>
      <c r="F29" s="1506"/>
      <c r="G29" s="335"/>
    </row>
    <row r="30" spans="1:7" s="2" customFormat="1" ht="14.25">
      <c r="A30" s="587"/>
      <c r="B30" s="579"/>
      <c r="C30" s="579"/>
      <c r="D30" s="1506"/>
      <c r="E30" s="1506"/>
      <c r="F30" s="1506"/>
      <c r="G30" s="335"/>
    </row>
    <row r="31" spans="1:7" s="2" customFormat="1" ht="14.25">
      <c r="A31" s="587"/>
      <c r="B31" s="579"/>
      <c r="C31" s="579"/>
      <c r="D31" s="1009"/>
      <c r="E31" s="335"/>
      <c r="F31" s="335"/>
      <c r="G31" s="335"/>
    </row>
    <row r="32" spans="1:7" s="2" customFormat="1" ht="14.45" customHeight="1">
      <c r="A32" s="587"/>
      <c r="B32" s="1094" t="s">
        <v>195</v>
      </c>
      <c r="C32" s="579"/>
      <c r="D32" s="1473" t="s">
        <v>1629</v>
      </c>
      <c r="E32" s="1473"/>
      <c r="F32" s="1473"/>
      <c r="G32" s="335"/>
    </row>
    <row r="33" spans="1:7" s="2" customFormat="1" ht="14.25">
      <c r="A33" s="587"/>
      <c r="B33" s="579"/>
      <c r="C33" s="579"/>
      <c r="D33" s="1473"/>
      <c r="E33" s="1473"/>
      <c r="F33" s="1473"/>
      <c r="G33" s="335"/>
    </row>
    <row r="34" spans="1:7" ht="14.25">
      <c r="A34" s="676"/>
      <c r="D34" s="442"/>
    </row>
    <row r="35" spans="1:7" ht="14.45" customHeight="1">
      <c r="A35" s="676"/>
      <c r="B35" s="1094" t="s">
        <v>195</v>
      </c>
      <c r="D35" s="1472" t="s">
        <v>1984</v>
      </c>
      <c r="E35" s="1473"/>
      <c r="F35" s="1473"/>
    </row>
    <row r="36" spans="1:7" ht="14.25">
      <c r="A36" s="676"/>
      <c r="D36" s="1473"/>
      <c r="E36" s="1473"/>
      <c r="F36" s="1473"/>
    </row>
    <row r="37" spans="1:7" ht="14.25">
      <c r="A37" s="676"/>
      <c r="D37" s="1473"/>
      <c r="E37" s="1473"/>
      <c r="F37" s="1473"/>
    </row>
    <row r="38" spans="1:7" ht="14.25">
      <c r="A38" s="676"/>
      <c r="D38" s="1473"/>
      <c r="E38" s="1473"/>
      <c r="F38" s="1473"/>
    </row>
    <row r="39" spans="1:7" ht="14.25">
      <c r="A39" s="676"/>
      <c r="D39" s="1473"/>
      <c r="E39" s="1473"/>
      <c r="F39" s="1473"/>
    </row>
    <row r="40" spans="1:7" customFormat="1" ht="14.25">
      <c r="A40" s="587"/>
      <c r="B40" s="579"/>
      <c r="C40" s="579"/>
      <c r="D40" s="1473"/>
      <c r="E40" s="1473"/>
      <c r="F40" s="1473"/>
      <c r="G40" s="298"/>
    </row>
    <row r="41" spans="1:7" customFormat="1" ht="14.25">
      <c r="A41" s="587"/>
      <c r="B41" s="579"/>
      <c r="C41" s="579"/>
      <c r="D41" s="1473"/>
      <c r="E41" s="1473"/>
      <c r="F41" s="1473"/>
      <c r="G41" s="298"/>
    </row>
    <row r="42" spans="1:7" customFormat="1" ht="14.25">
      <c r="A42" s="587"/>
      <c r="B42" s="579"/>
      <c r="C42" s="579"/>
      <c r="D42" s="1473"/>
      <c r="E42" s="1473"/>
      <c r="F42" s="1473"/>
      <c r="G42" s="298"/>
    </row>
    <row r="43" spans="1:7" customFormat="1" ht="14.25">
      <c r="A43" s="587"/>
      <c r="B43" s="579"/>
      <c r="C43" s="579"/>
      <c r="D43" s="1099"/>
      <c r="E43" s="1099"/>
      <c r="F43" s="1099"/>
      <c r="G43" s="298"/>
    </row>
    <row r="44" spans="1:7" customFormat="1" ht="14.25">
      <c r="A44" s="587"/>
      <c r="B44" s="1094" t="s">
        <v>195</v>
      </c>
      <c r="C44" s="579"/>
      <c r="D44" s="1473" t="s">
        <v>1630</v>
      </c>
      <c r="E44" s="1473"/>
      <c r="F44" s="1473"/>
      <c r="G44" s="298"/>
    </row>
    <row r="45" spans="1:7" customFormat="1" ht="14.25">
      <c r="A45" s="587"/>
      <c r="B45" s="579"/>
      <c r="C45" s="579"/>
      <c r="D45" s="1473"/>
      <c r="E45" s="1473"/>
      <c r="F45" s="1473"/>
      <c r="G45" s="298"/>
    </row>
    <row r="46" spans="1:7" customFormat="1" ht="14.25">
      <c r="A46" s="587"/>
      <c r="B46" s="579"/>
      <c r="C46" s="579"/>
      <c r="D46" s="1473"/>
      <c r="E46" s="1473"/>
      <c r="F46" s="1473"/>
      <c r="G46" s="298"/>
    </row>
    <row r="47" spans="1:7" customFormat="1" ht="14.25">
      <c r="A47" s="587"/>
      <c r="B47" s="579"/>
      <c r="C47" s="579"/>
      <c r="D47" s="1473"/>
      <c r="E47" s="1473"/>
      <c r="F47" s="1473"/>
      <c r="G47" s="298"/>
    </row>
    <row r="48" spans="1:7" customFormat="1" ht="14.25">
      <c r="A48" s="587"/>
      <c r="B48" s="579"/>
      <c r="C48" s="579"/>
      <c r="D48" s="1473"/>
      <c r="E48" s="1473"/>
      <c r="F48" s="1473"/>
      <c r="G48" s="298"/>
    </row>
    <row r="49" spans="1:7" customFormat="1" ht="14.25">
      <c r="A49" s="587"/>
      <c r="B49" s="579"/>
      <c r="C49" s="579"/>
      <c r="D49" s="1099"/>
      <c r="E49" s="1099"/>
      <c r="F49" s="1099"/>
      <c r="G49" s="298"/>
    </row>
    <row r="50" spans="1:7" customFormat="1" ht="14.25">
      <c r="A50" s="587"/>
      <c r="B50" s="1094" t="s">
        <v>195</v>
      </c>
      <c r="C50" s="579"/>
      <c r="D50" s="1472" t="s">
        <v>2171</v>
      </c>
      <c r="E50" s="1473"/>
      <c r="F50" s="1473"/>
      <c r="G50" s="298"/>
    </row>
    <row r="51" spans="1:7" customFormat="1" ht="14.25">
      <c r="A51" s="587"/>
      <c r="B51" s="579"/>
      <c r="C51" s="579"/>
      <c r="D51" s="1473"/>
      <c r="E51" s="1473"/>
      <c r="F51" s="1473"/>
      <c r="G51" s="298"/>
    </row>
    <row r="52" spans="1:7" customFormat="1" ht="14.25">
      <c r="A52" s="587"/>
      <c r="B52" s="579"/>
      <c r="C52" s="579"/>
      <c r="D52" s="1473"/>
      <c r="E52" s="1473"/>
      <c r="F52" s="1473"/>
      <c r="G52" s="298"/>
    </row>
    <row r="53" spans="1:7" customFormat="1" ht="14.25">
      <c r="A53" s="587"/>
      <c r="B53" s="579"/>
      <c r="C53" s="579"/>
      <c r="D53" s="1473"/>
      <c r="E53" s="1473"/>
      <c r="F53" s="1473"/>
      <c r="G53" s="298"/>
    </row>
    <row r="54" spans="1:7" customFormat="1" ht="24.4" customHeight="1">
      <c r="A54" s="587"/>
      <c r="B54" s="579"/>
      <c r="C54" s="579"/>
      <c r="D54" s="1473"/>
      <c r="E54" s="1473"/>
      <c r="F54" s="1473"/>
      <c r="G54" s="298"/>
    </row>
    <row r="55" spans="1:7" customFormat="1" ht="14.25">
      <c r="A55" s="587"/>
      <c r="B55" s="579"/>
      <c r="C55" s="579"/>
      <c r="D55" s="2"/>
      <c r="E55" s="335"/>
      <c r="F55" s="335"/>
      <c r="G55" s="298"/>
    </row>
    <row r="56" spans="1:7" s="2" customFormat="1" ht="14.25">
      <c r="A56" s="587"/>
      <c r="B56" s="1094" t="s">
        <v>195</v>
      </c>
      <c r="C56" s="579"/>
      <c r="D56" s="1472" t="s">
        <v>2172</v>
      </c>
      <c r="E56" s="1473"/>
      <c r="F56" s="1473"/>
      <c r="G56" s="335"/>
    </row>
    <row r="57" spans="1:7" s="2" customFormat="1" ht="14.25">
      <c r="A57" s="587"/>
      <c r="B57" s="579"/>
      <c r="C57" s="579"/>
      <c r="D57" s="1473"/>
      <c r="E57" s="1473"/>
      <c r="F57" s="1473"/>
      <c r="G57" s="335"/>
    </row>
    <row r="58" spans="1:7" s="1427" customFormat="1" ht="14.25">
      <c r="A58" s="587"/>
      <c r="B58" s="579"/>
      <c r="C58" s="579"/>
      <c r="D58" s="1473"/>
      <c r="E58" s="1473"/>
      <c r="F58" s="1473"/>
      <c r="G58" s="335"/>
    </row>
    <row r="59" spans="1:7" s="1427" customFormat="1" ht="14.25">
      <c r="A59" s="587"/>
      <c r="B59" s="579"/>
      <c r="C59" s="579"/>
      <c r="D59" s="1473"/>
      <c r="E59" s="1473"/>
      <c r="F59" s="1473"/>
      <c r="G59" s="335"/>
    </row>
    <row r="60" spans="1:7" s="2" customFormat="1" ht="14.25">
      <c r="A60" s="587"/>
      <c r="B60" s="579"/>
      <c r="C60" s="579"/>
      <c r="D60" s="1473"/>
      <c r="E60" s="1473"/>
      <c r="F60" s="1473"/>
      <c r="G60" s="335"/>
    </row>
    <row r="61" spans="1:7" s="2" customFormat="1" ht="14.25">
      <c r="A61" s="587"/>
      <c r="B61" s="579"/>
      <c r="C61" s="579"/>
      <c r="D61" s="442"/>
      <c r="E61" s="335"/>
      <c r="F61" s="335"/>
      <c r="G61" s="335"/>
    </row>
    <row r="62" spans="1:7" s="2" customFormat="1" ht="14.25">
      <c r="A62" s="587"/>
      <c r="B62" s="1094" t="s">
        <v>195</v>
      </c>
      <c r="C62" s="579"/>
      <c r="D62" s="1532" t="s">
        <v>1712</v>
      </c>
      <c r="E62" s="1532"/>
      <c r="F62" s="1532"/>
      <c r="G62" s="335"/>
    </row>
    <row r="63" spans="1:7" s="2" customFormat="1" ht="14.25">
      <c r="A63" s="587"/>
      <c r="B63" s="579"/>
      <c r="C63" s="579"/>
      <c r="D63" s="1532"/>
      <c r="E63" s="1532"/>
      <c r="F63" s="1532"/>
      <c r="G63" s="335"/>
    </row>
    <row r="64" spans="1:7" s="2" customFormat="1" ht="14.25">
      <c r="A64" s="587"/>
      <c r="B64" s="579"/>
      <c r="C64" s="579"/>
      <c r="D64" s="1532"/>
      <c r="E64" s="1532"/>
      <c r="F64" s="1532"/>
      <c r="G64" s="335"/>
    </row>
    <row r="65" spans="1:7" s="2" customFormat="1" ht="14.25">
      <c r="A65" s="587"/>
      <c r="B65" s="579"/>
      <c r="C65" s="579"/>
      <c r="D65" s="1532"/>
      <c r="E65" s="1532"/>
      <c r="F65" s="1532"/>
      <c r="G65" s="335"/>
    </row>
    <row r="66" spans="1:7" s="2" customFormat="1" ht="14.25">
      <c r="A66" s="587"/>
      <c r="B66" s="579"/>
      <c r="C66" s="579"/>
      <c r="E66" s="335"/>
      <c r="F66" s="335"/>
      <c r="G66" s="335"/>
    </row>
    <row r="67" spans="1:7" s="2" customFormat="1" ht="14.45" customHeight="1">
      <c r="A67" s="587"/>
      <c r="B67" s="1094" t="s">
        <v>195</v>
      </c>
      <c r="C67" s="579"/>
      <c r="D67" s="1473" t="s">
        <v>1631</v>
      </c>
      <c r="E67" s="1473"/>
      <c r="F67" s="1473"/>
      <c r="G67" s="335"/>
    </row>
    <row r="68" spans="1:7" s="2" customFormat="1" ht="14.25">
      <c r="A68" s="587"/>
      <c r="B68" s="579"/>
      <c r="C68" s="579"/>
      <c r="D68" s="1473"/>
      <c r="E68" s="1473"/>
      <c r="F68" s="1473"/>
      <c r="G68" s="335"/>
    </row>
    <row r="69" spans="1:7" s="2" customFormat="1" ht="14.25">
      <c r="A69" s="587"/>
      <c r="B69" s="579"/>
      <c r="C69" s="579"/>
      <c r="D69" s="726"/>
      <c r="E69" s="335"/>
      <c r="F69" s="335"/>
      <c r="G69" s="335"/>
    </row>
    <row r="70" spans="1:7" ht="14.25">
      <c r="A70" s="676"/>
      <c r="B70" s="1094" t="s">
        <v>195</v>
      </c>
      <c r="D70" s="1473" t="s">
        <v>1713</v>
      </c>
      <c r="E70" s="1473"/>
      <c r="F70" s="1473"/>
    </row>
    <row r="71" spans="1:7">
      <c r="D71" s="1473"/>
      <c r="E71" s="1473"/>
      <c r="F71" s="1473"/>
    </row>
    <row r="72" spans="1:7">
      <c r="D72" s="1473"/>
      <c r="E72" s="1473"/>
      <c r="F72" s="1473"/>
    </row>
    <row r="73" spans="1:7"/>
    <row r="74" spans="1:7" ht="14.25">
      <c r="A74" s="676"/>
      <c r="B74" s="1094" t="s">
        <v>195</v>
      </c>
      <c r="D74" s="1473" t="s">
        <v>1714</v>
      </c>
      <c r="E74" s="1473"/>
      <c r="F74" s="1473"/>
    </row>
    <row r="75" spans="1:7">
      <c r="D75" s="1473"/>
      <c r="E75" s="1473"/>
      <c r="F75" s="1473"/>
    </row>
    <row r="76" spans="1:7"/>
    <row r="77" spans="1:7" ht="14.25">
      <c r="A77" s="676"/>
      <c r="B77" s="1094" t="s">
        <v>195</v>
      </c>
      <c r="D77" s="1473" t="s">
        <v>1715</v>
      </c>
      <c r="E77" s="1473"/>
      <c r="F77" s="1473"/>
    </row>
    <row r="78" spans="1:7">
      <c r="D78" s="1473"/>
      <c r="E78" s="1473"/>
      <c r="F78" s="1473"/>
    </row>
    <row r="79" spans="1:7">
      <c r="D79" s="1473"/>
      <c r="E79" s="1473"/>
      <c r="F79" s="1473"/>
    </row>
    <row r="80" spans="1:7">
      <c r="D80" s="487"/>
    </row>
    <row r="81" spans="1:7" ht="14.25">
      <c r="A81" s="676"/>
      <c r="B81" s="1094" t="s">
        <v>195</v>
      </c>
      <c r="D81" s="1471" t="s">
        <v>1716</v>
      </c>
      <c r="E81" s="1471"/>
      <c r="F81" s="1471"/>
    </row>
    <row r="82" spans="1:7">
      <c r="D82" s="1471"/>
      <c r="E82" s="1471"/>
      <c r="F82" s="1471"/>
    </row>
    <row r="83" spans="1:7">
      <c r="D83" s="442"/>
    </row>
    <row r="84" spans="1:7">
      <c r="A84" s="1513" t="s">
        <v>1578</v>
      </c>
      <c r="B84" s="1513"/>
      <c r="C84" s="1513"/>
      <c r="D84" s="1513"/>
      <c r="E84" s="1513"/>
      <c r="F84" s="1513"/>
      <c r="G84" s="1513"/>
    </row>
    <row r="85" spans="1:7"/>
    <row r="86" spans="1:7">
      <c r="B86" s="921"/>
      <c r="C86" s="921"/>
      <c r="D86" s="1504" t="s">
        <v>1720</v>
      </c>
      <c r="E86" s="1504"/>
      <c r="F86" s="1504"/>
    </row>
    <row r="87" spans="1:7">
      <c r="A87" s="442"/>
      <c r="D87" s="1471" t="s">
        <v>1719</v>
      </c>
      <c r="E87" s="1471"/>
      <c r="F87" s="1471"/>
    </row>
    <row r="88" spans="1:7">
      <c r="A88" s="442"/>
    </row>
    <row r="89" spans="1:7" ht="14.25" customHeight="1">
      <c r="A89" s="676"/>
      <c r="B89" s="1094" t="s">
        <v>195</v>
      </c>
      <c r="D89" s="1462" t="s">
        <v>2137</v>
      </c>
      <c r="E89" s="1462"/>
      <c r="F89" s="1462"/>
    </row>
    <row r="90" spans="1:7" ht="14.25">
      <c r="A90" s="676"/>
      <c r="D90" s="1462"/>
      <c r="E90" s="1462"/>
      <c r="F90" s="1462"/>
    </row>
    <row r="91" spans="1:7" ht="14.25">
      <c r="A91" s="676"/>
      <c r="D91" s="1462"/>
      <c r="E91" s="1462"/>
      <c r="F91" s="1462"/>
    </row>
    <row r="92" spans="1:7" ht="14.25">
      <c r="A92" s="676"/>
      <c r="D92" s="1462"/>
      <c r="E92" s="1462"/>
      <c r="F92" s="1462"/>
    </row>
    <row r="93" spans="1:7" ht="14.25">
      <c r="A93" s="676"/>
      <c r="D93" s="1462"/>
      <c r="E93" s="1462"/>
      <c r="F93" s="1462"/>
    </row>
    <row r="94" spans="1:7" ht="14.25">
      <c r="A94" s="676"/>
      <c r="D94" s="1462"/>
      <c r="E94" s="1462"/>
      <c r="F94" s="1462"/>
    </row>
    <row r="95" spans="1:7" ht="14.45" customHeight="1">
      <c r="A95" s="676"/>
      <c r="B95" s="435"/>
      <c r="D95" s="1420"/>
      <c r="E95" s="1420"/>
      <c r="F95" s="1420"/>
    </row>
    <row r="96" spans="1:7" ht="14.45" customHeight="1">
      <c r="A96" s="676"/>
      <c r="B96" s="1094" t="s">
        <v>195</v>
      </c>
      <c r="D96" s="1530" t="s">
        <v>1959</v>
      </c>
      <c r="E96" s="1530"/>
      <c r="F96" s="1530"/>
    </row>
    <row r="97" spans="1:6" ht="14.25">
      <c r="A97" s="676"/>
      <c r="D97" s="1530"/>
      <c r="E97" s="1530"/>
      <c r="F97" s="1530"/>
    </row>
    <row r="98" spans="1:6" ht="14.25">
      <c r="A98" s="676"/>
      <c r="D98" s="1530"/>
      <c r="E98" s="1530"/>
      <c r="F98" s="1530"/>
    </row>
    <row r="99" spans="1:6" ht="14.25">
      <c r="A99" s="676"/>
      <c r="D99" s="1530"/>
      <c r="E99" s="1530"/>
      <c r="F99" s="1530"/>
    </row>
    <row r="100" spans="1:6" ht="14.25">
      <c r="A100" s="676"/>
      <c r="D100" s="1530"/>
      <c r="E100" s="1530"/>
      <c r="F100" s="1530"/>
    </row>
    <row r="101" spans="1:6" ht="14.25">
      <c r="A101" s="676"/>
      <c r="D101" s="1530"/>
      <c r="E101" s="1530"/>
      <c r="F101" s="1530"/>
    </row>
    <row r="102" spans="1:6" ht="14.25">
      <c r="A102" s="676"/>
      <c r="D102" s="1530"/>
      <c r="E102" s="1530"/>
      <c r="F102" s="1530"/>
    </row>
    <row r="103" spans="1:6" ht="14.25">
      <c r="A103" s="676"/>
      <c r="D103" s="1530"/>
      <c r="E103" s="1530"/>
      <c r="F103" s="1530"/>
    </row>
    <row r="104" spans="1:6" ht="14.25">
      <c r="A104" s="676"/>
      <c r="D104" s="1530"/>
      <c r="E104" s="1530"/>
      <c r="F104" s="1530"/>
    </row>
    <row r="105" spans="1:6" ht="14.25">
      <c r="A105" s="676"/>
      <c r="D105" s="1530"/>
      <c r="E105" s="1530"/>
      <c r="F105" s="1530"/>
    </row>
    <row r="106" spans="1:6" ht="14.25">
      <c r="A106" s="676"/>
      <c r="D106" s="1530"/>
      <c r="E106" s="1530"/>
      <c r="F106" s="1530"/>
    </row>
    <row r="107" spans="1:6" ht="14.25">
      <c r="A107" s="676"/>
      <c r="D107" s="1530"/>
      <c r="E107" s="1530"/>
      <c r="F107" s="1530"/>
    </row>
    <row r="108" spans="1:6" ht="14.25">
      <c r="A108" s="676"/>
      <c r="D108" s="1530"/>
      <c r="E108" s="1530"/>
      <c r="F108" s="1530"/>
    </row>
    <row r="109" spans="1:6" ht="14.25">
      <c r="A109" s="676"/>
      <c r="D109" s="1530"/>
      <c r="E109" s="1530"/>
      <c r="F109" s="1530"/>
    </row>
    <row r="110" spans="1:6" ht="14.25">
      <c r="A110" s="676"/>
      <c r="B110" s="1094" t="s">
        <v>195</v>
      </c>
      <c r="D110" s="1471" t="s">
        <v>1721</v>
      </c>
      <c r="E110" s="1471"/>
      <c r="F110" s="1471"/>
    </row>
    <row r="111" spans="1:6" ht="14.25">
      <c r="A111" s="676"/>
      <c r="D111" s="1471"/>
      <c r="E111" s="1471"/>
      <c r="F111" s="1471"/>
    </row>
    <row r="112" spans="1:6" ht="14.25">
      <c r="A112" s="676"/>
      <c r="D112" s="1471"/>
      <c r="E112" s="1471"/>
      <c r="F112" s="1471"/>
    </row>
    <row r="113" spans="1:11" ht="14.25">
      <c r="A113" s="676"/>
      <c r="D113" s="1471"/>
      <c r="E113" s="1471"/>
      <c r="F113" s="1471"/>
    </row>
    <row r="114" spans="1:11" ht="14.25">
      <c r="A114" s="676"/>
      <c r="D114" s="1471"/>
      <c r="E114" s="1471"/>
      <c r="F114" s="1471"/>
    </row>
    <row r="115" spans="1:11" ht="14.25">
      <c r="A115" s="676"/>
      <c r="D115" s="1471"/>
      <c r="E115" s="1471"/>
      <c r="F115" s="1471"/>
    </row>
    <row r="116" spans="1:11" ht="14.25">
      <c r="A116" s="676"/>
      <c r="D116" s="1471"/>
      <c r="E116" s="1471"/>
      <c r="F116" s="1471"/>
    </row>
    <row r="117" spans="1:11" ht="14.25">
      <c r="A117" s="676"/>
      <c r="D117" s="1471"/>
      <c r="E117" s="1471"/>
      <c r="F117" s="1471"/>
    </row>
    <row r="118" spans="1:11" ht="14.25">
      <c r="A118" s="587"/>
      <c r="B118" s="486"/>
      <c r="C118" s="486"/>
      <c r="D118" s="923"/>
      <c r="E118" s="590"/>
      <c r="F118" s="590"/>
      <c r="G118" s="590"/>
      <c r="H118" s="749"/>
      <c r="I118" s="749"/>
      <c r="J118" s="749"/>
      <c r="K118" s="749"/>
    </row>
    <row r="119" spans="1:11" ht="14.25">
      <c r="A119" s="587"/>
      <c r="B119" s="1094" t="s">
        <v>195</v>
      </c>
      <c r="C119" s="486"/>
      <c r="D119" s="1546" t="s">
        <v>1722</v>
      </c>
      <c r="E119" s="1546"/>
      <c r="F119" s="1546"/>
      <c r="G119" s="590"/>
      <c r="H119" s="749"/>
      <c r="I119" s="749"/>
      <c r="J119" s="749"/>
      <c r="K119" s="749"/>
    </row>
    <row r="120" spans="1:11" ht="14.25">
      <c r="A120" s="587"/>
      <c r="B120" s="486"/>
      <c r="C120" s="486"/>
      <c r="D120" s="1546"/>
      <c r="E120" s="1546"/>
      <c r="F120" s="1546"/>
      <c r="G120" s="590"/>
      <c r="H120" s="749"/>
      <c r="I120" s="749"/>
      <c r="J120" s="749"/>
      <c r="K120" s="749"/>
    </row>
    <row r="121" spans="1:11">
      <c r="A121" s="163"/>
      <c r="B121" s="2"/>
      <c r="C121" s="2"/>
      <c r="D121" s="590"/>
      <c r="E121" s="2"/>
      <c r="F121" s="2"/>
      <c r="G121"/>
      <c r="H121"/>
      <c r="I121"/>
      <c r="J121"/>
      <c r="K121"/>
    </row>
    <row r="122" spans="1:11" ht="14.25">
      <c r="A122" s="587"/>
      <c r="B122" s="1094" t="s">
        <v>195</v>
      </c>
      <c r="C122" s="579"/>
      <c r="D122" s="1471" t="s">
        <v>1723</v>
      </c>
      <c r="E122" s="1471"/>
      <c r="F122" s="1471"/>
    </row>
    <row r="123" spans="1:11">
      <c r="A123" s="163"/>
      <c r="B123" s="579"/>
      <c r="C123" s="579"/>
      <c r="D123" s="1471"/>
      <c r="E123" s="1471"/>
      <c r="F123" s="1471"/>
    </row>
    <row r="124" spans="1:11">
      <c r="A124" s="163"/>
      <c r="B124" s="579"/>
      <c r="C124" s="579"/>
      <c r="D124" s="1471"/>
      <c r="E124" s="1471"/>
      <c r="F124" s="1471"/>
    </row>
    <row r="125" spans="1:11">
      <c r="A125" s="163"/>
      <c r="B125" s="579"/>
      <c r="C125" s="579"/>
      <c r="D125" s="1471"/>
      <c r="E125" s="1471"/>
      <c r="F125" s="1471"/>
    </row>
    <row r="126" spans="1:11">
      <c r="A126" s="163"/>
      <c r="B126" s="579"/>
      <c r="C126" s="579"/>
      <c r="D126" s="1471"/>
      <c r="E126" s="1471"/>
      <c r="F126" s="1471"/>
    </row>
    <row r="127" spans="1:11">
      <c r="E127" s="442"/>
      <c r="F127" s="442"/>
    </row>
    <row r="128" spans="1:11" customFormat="1" ht="14.25">
      <c r="A128" s="587"/>
      <c r="B128" s="1094" t="s">
        <v>195</v>
      </c>
      <c r="C128" s="579"/>
      <c r="D128" s="1473" t="s">
        <v>1724</v>
      </c>
      <c r="E128" s="1473"/>
      <c r="F128" s="1473"/>
      <c r="G128" s="298"/>
    </row>
    <row r="129" spans="1:7" s="517" customFormat="1" ht="13.9" customHeight="1">
      <c r="A129" s="924"/>
      <c r="B129" s="925"/>
      <c r="C129" s="925"/>
      <c r="D129" s="1473"/>
      <c r="E129" s="1473"/>
      <c r="F129" s="1473"/>
      <c r="G129" s="516"/>
    </row>
    <row r="130" spans="1:7" customFormat="1" ht="13.9" customHeight="1">
      <c r="A130" s="163"/>
      <c r="B130" s="579"/>
      <c r="C130" s="579"/>
      <c r="D130" s="1473"/>
      <c r="E130" s="1473"/>
      <c r="F130" s="1473"/>
      <c r="G130" s="298"/>
    </row>
    <row r="131" spans="1:7" customFormat="1" ht="13.9" customHeight="1">
      <c r="A131" s="163"/>
      <c r="B131" s="579"/>
      <c r="C131" s="579"/>
      <c r="D131" s="1473"/>
      <c r="E131" s="1473"/>
      <c r="F131" s="1473"/>
      <c r="G131" s="298"/>
    </row>
    <row r="132" spans="1:7" customFormat="1" ht="13.9" customHeight="1">
      <c r="A132" s="163"/>
      <c r="B132" s="579"/>
      <c r="C132" s="579"/>
      <c r="D132" s="1473"/>
      <c r="E132" s="1473"/>
      <c r="F132" s="1473"/>
      <c r="G132" s="298"/>
    </row>
    <row r="133" spans="1:7" customFormat="1" ht="13.9" customHeight="1">
      <c r="A133" s="163"/>
      <c r="B133" s="579"/>
      <c r="C133" s="579"/>
      <c r="D133" s="1473"/>
      <c r="E133" s="1473"/>
      <c r="F133" s="1473"/>
      <c r="G133" s="298"/>
    </row>
    <row r="134" spans="1:7" customFormat="1" ht="13.9" customHeight="1">
      <c r="A134" s="163"/>
      <c r="B134" s="579"/>
      <c r="C134" s="579"/>
      <c r="D134" s="1473"/>
      <c r="E134" s="1473"/>
      <c r="F134" s="1473"/>
      <c r="G134" s="298"/>
    </row>
    <row r="135" spans="1:7" s="2" customFormat="1" ht="13.9" customHeight="1">
      <c r="A135" s="163"/>
      <c r="B135" s="579"/>
      <c r="C135" s="579"/>
      <c r="D135" s="1473"/>
      <c r="E135" s="1473"/>
      <c r="F135" s="1473"/>
      <c r="G135" s="335"/>
    </row>
    <row r="136" spans="1:7" customFormat="1" ht="13.9" customHeight="1">
      <c r="A136" s="163"/>
      <c r="B136" s="579"/>
      <c r="C136" s="579"/>
      <c r="D136" s="1473"/>
      <c r="E136" s="1473"/>
      <c r="F136" s="1473"/>
      <c r="G136" s="298"/>
    </row>
    <row r="137" spans="1:7" customFormat="1" ht="13.9" customHeight="1">
      <c r="A137" s="163"/>
      <c r="B137" s="579"/>
      <c r="C137" s="579"/>
      <c r="D137" s="1473"/>
      <c r="E137" s="1473"/>
      <c r="F137" s="1473"/>
      <c r="G137" s="298"/>
    </row>
    <row r="138" spans="1:7" customFormat="1" ht="13.9" customHeight="1">
      <c r="A138" s="485"/>
      <c r="B138" s="579"/>
      <c r="C138" s="579"/>
      <c r="D138" s="1473"/>
      <c r="E138" s="1473"/>
      <c r="F138" s="1473"/>
      <c r="G138" s="298"/>
    </row>
    <row r="139" spans="1:7" customFormat="1" ht="13.9" customHeight="1">
      <c r="A139" s="485"/>
      <c r="B139" s="579"/>
      <c r="C139" s="579"/>
      <c r="D139" s="1473"/>
      <c r="E139" s="1473"/>
      <c r="F139" s="1473"/>
      <c r="G139" s="298"/>
    </row>
    <row r="140" spans="1:7" customFormat="1" ht="13.9" customHeight="1">
      <c r="A140" s="485"/>
      <c r="B140" s="579"/>
      <c r="C140" s="579"/>
      <c r="D140" s="442"/>
      <c r="E140" s="487"/>
      <c r="F140" s="487"/>
      <c r="G140" s="298"/>
    </row>
    <row r="141" spans="1:7" customFormat="1" ht="13.9" customHeight="1">
      <c r="A141" s="1124"/>
      <c r="B141" s="1094" t="s">
        <v>195</v>
      </c>
      <c r="C141" s="579"/>
      <c r="D141" s="1462" t="s">
        <v>1954</v>
      </c>
      <c r="E141" s="1462"/>
      <c r="F141" s="1462"/>
      <c r="G141" s="298"/>
    </row>
    <row r="142" spans="1:7" customFormat="1" ht="13.9" customHeight="1">
      <c r="A142" s="1124"/>
      <c r="B142" s="579"/>
      <c r="C142" s="579"/>
      <c r="D142" s="1462"/>
      <c r="E142" s="1462"/>
      <c r="F142" s="1462"/>
      <c r="G142" s="298"/>
    </row>
    <row r="143" spans="1:7" customFormat="1" ht="13.9" customHeight="1">
      <c r="A143" s="1124"/>
      <c r="B143" s="579"/>
      <c r="C143" s="579"/>
      <c r="D143" s="1462"/>
      <c r="E143" s="1462"/>
      <c r="F143" s="1462"/>
      <c r="G143" s="298"/>
    </row>
    <row r="144" spans="1:7" customFormat="1" ht="13.9" customHeight="1">
      <c r="A144" s="1124"/>
      <c r="B144" s="579"/>
      <c r="C144" s="579"/>
      <c r="D144" s="1462"/>
      <c r="E144" s="1462"/>
      <c r="F144" s="1462"/>
      <c r="G144" s="298"/>
    </row>
    <row r="145" spans="1:7" customFormat="1" ht="13.9" customHeight="1">
      <c r="A145" s="1124"/>
      <c r="B145" s="579"/>
      <c r="C145" s="579"/>
      <c r="D145" s="1462"/>
      <c r="E145" s="1462"/>
      <c r="F145" s="1462"/>
      <c r="G145" s="298"/>
    </row>
    <row r="146" spans="1:7" customFormat="1" ht="13.9" customHeight="1">
      <c r="A146" s="1124"/>
      <c r="B146" s="579"/>
      <c r="C146" s="579"/>
      <c r="D146" s="1462"/>
      <c r="E146" s="1462"/>
      <c r="F146" s="1462"/>
      <c r="G146" s="298"/>
    </row>
    <row r="147" spans="1:7" customFormat="1" ht="13.9" customHeight="1">
      <c r="A147" s="1124"/>
      <c r="B147" s="579"/>
      <c r="C147" s="579"/>
      <c r="D147" s="1462"/>
      <c r="E147" s="1462"/>
      <c r="F147" s="1462"/>
      <c r="G147" s="298"/>
    </row>
    <row r="148" spans="1:7" customFormat="1" ht="13.9" customHeight="1">
      <c r="A148" s="1124"/>
      <c r="B148" s="579"/>
      <c r="C148" s="579"/>
      <c r="D148" s="1462"/>
      <c r="E148" s="1462"/>
      <c r="F148" s="1462"/>
      <c r="G148" s="298"/>
    </row>
    <row r="149" spans="1:7" customFormat="1" ht="13.9" customHeight="1">
      <c r="A149" s="1124"/>
      <c r="B149" s="579"/>
      <c r="C149" s="579"/>
      <c r="D149" s="1462"/>
      <c r="E149" s="1462"/>
      <c r="F149" s="1462"/>
      <c r="G149" s="298"/>
    </row>
    <row r="150" spans="1:7" customFormat="1" ht="13.9" customHeight="1">
      <c r="A150" s="1124"/>
      <c r="B150" s="579"/>
      <c r="C150" s="579"/>
      <c r="D150" s="1462"/>
      <c r="E150" s="1462"/>
      <c r="F150" s="1462"/>
      <c r="G150" s="298"/>
    </row>
    <row r="151" spans="1:7" customFormat="1" ht="13.9" customHeight="1">
      <c r="A151" s="1124"/>
      <c r="B151" s="579"/>
      <c r="C151" s="579"/>
      <c r="D151" s="1462"/>
      <c r="E151" s="1462"/>
      <c r="F151" s="1462"/>
      <c r="G151" s="298"/>
    </row>
    <row r="152" spans="1:7" customFormat="1" ht="13.9" customHeight="1">
      <c r="A152" s="1124"/>
      <c r="B152" s="579"/>
      <c r="C152" s="579"/>
      <c r="D152" s="1462"/>
      <c r="E152" s="1462"/>
      <c r="F152" s="1462"/>
      <c r="G152" s="298"/>
    </row>
    <row r="153" spans="1:7" customFormat="1" ht="13.9" customHeight="1">
      <c r="A153" s="1124"/>
      <c r="B153" s="579"/>
      <c r="C153" s="579"/>
      <c r="D153" s="1462"/>
      <c r="E153" s="1462"/>
      <c r="F153" s="1462"/>
      <c r="G153" s="298"/>
    </row>
    <row r="154" spans="1:7" customFormat="1" ht="13.9" customHeight="1">
      <c r="A154" s="1183"/>
      <c r="B154" s="579"/>
      <c r="C154" s="579"/>
      <c r="D154" s="1462"/>
      <c r="E154" s="1462"/>
      <c r="F154" s="1462"/>
      <c r="G154" s="298"/>
    </row>
    <row r="155" spans="1:7" customFormat="1" ht="13.9" customHeight="1">
      <c r="A155" s="1183"/>
      <c r="B155" s="579"/>
      <c r="C155" s="579"/>
      <c r="D155" s="1462"/>
      <c r="E155" s="1462"/>
      <c r="F155" s="1462"/>
      <c r="G155" s="298"/>
    </row>
    <row r="156" spans="1:7" customFormat="1" ht="13.9" customHeight="1">
      <c r="A156" s="1124"/>
      <c r="B156" s="579"/>
      <c r="C156" s="579"/>
      <c r="D156" s="1462"/>
      <c r="E156" s="1462"/>
      <c r="F156" s="1462"/>
      <c r="G156" s="298"/>
    </row>
    <row r="157" spans="1:7" customFormat="1" ht="13.9" customHeight="1">
      <c r="A157" s="1124"/>
      <c r="B157" s="579"/>
      <c r="C157" s="579"/>
      <c r="D157" s="1462"/>
      <c r="E157" s="1462"/>
      <c r="F157" s="1462"/>
      <c r="G157" s="298"/>
    </row>
    <row r="158" spans="1:7" customFormat="1" ht="13.9" customHeight="1">
      <c r="A158" s="1188"/>
      <c r="B158" s="579"/>
      <c r="C158" s="579"/>
      <c r="D158" s="1462"/>
      <c r="E158" s="1462"/>
      <c r="F158" s="1462"/>
      <c r="G158" s="298"/>
    </row>
    <row r="159" spans="1:7" customFormat="1" ht="13.9" customHeight="1">
      <c r="A159" s="1124"/>
      <c r="B159" s="579"/>
      <c r="C159" s="579"/>
      <c r="D159" s="1462"/>
      <c r="E159" s="1462"/>
      <c r="F159" s="1462"/>
      <c r="G159" s="298"/>
    </row>
    <row r="160" spans="1:7" customFormat="1" ht="13.9" customHeight="1">
      <c r="A160" s="1124"/>
      <c r="B160" s="579"/>
      <c r="C160" s="579"/>
      <c r="D160" s="1551" t="s">
        <v>1974</v>
      </c>
      <c r="E160" s="1551"/>
      <c r="F160" s="1551"/>
      <c r="G160" s="298"/>
    </row>
    <row r="161" spans="1:7" customFormat="1" ht="13.9" customHeight="1">
      <c r="A161" s="1124"/>
      <c r="B161" s="579"/>
      <c r="C161" s="579"/>
      <c r="D161" s="1123"/>
      <c r="E161" s="1122"/>
      <c r="F161" s="1122"/>
      <c r="G161" s="298"/>
    </row>
    <row r="162" spans="1:7" customFormat="1" ht="13.9" customHeight="1">
      <c r="A162" s="926"/>
      <c r="B162" s="1094" t="s">
        <v>195</v>
      </c>
      <c r="C162" s="848"/>
      <c r="D162" s="1539" t="s">
        <v>1975</v>
      </c>
      <c r="E162" s="1539"/>
      <c r="F162" s="1539"/>
      <c r="G162" s="675"/>
    </row>
    <row r="163" spans="1:7" customFormat="1" ht="13.9" customHeight="1">
      <c r="A163" s="926"/>
      <c r="B163" s="848"/>
      <c r="C163" s="848"/>
      <c r="D163" s="1539"/>
      <c r="E163" s="1539"/>
      <c r="F163" s="1539"/>
      <c r="G163" s="675"/>
    </row>
    <row r="164" spans="1:7" customFormat="1" ht="13.9" customHeight="1">
      <c r="A164" s="926"/>
      <c r="B164" s="848"/>
      <c r="C164" s="848"/>
      <c r="D164" s="1539"/>
      <c r="E164" s="1539"/>
      <c r="F164" s="1539"/>
      <c r="G164" s="675"/>
    </row>
    <row r="165" spans="1:7" customFormat="1" ht="13.9" customHeight="1">
      <c r="A165" s="926"/>
      <c r="B165" s="848"/>
      <c r="C165" s="848"/>
      <c r="D165" s="1195"/>
      <c r="E165" s="1195"/>
      <c r="F165" s="1195"/>
      <c r="G165" s="675"/>
    </row>
    <row r="166" spans="1:7" customFormat="1" ht="13.9" customHeight="1">
      <c r="A166" s="926"/>
      <c r="B166" s="1094" t="s">
        <v>195</v>
      </c>
      <c r="C166" s="848"/>
      <c r="D166" s="1548" t="s">
        <v>1725</v>
      </c>
      <c r="E166" s="1548"/>
      <c r="F166" s="1548"/>
      <c r="G166" s="675"/>
    </row>
    <row r="167" spans="1:7" customFormat="1" ht="13.9" customHeight="1">
      <c r="A167" s="926"/>
      <c r="B167" s="848"/>
      <c r="C167" s="848"/>
      <c r="D167" s="1548"/>
      <c r="E167" s="1548"/>
      <c r="F167" s="1548"/>
      <c r="G167" s="675"/>
    </row>
    <row r="168" spans="1:7" customFormat="1" ht="13.9" customHeight="1">
      <c r="A168" s="926"/>
      <c r="B168" s="848"/>
      <c r="C168" s="848"/>
      <c r="D168" s="1548"/>
      <c r="E168" s="1548"/>
      <c r="F168" s="1548"/>
      <c r="G168" s="675"/>
    </row>
    <row r="169" spans="1:7" customFormat="1" ht="13.9" customHeight="1">
      <c r="A169" s="926"/>
      <c r="B169" s="848"/>
      <c r="C169" s="848"/>
      <c r="D169" s="1548"/>
      <c r="E169" s="1548"/>
      <c r="F169" s="1548"/>
      <c r="G169" s="675"/>
    </row>
    <row r="170" spans="1:7" customFormat="1" ht="13.9" customHeight="1">
      <c r="A170" s="926"/>
      <c r="B170" s="848"/>
      <c r="C170" s="848"/>
      <c r="D170" s="727"/>
      <c r="E170" s="848"/>
      <c r="F170" s="848"/>
      <c r="G170" s="675"/>
    </row>
    <row r="171" spans="1:7" customFormat="1" ht="13.9" customHeight="1">
      <c r="A171" s="926"/>
      <c r="B171" s="1094" t="s">
        <v>195</v>
      </c>
      <c r="C171" s="753"/>
      <c r="D171" s="1549" t="s">
        <v>1726</v>
      </c>
      <c r="E171" s="1549"/>
      <c r="F171" s="1549"/>
      <c r="G171" s="596"/>
    </row>
    <row r="172" spans="1:7" customFormat="1" ht="13.9" customHeight="1">
      <c r="A172" s="926"/>
      <c r="B172" s="753"/>
      <c r="C172" s="753"/>
      <c r="D172" s="1549"/>
      <c r="E172" s="1549"/>
      <c r="F172" s="1549"/>
      <c r="G172" s="596"/>
    </row>
    <row r="173" spans="1:7" customFormat="1" ht="13.9" customHeight="1">
      <c r="A173" s="926"/>
      <c r="B173" s="753"/>
      <c r="C173" s="753"/>
      <c r="D173" s="1549"/>
      <c r="E173" s="1549"/>
      <c r="F173" s="1549"/>
      <c r="G173" s="596"/>
    </row>
    <row r="174" spans="1:7">
      <c r="A174" s="920"/>
      <c r="D174" s="927"/>
      <c r="E174" s="442"/>
      <c r="F174" s="442"/>
    </row>
    <row r="175" spans="1:7">
      <c r="A175" s="1513" t="s">
        <v>1579</v>
      </c>
      <c r="B175" s="1513"/>
      <c r="C175" s="1513"/>
      <c r="D175" s="1513"/>
      <c r="E175" s="1513"/>
      <c r="F175" s="1513"/>
      <c r="G175" s="1513"/>
    </row>
    <row r="176" spans="1:7">
      <c r="D176" s="442"/>
      <c r="E176" s="442"/>
      <c r="F176" s="442"/>
    </row>
    <row r="177" spans="1:7">
      <c r="D177" s="1550" t="s">
        <v>1727</v>
      </c>
      <c r="E177" s="1550"/>
      <c r="F177" s="1550"/>
    </row>
    <row r="178" spans="1:7">
      <c r="D178" s="1552" t="s">
        <v>1728</v>
      </c>
      <c r="E178" s="1552"/>
      <c r="F178" s="1552"/>
    </row>
    <row r="179" spans="1:7">
      <c r="D179" s="727"/>
      <c r="E179" s="442"/>
      <c r="F179" s="442"/>
    </row>
    <row r="180" spans="1:7" ht="14.25">
      <c r="A180" s="751"/>
      <c r="B180" s="1094" t="s">
        <v>195</v>
      </c>
      <c r="C180" s="928"/>
      <c r="D180" s="1542" t="s">
        <v>1729</v>
      </c>
      <c r="E180" s="1542"/>
      <c r="F180" s="1542"/>
      <c r="G180" s="613"/>
    </row>
    <row r="181" spans="1:7" ht="14.25">
      <c r="A181" s="751"/>
      <c r="B181" s="928"/>
      <c r="C181" s="928"/>
      <c r="D181" s="1542"/>
      <c r="E181" s="1542"/>
      <c r="F181" s="1542"/>
      <c r="G181" s="613"/>
    </row>
    <row r="182" spans="1:7" ht="14.25">
      <c r="A182" s="751"/>
      <c r="B182" s="928"/>
      <c r="C182" s="928"/>
      <c r="D182" s="1542"/>
      <c r="E182" s="1542"/>
      <c r="F182" s="1542"/>
      <c r="G182" s="613"/>
    </row>
    <row r="183" spans="1:7" ht="14.25">
      <c r="A183" s="751"/>
      <c r="B183" s="928"/>
      <c r="C183" s="928"/>
      <c r="D183" s="1542"/>
      <c r="E183" s="1542"/>
      <c r="F183" s="1542"/>
      <c r="G183" s="613"/>
    </row>
    <row r="184" spans="1:7">
      <c r="D184" s="1543" t="s">
        <v>1977</v>
      </c>
      <c r="E184" s="1543"/>
      <c r="F184" s="1543"/>
    </row>
    <row r="185" spans="1:7">
      <c r="A185" s="442"/>
      <c r="B185" s="921"/>
      <c r="C185" s="921"/>
      <c r="D185" s="918"/>
    </row>
    <row r="186" spans="1:7">
      <c r="A186" s="1513" t="s">
        <v>1580</v>
      </c>
      <c r="B186" s="1513"/>
      <c r="C186" s="1513"/>
      <c r="D186" s="1513"/>
      <c r="E186" s="1513"/>
      <c r="F186" s="1513"/>
      <c r="G186" s="1513"/>
    </row>
    <row r="187" spans="1:7">
      <c r="A187" s="930"/>
      <c r="B187" s="930"/>
      <c r="C187" s="930"/>
      <c r="E187" s="443"/>
      <c r="F187" s="443"/>
    </row>
    <row r="188" spans="1:7">
      <c r="B188" s="931"/>
      <c r="C188" s="931"/>
      <c r="D188" s="1545" t="s">
        <v>1603</v>
      </c>
      <c r="E188" s="1545"/>
      <c r="F188" s="1545"/>
    </row>
    <row r="189" spans="1:7">
      <c r="A189" s="932"/>
      <c r="B189" s="931"/>
      <c r="C189" s="931"/>
      <c r="D189" s="1545" t="s">
        <v>298</v>
      </c>
      <c r="E189" s="1545"/>
      <c r="F189" s="1545"/>
    </row>
    <row r="190" spans="1:7">
      <c r="A190" s="438"/>
      <c r="B190" s="438"/>
      <c r="C190" s="438"/>
      <c r="D190" s="1558" t="s">
        <v>1964</v>
      </c>
      <c r="E190" s="1559"/>
      <c r="F190" s="1559"/>
    </row>
    <row r="191" spans="1:7">
      <c r="A191" s="438"/>
      <c r="B191" s="438"/>
      <c r="C191" s="438"/>
      <c r="D191" s="1201"/>
      <c r="E191" s="1202"/>
      <c r="F191" s="1202"/>
    </row>
    <row r="192" spans="1:7">
      <c r="A192" s="438"/>
      <c r="B192" s="438"/>
      <c r="C192" s="438"/>
      <c r="D192" s="1541" t="s">
        <v>2092</v>
      </c>
      <c r="E192" s="1541"/>
      <c r="F192" s="1541"/>
    </row>
    <row r="193" spans="1:6">
      <c r="A193" s="438"/>
      <c r="B193" s="438"/>
      <c r="C193" s="438"/>
      <c r="D193" s="1541"/>
      <c r="E193" s="1541"/>
      <c r="F193" s="1541"/>
    </row>
    <row r="194" spans="1:6">
      <c r="A194" s="438"/>
      <c r="B194" s="438"/>
      <c r="C194" s="438"/>
      <c r="D194" s="1541"/>
      <c r="E194" s="1541"/>
      <c r="F194" s="1541"/>
    </row>
    <row r="195" spans="1:6" ht="13.15" customHeight="1">
      <c r="A195" s="438"/>
      <c r="B195" s="438"/>
      <c r="C195" s="438"/>
      <c r="D195" s="1541"/>
      <c r="E195" s="1541"/>
      <c r="F195" s="1541"/>
    </row>
    <row r="196" spans="1:6">
      <c r="A196" s="438"/>
      <c r="B196" s="438"/>
      <c r="C196" s="438"/>
      <c r="D196" s="1541"/>
      <c r="E196" s="1541"/>
      <c r="F196" s="1541"/>
    </row>
    <row r="197" spans="1:6">
      <c r="A197" s="438"/>
      <c r="B197" s="438"/>
      <c r="C197" s="438"/>
      <c r="D197" s="1541"/>
      <c r="E197" s="1541"/>
      <c r="F197" s="1541"/>
    </row>
    <row r="198" spans="1:6">
      <c r="A198" s="438"/>
      <c r="B198" s="438"/>
      <c r="C198" s="438"/>
      <c r="D198" s="443"/>
      <c r="F198" s="443"/>
    </row>
    <row r="199" spans="1:6" ht="14.25">
      <c r="A199" s="676"/>
      <c r="B199" s="1094" t="s">
        <v>195</v>
      </c>
      <c r="C199" s="920"/>
      <c r="D199" s="1488" t="s">
        <v>143</v>
      </c>
      <c r="E199" s="1488"/>
      <c r="F199" s="1488"/>
    </row>
    <row r="200" spans="1:6" ht="14.25">
      <c r="A200" s="676"/>
      <c r="B200" s="920"/>
      <c r="C200" s="920"/>
      <c r="D200" s="1507" t="s">
        <v>1290</v>
      </c>
      <c r="E200" s="1507"/>
      <c r="F200" s="1507"/>
    </row>
    <row r="201" spans="1:6" ht="14.25">
      <c r="A201" s="676"/>
      <c r="B201" s="920"/>
      <c r="C201" s="920"/>
      <c r="D201" s="1096" t="s">
        <v>1604</v>
      </c>
      <c r="E201" s="1544" t="s">
        <v>1605</v>
      </c>
      <c r="F201" s="1544"/>
    </row>
    <row r="202" spans="1:6">
      <c r="A202" s="930"/>
      <c r="B202" s="930"/>
      <c r="C202" s="930"/>
      <c r="D202" s="1507" t="s">
        <v>1606</v>
      </c>
      <c r="E202" s="1507"/>
      <c r="F202" s="1507"/>
    </row>
    <row r="203" spans="1:6">
      <c r="A203" s="930"/>
      <c r="B203" s="930"/>
      <c r="C203" s="930"/>
      <c r="D203" s="807"/>
      <c r="F203" s="443"/>
    </row>
    <row r="204" spans="1:6" ht="14.25">
      <c r="A204" s="676"/>
      <c r="B204" s="1094" t="s">
        <v>195</v>
      </c>
      <c r="C204" s="930"/>
      <c r="D204" s="1507" t="s">
        <v>144</v>
      </c>
      <c r="E204" s="1507"/>
      <c r="F204" s="1507"/>
    </row>
    <row r="205" spans="1:6" ht="14.25">
      <c r="A205" s="676"/>
      <c r="B205" s="930"/>
      <c r="C205" s="930"/>
      <c r="D205" s="1488" t="s">
        <v>1290</v>
      </c>
      <c r="E205" s="1488"/>
      <c r="F205" s="1488"/>
    </row>
    <row r="206" spans="1:6" ht="14.25">
      <c r="A206" s="676"/>
      <c r="B206" s="930"/>
      <c r="C206" s="930"/>
      <c r="D206" s="1093" t="s">
        <v>1607</v>
      </c>
      <c r="E206" s="1540" t="s">
        <v>1608</v>
      </c>
      <c r="F206" s="1540"/>
    </row>
    <row r="207" spans="1:6">
      <c r="A207" s="930"/>
      <c r="B207" s="930"/>
      <c r="C207" s="930"/>
      <c r="D207" s="1507" t="s">
        <v>1609</v>
      </c>
      <c r="E207" s="1507"/>
      <c r="F207" s="1507"/>
    </row>
    <row r="208" spans="1:6">
      <c r="A208" s="930"/>
      <c r="B208" s="930"/>
      <c r="C208" s="930"/>
      <c r="D208" s="807"/>
      <c r="F208" s="443"/>
    </row>
    <row r="209" spans="1:6" ht="14.25">
      <c r="A209" s="676"/>
      <c r="B209" s="1094" t="s">
        <v>195</v>
      </c>
      <c r="C209" s="930"/>
      <c r="D209" s="1507" t="s">
        <v>145</v>
      </c>
      <c r="E209" s="1507"/>
      <c r="F209" s="1507"/>
    </row>
    <row r="210" spans="1:6" ht="14.25">
      <c r="A210" s="676"/>
      <c r="B210" s="930"/>
      <c r="C210" s="930"/>
      <c r="D210" s="300" t="s">
        <v>1290</v>
      </c>
      <c r="E210" s="299"/>
      <c r="F210" s="299"/>
    </row>
    <row r="211" spans="1:6" ht="14.25">
      <c r="A211" s="676"/>
      <c r="B211" s="930"/>
      <c r="C211" s="930"/>
      <c r="D211" s="1093" t="s">
        <v>1604</v>
      </c>
      <c r="E211" s="1540" t="s">
        <v>1610</v>
      </c>
      <c r="F211" s="1540"/>
    </row>
    <row r="212" spans="1:6" ht="13.7" customHeight="1">
      <c r="A212" s="930"/>
      <c r="B212" s="930"/>
      <c r="C212" s="930"/>
      <c r="D212" s="1471" t="s">
        <v>1611</v>
      </c>
      <c r="E212" s="1471"/>
      <c r="F212" s="1471"/>
    </row>
    <row r="213" spans="1:6">
      <c r="A213" s="930"/>
      <c r="B213" s="930"/>
      <c r="C213" s="930"/>
      <c r="D213" s="1471"/>
      <c r="E213" s="1471"/>
      <c r="F213" s="1471"/>
    </row>
    <row r="214" spans="1:6">
      <c r="A214" s="930"/>
      <c r="B214" s="930"/>
      <c r="C214" s="930"/>
      <c r="D214" s="1471"/>
      <c r="E214" s="1471"/>
      <c r="F214" s="1471"/>
    </row>
    <row r="215" spans="1:6">
      <c r="A215" s="930"/>
      <c r="B215" s="930"/>
      <c r="C215" s="930"/>
      <c r="D215" s="1471"/>
      <c r="E215" s="1471"/>
      <c r="F215" s="1471"/>
    </row>
    <row r="216" spans="1:6">
      <c r="A216" s="930"/>
      <c r="B216" s="930"/>
      <c r="C216" s="930"/>
      <c r="D216" s="1471"/>
      <c r="E216" s="1471"/>
      <c r="F216" s="1471"/>
    </row>
    <row r="217" spans="1:6">
      <c r="A217" s="930"/>
      <c r="B217" s="930"/>
      <c r="C217" s="930"/>
      <c r="D217" s="1471" t="s">
        <v>1572</v>
      </c>
      <c r="E217" s="1471"/>
      <c r="F217" s="1471"/>
    </row>
    <row r="218" spans="1:6">
      <c r="A218" s="930"/>
      <c r="B218" s="930"/>
      <c r="C218" s="930"/>
      <c r="D218" s="726"/>
      <c r="E218" s="442"/>
      <c r="F218" s="443"/>
    </row>
    <row r="219" spans="1:6" ht="14.25">
      <c r="A219" s="676"/>
      <c r="B219" s="1094" t="s">
        <v>195</v>
      </c>
      <c r="C219" s="930"/>
      <c r="D219" s="1507" t="s">
        <v>146</v>
      </c>
      <c r="E219" s="1507"/>
      <c r="F219" s="1507"/>
    </row>
    <row r="220" spans="1:6" ht="14.25">
      <c r="A220" s="676"/>
      <c r="B220" s="930"/>
      <c r="C220" s="930"/>
      <c r="D220" s="1507" t="s">
        <v>1290</v>
      </c>
      <c r="E220" s="1507"/>
      <c r="F220" s="1507"/>
    </row>
    <row r="221" spans="1:6" ht="14.25">
      <c r="A221" s="676"/>
      <c r="B221" s="930"/>
      <c r="C221" s="930"/>
      <c r="D221" s="1093" t="s">
        <v>1604</v>
      </c>
      <c r="E221" s="1540" t="s">
        <v>1612</v>
      </c>
      <c r="F221" s="1540"/>
    </row>
    <row r="222" spans="1:6">
      <c r="A222" s="930"/>
      <c r="B222" s="930"/>
      <c r="C222" s="930"/>
      <c r="D222" s="1528" t="s">
        <v>2241</v>
      </c>
      <c r="E222" s="1507"/>
      <c r="F222" s="1507"/>
    </row>
    <row r="223" spans="1:6">
      <c r="A223" s="930"/>
      <c r="B223" s="930"/>
      <c r="C223" s="930"/>
      <c r="D223" s="1460"/>
      <c r="E223" s="1460"/>
      <c r="F223" s="1460"/>
    </row>
    <row r="224" spans="1:6" ht="14.25">
      <c r="A224" s="676"/>
      <c r="B224" s="1094" t="s">
        <v>195</v>
      </c>
      <c r="C224" s="930"/>
      <c r="D224" s="1507" t="s">
        <v>146</v>
      </c>
      <c r="E224" s="1507"/>
      <c r="F224" s="1507"/>
    </row>
    <row r="225" spans="1:7" ht="14.25">
      <c r="A225" s="676"/>
      <c r="B225" s="930"/>
      <c r="C225" s="930"/>
      <c r="D225" s="1507" t="s">
        <v>1290</v>
      </c>
      <c r="E225" s="1507"/>
      <c r="F225" s="1507"/>
    </row>
    <row r="226" spans="1:7" ht="14.25">
      <c r="A226" s="676"/>
      <c r="B226" s="930"/>
      <c r="C226" s="930"/>
      <c r="D226" s="1459" t="s">
        <v>1604</v>
      </c>
      <c r="E226" s="1540" t="s">
        <v>2243</v>
      </c>
      <c r="F226" s="1540"/>
    </row>
    <row r="227" spans="1:7">
      <c r="A227" s="930"/>
      <c r="B227" s="930"/>
      <c r="C227" s="930"/>
      <c r="D227" s="1528" t="s">
        <v>2242</v>
      </c>
      <c r="E227" s="1507"/>
      <c r="F227" s="1507"/>
    </row>
    <row r="228" spans="1:7">
      <c r="A228" s="930"/>
      <c r="B228" s="930"/>
      <c r="C228" s="930"/>
      <c r="D228" s="487"/>
      <c r="E228" s="488"/>
      <c r="F228" s="488"/>
    </row>
    <row r="229" spans="1:7" s="2" customFormat="1" ht="14.25">
      <c r="A229" s="964"/>
      <c r="B229" s="1094" t="s">
        <v>195</v>
      </c>
      <c r="C229" s="579"/>
      <c r="D229" s="1102" t="s">
        <v>1641</v>
      </c>
      <c r="E229" s="1102"/>
      <c r="F229" s="1102"/>
      <c r="G229" s="335"/>
    </row>
    <row r="230" spans="1:7" s="2" customFormat="1" ht="14.25">
      <c r="A230" s="964"/>
      <c r="B230" s="1103"/>
      <c r="C230" s="579"/>
      <c r="D230" s="1462" t="s">
        <v>1978</v>
      </c>
      <c r="E230" s="1471"/>
      <c r="F230" s="1471"/>
      <c r="G230" s="335"/>
    </row>
    <row r="231" spans="1:7" s="2" customFormat="1" ht="14.25">
      <c r="A231" s="964"/>
      <c r="B231" s="1103"/>
      <c r="C231" s="579"/>
      <c r="D231" s="1471"/>
      <c r="E231" s="1471"/>
      <c r="F231" s="1471"/>
      <c r="G231" s="335"/>
    </row>
    <row r="232" spans="1:7" s="2" customFormat="1" ht="14.25">
      <c r="A232" s="964"/>
      <c r="B232" s="1103"/>
      <c r="C232" s="579"/>
      <c r="D232" s="1471"/>
      <c r="E232" s="1471"/>
      <c r="F232" s="1471"/>
      <c r="G232" s="335"/>
    </row>
    <row r="233" spans="1:7" s="2" customFormat="1" ht="14.25">
      <c r="A233" s="964"/>
      <c r="B233" s="1103"/>
      <c r="C233" s="579"/>
      <c r="D233" s="1101"/>
      <c r="E233" s="1101"/>
      <c r="F233" s="1101"/>
      <c r="G233" s="335"/>
    </row>
    <row r="234" spans="1:7" s="2" customFormat="1" ht="14.25">
      <c r="A234" s="587"/>
      <c r="B234" s="1094" t="s">
        <v>195</v>
      </c>
      <c r="C234" s="579"/>
      <c r="D234" s="1576" t="s">
        <v>1192</v>
      </c>
      <c r="E234" s="1576"/>
      <c r="F234" s="1576"/>
      <c r="G234" s="335"/>
    </row>
    <row r="235" spans="1:7">
      <c r="A235" s="930"/>
      <c r="B235" s="930"/>
      <c r="C235" s="930"/>
      <c r="D235" s="442"/>
      <c r="F235" s="443"/>
    </row>
    <row r="236" spans="1:7">
      <c r="A236" s="1513" t="s">
        <v>1581</v>
      </c>
      <c r="B236" s="1513"/>
      <c r="C236" s="1513"/>
      <c r="D236" s="1513"/>
      <c r="E236" s="1513"/>
      <c r="F236" s="1513"/>
      <c r="G236" s="1513"/>
    </row>
    <row r="237" spans="1:7">
      <c r="D237" s="442"/>
      <c r="E237" s="442"/>
      <c r="F237" s="442"/>
    </row>
    <row r="238" spans="1:7">
      <c r="B238" s="921"/>
      <c r="C238" s="921"/>
      <c r="D238" s="1487" t="s">
        <v>1743</v>
      </c>
      <c r="E238" s="1487"/>
      <c r="F238" s="1487"/>
    </row>
    <row r="239" spans="1:7">
      <c r="A239" s="438"/>
      <c r="B239" s="438"/>
      <c r="C239" s="438"/>
      <c r="D239" s="1529" t="s">
        <v>1744</v>
      </c>
      <c r="E239" s="1529"/>
      <c r="F239" s="1529"/>
    </row>
    <row r="240" spans="1:7">
      <c r="A240" s="920"/>
      <c r="B240" s="920"/>
      <c r="C240" s="920"/>
      <c r="D240" s="917"/>
    </row>
    <row r="241" spans="1:6">
      <c r="A241" s="920"/>
      <c r="B241" s="920"/>
      <c r="C241" s="920"/>
      <c r="D241" s="1487" t="s">
        <v>139</v>
      </c>
      <c r="E241" s="1487"/>
      <c r="F241" s="1487"/>
    </row>
    <row r="242" spans="1:6" ht="14.25">
      <c r="A242" s="676"/>
      <c r="B242" s="1094" t="s">
        <v>195</v>
      </c>
      <c r="D242" s="1471" t="s">
        <v>1745</v>
      </c>
      <c r="E242" s="1471"/>
      <c r="F242" s="1471"/>
    </row>
    <row r="243" spans="1:6" ht="14.25">
      <c r="A243" s="676"/>
      <c r="D243" s="1471"/>
      <c r="E243" s="1471"/>
      <c r="F243" s="1471"/>
    </row>
    <row r="244" spans="1:6" ht="14.25">
      <c r="A244" s="676"/>
      <c r="D244" s="1471"/>
      <c r="E244" s="1471"/>
      <c r="F244" s="1471"/>
    </row>
    <row r="245" spans="1:6" ht="5.0999999999999996" customHeight="1">
      <c r="A245" s="676"/>
      <c r="D245" s="726"/>
      <c r="E245" s="442"/>
      <c r="F245" s="442"/>
    </row>
    <row r="246" spans="1:6" ht="14.25">
      <c r="A246" s="676"/>
      <c r="D246" s="1471" t="s">
        <v>1746</v>
      </c>
      <c r="E246" s="1471"/>
      <c r="F246" s="1471"/>
    </row>
    <row r="247" spans="1:6" ht="14.25">
      <c r="A247" s="676"/>
      <c r="D247" s="1471"/>
      <c r="E247" s="1471"/>
      <c r="F247" s="1471"/>
    </row>
    <row r="248" spans="1:6" ht="14.25">
      <c r="A248" s="676"/>
      <c r="D248" s="1471"/>
      <c r="E248" s="1471"/>
      <c r="F248" s="1471"/>
    </row>
    <row r="249" spans="1:6" ht="14.25">
      <c r="A249" s="676"/>
      <c r="D249" s="1471"/>
      <c r="E249" s="1471"/>
      <c r="F249" s="1471"/>
    </row>
    <row r="250" spans="1:6" ht="14.25">
      <c r="A250" s="676"/>
      <c r="D250" s="1471"/>
      <c r="E250" s="1471"/>
      <c r="F250" s="1471"/>
    </row>
    <row r="251" spans="1:6" ht="14.25">
      <c r="A251" s="676"/>
      <c r="D251" s="442"/>
      <c r="E251" s="442"/>
      <c r="F251" s="442"/>
    </row>
    <row r="252" spans="1:6" ht="14.45" customHeight="1">
      <c r="A252" s="676"/>
      <c r="B252" s="1094" t="s">
        <v>195</v>
      </c>
      <c r="D252" s="1519" t="s">
        <v>1958</v>
      </c>
      <c r="E252" s="1509"/>
      <c r="F252" s="1509"/>
    </row>
    <row r="253" spans="1:6" ht="14.25">
      <c r="A253" s="676"/>
      <c r="D253" s="1509"/>
      <c r="E253" s="1509"/>
      <c r="F253" s="1509"/>
    </row>
    <row r="254" spans="1:6" ht="14.25">
      <c r="A254" s="676"/>
      <c r="D254" s="1509"/>
      <c r="E254" s="1509"/>
      <c r="F254" s="1509"/>
    </row>
    <row r="255" spans="1:6">
      <c r="D255" s="1522" t="s">
        <v>1357</v>
      </c>
      <c r="E255" s="1522"/>
      <c r="F255" s="1522"/>
    </row>
    <row r="256" spans="1:6">
      <c r="D256" s="677"/>
      <c r="E256" s="442"/>
      <c r="F256" s="442"/>
    </row>
    <row r="257" spans="1:7" ht="14.25">
      <c r="A257" s="676"/>
      <c r="B257" s="1094" t="s">
        <v>195</v>
      </c>
      <c r="D257" s="1488" t="s">
        <v>1291</v>
      </c>
      <c r="E257" s="1488"/>
      <c r="F257" s="1488"/>
    </row>
    <row r="258" spans="1:7" ht="14.25">
      <c r="A258" s="676"/>
      <c r="D258" s="1488" t="s">
        <v>1747</v>
      </c>
      <c r="E258" s="1488"/>
      <c r="F258" s="1488"/>
    </row>
    <row r="259" spans="1:7" ht="14.25">
      <c r="A259" s="676"/>
      <c r="D259" s="1128" t="s">
        <v>1217</v>
      </c>
      <c r="E259" s="1128"/>
      <c r="F259" s="1128"/>
    </row>
    <row r="260" spans="1:7">
      <c r="D260" s="935"/>
      <c r="E260" s="442"/>
      <c r="F260" s="442"/>
    </row>
    <row r="261" spans="1:7" ht="14.25">
      <c r="A261" s="676"/>
      <c r="B261" s="1094" t="s">
        <v>195</v>
      </c>
      <c r="D261" s="1471" t="s">
        <v>1748</v>
      </c>
      <c r="E261" s="1471"/>
      <c r="F261" s="1471"/>
    </row>
    <row r="262" spans="1:7" ht="14.25">
      <c r="A262" s="676"/>
      <c r="D262" s="1471"/>
      <c r="E262" s="1471"/>
      <c r="F262" s="1471"/>
    </row>
    <row r="263" spans="1:7">
      <c r="D263" s="935"/>
    </row>
    <row r="264" spans="1:7">
      <c r="A264" s="1513" t="s">
        <v>1582</v>
      </c>
      <c r="B264" s="1513"/>
      <c r="C264" s="1513"/>
      <c r="D264" s="1513"/>
      <c r="E264" s="1513"/>
      <c r="F264" s="1513"/>
      <c r="G264" s="1513"/>
    </row>
    <row r="265" spans="1:7">
      <c r="D265" s="935"/>
    </row>
    <row r="266" spans="1:7">
      <c r="B266" s="921"/>
      <c r="C266" s="921"/>
      <c r="D266" s="1487" t="s">
        <v>1749</v>
      </c>
      <c r="E266" s="1487"/>
      <c r="F266" s="1487"/>
    </row>
    <row r="267" spans="1:7">
      <c r="A267" s="438"/>
      <c r="B267" s="438"/>
      <c r="C267" s="438"/>
      <c r="D267" s="1127"/>
      <c r="E267" s="1127"/>
      <c r="F267" s="1127"/>
    </row>
    <row r="268" spans="1:7" ht="15" customHeight="1">
      <c r="A268" s="920"/>
      <c r="B268" s="920"/>
      <c r="C268" s="920"/>
      <c r="D268" s="1487" t="s">
        <v>141</v>
      </c>
      <c r="E268" s="1487"/>
      <c r="F268" s="1487"/>
    </row>
    <row r="269" spans="1:7" ht="14.25">
      <c r="A269" s="676"/>
      <c r="B269" s="1094" t="s">
        <v>195</v>
      </c>
      <c r="D269" s="1471" t="s">
        <v>1750</v>
      </c>
      <c r="E269" s="1471"/>
      <c r="F269" s="1471"/>
    </row>
    <row r="270" spans="1:7" ht="14.25">
      <c r="A270" s="676"/>
      <c r="D270" s="1471"/>
      <c r="E270" s="1471"/>
      <c r="F270" s="1471"/>
    </row>
    <row r="271" spans="1:7" ht="14.25">
      <c r="A271" s="676"/>
      <c r="D271" s="1471"/>
      <c r="E271" s="1471"/>
      <c r="F271" s="1471"/>
    </row>
    <row r="272" spans="1:7" ht="14.25">
      <c r="A272" s="676"/>
      <c r="D272" s="1428"/>
      <c r="E272" s="1428"/>
      <c r="F272" s="1428"/>
    </row>
    <row r="273" spans="1:7" ht="14.45" customHeight="1">
      <c r="A273" s="676"/>
      <c r="B273" s="1094" t="s">
        <v>195</v>
      </c>
      <c r="D273" s="1519" t="s">
        <v>1966</v>
      </c>
      <c r="E273" s="1509"/>
      <c r="F273" s="1509"/>
    </row>
    <row r="274" spans="1:7">
      <c r="D274" s="1509"/>
      <c r="E274" s="1509"/>
      <c r="F274" s="1509"/>
    </row>
    <row r="275" spans="1:7">
      <c r="D275" s="1509"/>
      <c r="E275" s="1509"/>
      <c r="F275" s="1509"/>
    </row>
    <row r="276" spans="1:7">
      <c r="D276" s="1581" t="s">
        <v>1358</v>
      </c>
      <c r="E276" s="1581"/>
      <c r="F276" s="1581"/>
    </row>
    <row r="277" spans="1:7">
      <c r="D277" s="927"/>
      <c r="E277" s="442"/>
      <c r="F277" s="442"/>
    </row>
    <row r="278" spans="1:7">
      <c r="A278" s="1513" t="s">
        <v>1583</v>
      </c>
      <c r="B278" s="1513"/>
      <c r="C278" s="1513"/>
      <c r="D278" s="1513"/>
      <c r="E278" s="1513"/>
      <c r="F278" s="1513"/>
      <c r="G278" s="1513"/>
    </row>
    <row r="279" spans="1:7">
      <c r="D279" s="927"/>
      <c r="E279" s="442"/>
      <c r="F279" s="442"/>
    </row>
    <row r="280" spans="1:7">
      <c r="B280" s="438"/>
      <c r="C280" s="438"/>
      <c r="D280" s="1504" t="s">
        <v>1751</v>
      </c>
      <c r="E280" s="1504"/>
      <c r="F280" s="1504"/>
    </row>
    <row r="281" spans="1:7">
      <c r="B281" s="438"/>
      <c r="C281" s="438"/>
      <c r="D281" s="1504"/>
      <c r="E281" s="1504"/>
      <c r="F281" s="1504"/>
    </row>
    <row r="282" spans="1:7">
      <c r="A282" s="920"/>
      <c r="B282" s="920"/>
      <c r="C282" s="920"/>
      <c r="D282" s="917"/>
      <c r="E282" s="442"/>
      <c r="F282" s="442"/>
    </row>
    <row r="283" spans="1:7">
      <c r="B283" s="920"/>
      <c r="C283" s="920"/>
      <c r="D283" s="1487" t="s">
        <v>908</v>
      </c>
      <c r="E283" s="1487"/>
      <c r="F283" s="1487"/>
    </row>
    <row r="284" spans="1:7" ht="15" customHeight="1">
      <c r="A284" s="676"/>
      <c r="D284" s="1505" t="s">
        <v>1752</v>
      </c>
      <c r="E284" s="1505"/>
      <c r="F284" s="1505"/>
    </row>
    <row r="285" spans="1:7">
      <c r="E285" s="442"/>
      <c r="F285" s="442"/>
    </row>
    <row r="286" spans="1:7" ht="14.25">
      <c r="A286" s="676"/>
      <c r="B286" s="1094" t="s">
        <v>195</v>
      </c>
      <c r="D286" s="1471" t="s">
        <v>1753</v>
      </c>
      <c r="E286" s="1471"/>
      <c r="F286" s="1471"/>
    </row>
    <row r="287" spans="1:7" ht="14.25">
      <c r="A287" s="676"/>
      <c r="D287" s="1471"/>
      <c r="E287" s="1471"/>
      <c r="F287" s="1471"/>
    </row>
    <row r="288" spans="1:7">
      <c r="E288" s="442"/>
      <c r="F288" s="442"/>
    </row>
    <row r="289" spans="1:7" ht="14.25">
      <c r="A289" s="676"/>
      <c r="B289" s="1094" t="s">
        <v>195</v>
      </c>
      <c r="D289" s="1532" t="s">
        <v>1754</v>
      </c>
      <c r="E289" s="1532"/>
      <c r="F289" s="1532"/>
    </row>
    <row r="290" spans="1:7" ht="14.25">
      <c r="A290" s="676"/>
      <c r="D290" s="1532"/>
      <c r="E290" s="1532"/>
      <c r="F290" s="1532"/>
    </row>
    <row r="291" spans="1:7" ht="14.25">
      <c r="A291" s="676"/>
      <c r="D291" s="1532"/>
      <c r="E291" s="1532"/>
      <c r="F291" s="1532"/>
    </row>
    <row r="292" spans="1:7">
      <c r="D292" s="154"/>
      <c r="E292" s="442"/>
      <c r="F292" s="442"/>
    </row>
    <row r="293" spans="1:7" ht="14.25">
      <c r="A293" s="676"/>
      <c r="B293" s="1094" t="s">
        <v>195</v>
      </c>
      <c r="D293" s="1471" t="s">
        <v>1755</v>
      </c>
      <c r="E293" s="1471"/>
      <c r="F293" s="1471"/>
    </row>
    <row r="294" spans="1:7" ht="14.25">
      <c r="A294" s="676"/>
      <c r="D294" s="1471"/>
      <c r="E294" s="1471"/>
      <c r="F294" s="1471"/>
    </row>
    <row r="295" spans="1:7">
      <c r="A295" s="920"/>
      <c r="E295" s="442"/>
      <c r="F295" s="442"/>
    </row>
    <row r="296" spans="1:7">
      <c r="A296" s="1513" t="s">
        <v>1584</v>
      </c>
      <c r="B296" s="1513"/>
      <c r="C296" s="1513"/>
      <c r="D296" s="1513"/>
      <c r="E296" s="1513"/>
      <c r="F296" s="1513"/>
      <c r="G296" s="1513"/>
    </row>
    <row r="297" spans="1:7">
      <c r="A297" s="920"/>
      <c r="D297" s="442"/>
      <c r="E297" s="442"/>
      <c r="F297" s="442"/>
    </row>
    <row r="298" spans="1:7">
      <c r="B298" s="920"/>
      <c r="C298" s="920"/>
      <c r="D298" s="1487" t="s">
        <v>909</v>
      </c>
      <c r="E298" s="1487"/>
      <c r="F298" s="1487"/>
    </row>
    <row r="299" spans="1:7" ht="14.25">
      <c r="A299" s="676"/>
      <c r="D299" s="1488" t="s">
        <v>1756</v>
      </c>
      <c r="E299" s="1488"/>
      <c r="F299" s="1488"/>
    </row>
    <row r="300" spans="1:7" ht="14.25">
      <c r="A300" s="676"/>
      <c r="D300" s="919"/>
      <c r="E300" s="442"/>
      <c r="F300" s="442"/>
    </row>
    <row r="301" spans="1:7" ht="14.25">
      <c r="A301" s="676"/>
      <c r="B301" s="1094" t="s">
        <v>195</v>
      </c>
      <c r="D301" s="1488" t="s">
        <v>1757</v>
      </c>
      <c r="E301" s="1488"/>
      <c r="F301" s="1488"/>
    </row>
    <row r="302" spans="1:7" ht="14.25">
      <c r="A302" s="676"/>
      <c r="D302" s="726"/>
      <c r="E302" s="442"/>
      <c r="F302" s="442"/>
    </row>
    <row r="303" spans="1:7" ht="14.25">
      <c r="A303" s="676"/>
      <c r="B303" s="1094" t="s">
        <v>195</v>
      </c>
      <c r="D303" s="1537" t="s">
        <v>1976</v>
      </c>
      <c r="E303" s="1538"/>
      <c r="F303" s="1538"/>
    </row>
    <row r="304" spans="1:7" ht="14.25">
      <c r="A304" s="676"/>
      <c r="D304" s="1538"/>
      <c r="E304" s="1538"/>
      <c r="F304" s="1538"/>
    </row>
    <row r="305" spans="1:6" ht="14.25">
      <c r="A305" s="676"/>
      <c r="D305" s="1538"/>
      <c r="E305" s="1538"/>
      <c r="F305" s="1538"/>
    </row>
    <row r="306" spans="1:6" ht="14.25">
      <c r="A306" s="676"/>
      <c r="D306" s="1538"/>
      <c r="E306" s="1538"/>
      <c r="F306" s="1538"/>
    </row>
    <row r="307" spans="1:6" ht="14.25">
      <c r="A307" s="676"/>
      <c r="D307" s="1538"/>
      <c r="E307" s="1538"/>
      <c r="F307" s="1538"/>
    </row>
    <row r="308" spans="1:6" ht="14.25">
      <c r="A308" s="676"/>
      <c r="D308" s="726"/>
      <c r="E308" s="442"/>
      <c r="F308" s="442"/>
    </row>
    <row r="309" spans="1:6" ht="14.25">
      <c r="A309" s="676"/>
      <c r="B309" s="1094" t="s">
        <v>195</v>
      </c>
      <c r="D309" s="1538" t="s">
        <v>1758</v>
      </c>
      <c r="E309" s="1538"/>
      <c r="F309" s="1538"/>
    </row>
    <row r="310" spans="1:6" ht="14.25">
      <c r="A310" s="676"/>
      <c r="D310" s="1538"/>
      <c r="E310" s="1538"/>
      <c r="F310" s="1538"/>
    </row>
    <row r="311" spans="1:6">
      <c r="D311" s="487"/>
      <c r="E311" s="442"/>
      <c r="F311" s="442"/>
    </row>
    <row r="312" spans="1:6" ht="14.25">
      <c r="A312" s="676"/>
      <c r="B312" s="1094" t="s">
        <v>195</v>
      </c>
      <c r="D312" s="1488" t="s">
        <v>1759</v>
      </c>
      <c r="E312" s="1488"/>
      <c r="F312" s="1488"/>
    </row>
    <row r="313" spans="1:6">
      <c r="E313" s="442"/>
      <c r="F313" s="442"/>
    </row>
    <row r="314" spans="1:6" ht="14.45" customHeight="1">
      <c r="A314" s="676"/>
      <c r="B314" s="1094" t="s">
        <v>195</v>
      </c>
      <c r="D314" s="1532" t="s">
        <v>1760</v>
      </c>
      <c r="E314" s="1532"/>
      <c r="F314" s="1532"/>
    </row>
    <row r="315" spans="1:6" ht="14.25">
      <c r="A315" s="676"/>
      <c r="D315" s="1532"/>
      <c r="E315" s="1532"/>
      <c r="F315" s="1532"/>
    </row>
    <row r="316" spans="1:6" ht="14.25">
      <c r="A316" s="676"/>
      <c r="D316" s="1532"/>
      <c r="E316" s="1532"/>
      <c r="F316" s="1532"/>
    </row>
    <row r="317" spans="1:6" ht="14.25">
      <c r="A317" s="676"/>
      <c r="D317" s="1532"/>
      <c r="E317" s="1532"/>
      <c r="F317" s="1532"/>
    </row>
    <row r="318" spans="1:6" ht="14.25">
      <c r="A318" s="676"/>
      <c r="D318" s="1532"/>
      <c r="E318" s="1532"/>
      <c r="F318" s="1532"/>
    </row>
    <row r="319" spans="1:6" ht="14.25">
      <c r="A319" s="676"/>
      <c r="D319" s="1532"/>
      <c r="E319" s="1532"/>
      <c r="F319" s="1532"/>
    </row>
    <row r="320" spans="1:6" ht="14.25">
      <c r="A320" s="676"/>
      <c r="D320" s="1532"/>
      <c r="E320" s="1532"/>
      <c r="F320" s="1532"/>
    </row>
    <row r="321" spans="1:7" ht="14.25">
      <c r="A321" s="676"/>
      <c r="D321" s="1532"/>
      <c r="E321" s="1532"/>
      <c r="F321" s="1532"/>
    </row>
    <row r="322" spans="1:7" ht="14.25">
      <c r="A322" s="676"/>
      <c r="D322" s="1532"/>
      <c r="E322" s="1532"/>
      <c r="F322" s="1532"/>
    </row>
    <row r="323" spans="1:7" ht="14.25">
      <c r="A323" s="676"/>
      <c r="D323" s="1532"/>
      <c r="E323" s="1532"/>
      <c r="F323" s="1532"/>
    </row>
    <row r="324" spans="1:7" ht="14.25">
      <c r="A324" s="676"/>
      <c r="D324" s="1532"/>
      <c r="E324" s="1532"/>
      <c r="F324" s="1532"/>
    </row>
    <row r="325" spans="1:7" ht="14.25">
      <c r="A325" s="676"/>
      <c r="D325" s="1532"/>
      <c r="E325" s="1532"/>
      <c r="F325" s="1532"/>
    </row>
    <row r="326" spans="1:7" ht="14.25">
      <c r="A326" s="676"/>
      <c r="D326" s="1532"/>
      <c r="E326" s="1532"/>
      <c r="F326" s="1532"/>
    </row>
    <row r="327" spans="1:7" ht="14.25">
      <c r="A327" s="676"/>
      <c r="D327" s="1532"/>
      <c r="E327" s="1532"/>
      <c r="F327" s="1532"/>
    </row>
    <row r="328" spans="1:7" ht="14.25">
      <c r="A328" s="676"/>
      <c r="D328" s="1532"/>
      <c r="E328" s="1532"/>
      <c r="F328" s="1532"/>
    </row>
    <row r="329" spans="1:7" ht="14.25">
      <c r="A329" s="676"/>
      <c r="D329" s="154"/>
      <c r="E329" s="442"/>
      <c r="F329" s="442"/>
    </row>
    <row r="330" spans="1:7" s="17" customFormat="1" ht="14.25">
      <c r="A330" s="964"/>
      <c r="B330" s="1094" t="s">
        <v>195</v>
      </c>
      <c r="C330" s="151"/>
      <c r="D330" s="1532" t="s">
        <v>1761</v>
      </c>
      <c r="E330" s="1532"/>
      <c r="F330" s="1532"/>
      <c r="G330" s="9"/>
    </row>
    <row r="331" spans="1:7" s="17" customFormat="1">
      <c r="A331" s="151"/>
      <c r="B331" s="151"/>
      <c r="C331" s="151"/>
      <c r="D331" s="1532"/>
      <c r="E331" s="1532"/>
      <c r="F331" s="1532"/>
      <c r="G331" s="9"/>
    </row>
    <row r="332" spans="1:7" s="17" customFormat="1">
      <c r="A332" s="151"/>
      <c r="B332" s="151"/>
      <c r="C332" s="151"/>
      <c r="D332" s="1532"/>
      <c r="E332" s="1532"/>
      <c r="F332" s="1532"/>
      <c r="G332" s="9"/>
    </row>
    <row r="333" spans="1:7" s="17" customFormat="1">
      <c r="A333" s="151"/>
      <c r="B333" s="151"/>
      <c r="C333" s="151"/>
      <c r="D333" s="1532"/>
      <c r="E333" s="1532"/>
      <c r="F333" s="1532"/>
      <c r="G333" s="9"/>
    </row>
    <row r="334" spans="1:7" s="17" customFormat="1">
      <c r="A334" s="151"/>
      <c r="B334" s="151"/>
      <c r="C334" s="151"/>
      <c r="D334" s="1532"/>
      <c r="E334" s="1532"/>
      <c r="F334" s="1532"/>
      <c r="G334" s="9"/>
    </row>
    <row r="335" spans="1:7" s="17" customFormat="1">
      <c r="A335" s="151"/>
      <c r="B335" s="151"/>
      <c r="C335" s="151"/>
      <c r="D335" s="1532"/>
      <c r="E335" s="1532"/>
      <c r="F335" s="1532"/>
      <c r="G335" s="9"/>
    </row>
    <row r="336" spans="1:7" s="17" customFormat="1">
      <c r="A336" s="151"/>
      <c r="B336" s="151"/>
      <c r="C336" s="151"/>
      <c r="D336" s="1532"/>
      <c r="E336" s="1532"/>
      <c r="F336" s="1532"/>
      <c r="G336" s="9"/>
    </row>
    <row r="337" spans="1:7" s="17" customFormat="1">
      <c r="A337" s="151"/>
      <c r="B337" s="151"/>
      <c r="C337" s="151"/>
      <c r="D337" s="1532"/>
      <c r="E337" s="1532"/>
      <c r="F337" s="1532"/>
      <c r="G337" s="9"/>
    </row>
    <row r="338" spans="1:7" s="437" customFormat="1">
      <c r="A338" s="441"/>
      <c r="B338" s="441"/>
      <c r="C338" s="441"/>
      <c r="D338" s="726"/>
      <c r="E338" s="442"/>
      <c r="F338" s="442"/>
      <c r="G338" s="444"/>
    </row>
    <row r="339" spans="1:7" ht="14.25">
      <c r="A339" s="676"/>
      <c r="B339" s="1094" t="s">
        <v>195</v>
      </c>
      <c r="D339" s="1462" t="s">
        <v>2164</v>
      </c>
      <c r="E339" s="1471"/>
      <c r="F339" s="1471"/>
    </row>
    <row r="340" spans="1:7">
      <c r="D340" s="1471"/>
      <c r="E340" s="1471"/>
      <c r="F340" s="1471"/>
    </row>
    <row r="341" spans="1:7">
      <c r="D341" s="1471"/>
      <c r="E341" s="1471"/>
      <c r="F341" s="1471"/>
    </row>
    <row r="342" spans="1:7">
      <c r="D342" s="1471"/>
      <c r="E342" s="1471"/>
      <c r="F342" s="1471"/>
    </row>
    <row r="343" spans="1:7">
      <c r="D343" s="1471"/>
      <c r="E343" s="1471"/>
      <c r="F343" s="1471"/>
    </row>
    <row r="344" spans="1:7">
      <c r="D344" s="1471"/>
      <c r="E344" s="1471"/>
      <c r="F344" s="1471"/>
    </row>
    <row r="345" spans="1:7" ht="13.5" thickBot="1">
      <c r="D345" s="1197"/>
      <c r="E345" s="1197"/>
      <c r="F345" s="1197"/>
      <c r="G345" s="1198"/>
    </row>
    <row r="346" spans="1:7" ht="14.25" thickTop="1" thickBot="1">
      <c r="A346" s="163"/>
      <c r="B346" s="163"/>
      <c r="C346" s="163"/>
      <c r="D346" s="1579" t="s">
        <v>1464</v>
      </c>
      <c r="E346" s="1579"/>
      <c r="F346" s="1579"/>
    </row>
    <row r="347" spans="1:7" ht="13.5" thickTop="1">
      <c r="A347" s="163"/>
      <c r="B347" s="163"/>
      <c r="C347" s="163"/>
      <c r="D347" s="1580" t="s">
        <v>1762</v>
      </c>
      <c r="E347" s="1580"/>
      <c r="F347" s="1580"/>
    </row>
    <row r="348" spans="1:7">
      <c r="A348" s="848"/>
      <c r="B348" s="848"/>
      <c r="C348" s="848"/>
      <c r="D348" s="677"/>
      <c r="E348" s="677"/>
      <c r="F348" s="853"/>
    </row>
    <row r="349" spans="1:7" ht="14.25">
      <c r="A349" s="587"/>
      <c r="B349" s="1094" t="s">
        <v>195</v>
      </c>
      <c r="C349" s="848"/>
      <c r="D349" s="1524" t="s">
        <v>1763</v>
      </c>
      <c r="E349" s="1524"/>
      <c r="F349" s="1524"/>
    </row>
    <row r="350" spans="1:7" ht="14.25">
      <c r="A350" s="587"/>
      <c r="B350" s="848"/>
      <c r="C350" s="848"/>
      <c r="D350" s="677"/>
      <c r="E350" s="677"/>
      <c r="F350" s="853"/>
    </row>
    <row r="351" spans="1:7" ht="14.45" customHeight="1">
      <c r="A351" s="587"/>
      <c r="B351" s="1094" t="s">
        <v>195</v>
      </c>
      <c r="C351" s="848"/>
      <c r="D351" s="1530" t="s">
        <v>1979</v>
      </c>
      <c r="E351" s="1578"/>
      <c r="F351" s="1578"/>
    </row>
    <row r="352" spans="1:7" ht="14.25">
      <c r="A352" s="587"/>
      <c r="B352" s="848"/>
      <c r="C352" s="848"/>
      <c r="D352" s="1578"/>
      <c r="E352" s="1578"/>
      <c r="F352" s="1578"/>
    </row>
    <row r="353" spans="1:6" ht="14.25">
      <c r="A353" s="587"/>
      <c r="B353" s="848"/>
      <c r="C353" s="848"/>
      <c r="D353" s="1578"/>
      <c r="E353" s="1578"/>
      <c r="F353" s="1578"/>
    </row>
    <row r="354" spans="1:6" ht="14.25">
      <c r="A354" s="587"/>
      <c r="B354" s="848"/>
      <c r="C354" s="848"/>
      <c r="D354" s="1578"/>
      <c r="E354" s="1578"/>
      <c r="F354" s="1578"/>
    </row>
    <row r="355" spans="1:6" ht="14.25">
      <c r="A355" s="587"/>
      <c r="B355" s="848"/>
      <c r="C355" s="848"/>
      <c r="D355" s="1578"/>
      <c r="E355" s="1578"/>
      <c r="F355" s="1578"/>
    </row>
    <row r="356" spans="1:6" ht="14.25">
      <c r="A356" s="587"/>
      <c r="B356" s="848"/>
      <c r="C356" s="848"/>
      <c r="D356" s="1578"/>
      <c r="E356" s="1578"/>
      <c r="F356" s="1578"/>
    </row>
    <row r="357" spans="1:6" ht="14.25">
      <c r="A357" s="587"/>
      <c r="B357" s="848"/>
      <c r="C357" s="848"/>
      <c r="D357" s="1578"/>
      <c r="E357" s="1578"/>
      <c r="F357" s="1578"/>
    </row>
    <row r="358" spans="1:6" ht="14.25">
      <c r="A358" s="587"/>
      <c r="B358" s="848"/>
      <c r="C358" s="848"/>
      <c r="D358" s="1578"/>
      <c r="E358" s="1578"/>
      <c r="F358" s="1578"/>
    </row>
    <row r="359" spans="1:6" ht="14.25">
      <c r="A359" s="587"/>
      <c r="B359" s="848"/>
      <c r="C359" s="848"/>
      <c r="D359" s="1578"/>
      <c r="E359" s="1578"/>
      <c r="F359" s="1578"/>
    </row>
    <row r="360" spans="1:6" ht="14.25">
      <c r="A360" s="587"/>
      <c r="B360" s="848"/>
      <c r="C360" s="848"/>
      <c r="D360" s="1578"/>
      <c r="E360" s="1578"/>
      <c r="F360" s="1578"/>
    </row>
    <row r="361" spans="1:6">
      <c r="A361" s="848"/>
      <c r="B361" s="848"/>
      <c r="C361" s="848"/>
      <c r="D361" s="677"/>
      <c r="E361" s="677"/>
      <c r="F361" s="853"/>
    </row>
    <row r="362" spans="1:6" ht="14.25">
      <c r="A362" s="587"/>
      <c r="B362" s="1094" t="s">
        <v>195</v>
      </c>
      <c r="C362" s="848"/>
      <c r="D362" s="1525" t="s">
        <v>1764</v>
      </c>
      <c r="E362" s="1525"/>
      <c r="F362" s="1525"/>
    </row>
    <row r="363" spans="1:6">
      <c r="A363" s="848"/>
      <c r="B363" s="848"/>
      <c r="C363" s="848"/>
      <c r="D363" s="1525"/>
      <c r="E363" s="1525"/>
      <c r="F363" s="1525"/>
    </row>
    <row r="364" spans="1:6">
      <c r="A364" s="848"/>
      <c r="B364" s="848"/>
      <c r="C364" s="848"/>
      <c r="D364" s="1525"/>
      <c r="E364" s="1525"/>
      <c r="F364" s="1525"/>
    </row>
    <row r="365" spans="1:6">
      <c r="A365" s="848"/>
      <c r="B365" s="848"/>
      <c r="C365" s="848"/>
      <c r="D365" s="1525"/>
      <c r="E365" s="1525"/>
      <c r="F365" s="1525"/>
    </row>
    <row r="366" spans="1:6">
      <c r="A366" s="848"/>
      <c r="B366" s="848"/>
      <c r="C366" s="848"/>
      <c r="D366" s="816"/>
      <c r="E366" s="677"/>
      <c r="F366" s="853"/>
    </row>
    <row r="367" spans="1:6">
      <c r="A367" s="848"/>
      <c r="B367" s="848"/>
      <c r="C367" s="848"/>
      <c r="D367" s="1525" t="s">
        <v>1765</v>
      </c>
      <c r="E367" s="1525"/>
      <c r="F367" s="1525"/>
    </row>
    <row r="368" spans="1:6">
      <c r="A368" s="848"/>
      <c r="B368" s="848"/>
      <c r="C368" s="848"/>
      <c r="D368" s="1525"/>
      <c r="E368" s="1525"/>
      <c r="F368" s="1525"/>
    </row>
    <row r="369" spans="1:6">
      <c r="A369" s="848"/>
      <c r="B369" s="848"/>
      <c r="C369" s="848"/>
      <c r="D369" s="1525"/>
      <c r="E369" s="1525"/>
      <c r="F369" s="1525"/>
    </row>
    <row r="370" spans="1:6">
      <c r="A370" s="848"/>
      <c r="B370" s="848"/>
      <c r="C370" s="848"/>
      <c r="D370" s="1525"/>
      <c r="E370" s="1525"/>
      <c r="F370" s="1525"/>
    </row>
    <row r="371" spans="1:6">
      <c r="A371" s="848"/>
      <c r="B371" s="848"/>
      <c r="C371" s="848"/>
      <c r="D371" s="1525"/>
      <c r="E371" s="1525"/>
      <c r="F371" s="1525"/>
    </row>
    <row r="372" spans="1:6">
      <c r="A372" s="848"/>
      <c r="B372" s="848"/>
      <c r="C372" s="848"/>
      <c r="D372" s="1525"/>
      <c r="E372" s="1525"/>
      <c r="F372" s="1525"/>
    </row>
    <row r="373" spans="1:6">
      <c r="A373" s="848"/>
      <c r="B373" s="848"/>
      <c r="C373" s="848"/>
      <c r="D373" s="1525"/>
      <c r="E373" s="1525"/>
      <c r="F373" s="1525"/>
    </row>
    <row r="374" spans="1:6">
      <c r="A374" s="848"/>
      <c r="B374" s="848"/>
      <c r="C374" s="848"/>
      <c r="D374" s="1525"/>
      <c r="E374" s="1525"/>
      <c r="F374" s="1525"/>
    </row>
    <row r="375" spans="1:6">
      <c r="A375" s="848"/>
      <c r="B375" s="848"/>
      <c r="C375" s="848"/>
      <c r="D375" s="1525"/>
      <c r="E375" s="1525"/>
      <c r="F375" s="1525"/>
    </row>
    <row r="376" spans="1:6">
      <c r="A376" s="848"/>
      <c r="B376" s="848"/>
      <c r="C376" s="848"/>
      <c r="D376" s="1526" t="s">
        <v>1766</v>
      </c>
      <c r="E376" s="1526"/>
      <c r="F376" s="1526"/>
    </row>
    <row r="377" spans="1:6">
      <c r="A377" s="848"/>
      <c r="B377" s="848"/>
      <c r="C377" s="848"/>
      <c r="D377" s="1526"/>
      <c r="E377" s="1526"/>
      <c r="F377" s="1526"/>
    </row>
    <row r="378" spans="1:6">
      <c r="A378" s="848"/>
      <c r="B378" s="848"/>
      <c r="C378" s="848"/>
      <c r="D378" s="1526"/>
      <c r="E378" s="1526"/>
      <c r="F378" s="1526"/>
    </row>
    <row r="379" spans="1:6">
      <c r="A379" s="848"/>
      <c r="B379" s="848"/>
      <c r="C379" s="848"/>
      <c r="D379" s="1526"/>
      <c r="E379" s="1526"/>
      <c r="F379" s="1526"/>
    </row>
    <row r="380" spans="1:6">
      <c r="A380" s="848"/>
      <c r="B380" s="848"/>
      <c r="C380" s="848"/>
      <c r="D380" s="1526"/>
      <c r="E380" s="1526"/>
      <c r="F380" s="1526"/>
    </row>
    <row r="381" spans="1:6">
      <c r="A381" s="848"/>
      <c r="B381" s="848"/>
      <c r="C381" s="848"/>
      <c r="D381" s="1526"/>
      <c r="E381" s="1526"/>
      <c r="F381" s="1526"/>
    </row>
    <row r="382" spans="1:6">
      <c r="A382" s="848"/>
      <c r="B382" s="848"/>
      <c r="C382" s="848"/>
      <c r="D382" s="1526"/>
      <c r="E382" s="1526"/>
      <c r="F382" s="1526"/>
    </row>
    <row r="383" spans="1:6">
      <c r="A383" s="848"/>
      <c r="B383" s="848"/>
      <c r="C383" s="848"/>
      <c r="D383" s="1526"/>
      <c r="E383" s="1526"/>
      <c r="F383" s="1526"/>
    </row>
    <row r="384" spans="1:6">
      <c r="A384" s="848"/>
      <c r="B384" s="848"/>
      <c r="C384" s="848"/>
      <c r="D384" s="1526"/>
      <c r="E384" s="1526"/>
      <c r="F384" s="1526"/>
    </row>
    <row r="385" spans="1:6">
      <c r="A385" s="848"/>
      <c r="B385" s="848"/>
      <c r="C385" s="848"/>
      <c r="D385" s="1526"/>
      <c r="E385" s="1526"/>
      <c r="F385" s="1526"/>
    </row>
    <row r="386" spans="1:6">
      <c r="A386" s="848"/>
      <c r="B386" s="848"/>
      <c r="C386" s="848"/>
      <c r="D386" s="1526"/>
      <c r="E386" s="1526"/>
      <c r="F386" s="1526"/>
    </row>
    <row r="387" spans="1:6">
      <c r="A387" s="848"/>
      <c r="B387" s="848"/>
      <c r="C387" s="848"/>
      <c r="D387" s="1526"/>
      <c r="E387" s="1526"/>
      <c r="F387" s="1526"/>
    </row>
    <row r="388" spans="1:6">
      <c r="A388" s="848"/>
      <c r="B388" s="848"/>
      <c r="C388" s="848"/>
      <c r="D388" s="1526"/>
      <c r="E388" s="1526"/>
      <c r="F388" s="1526"/>
    </row>
    <row r="389" spans="1:6">
      <c r="A389" s="848"/>
      <c r="B389" s="848"/>
      <c r="C389" s="848"/>
      <c r="D389" s="1526"/>
      <c r="E389" s="1526"/>
      <c r="F389" s="1526"/>
    </row>
    <row r="390" spans="1:6">
      <c r="A390" s="848"/>
      <c r="B390" s="848"/>
      <c r="C390" s="848"/>
      <c r="D390" s="1526"/>
      <c r="E390" s="1526"/>
      <c r="F390" s="1526"/>
    </row>
    <row r="391" spans="1:6">
      <c r="A391" s="848"/>
      <c r="C391" s="936"/>
      <c r="D391" s="1526"/>
      <c r="E391" s="1526"/>
      <c r="F391" s="1526"/>
    </row>
    <row r="392" spans="1:6">
      <c r="A392" s="848"/>
      <c r="C392" s="936"/>
      <c r="D392" s="1526"/>
      <c r="E392" s="1526"/>
      <c r="F392" s="1526"/>
    </row>
    <row r="393" spans="1:6">
      <c r="A393" s="848"/>
      <c r="C393" s="848"/>
      <c r="D393" s="1526"/>
      <c r="E393" s="1526"/>
      <c r="F393" s="1526"/>
    </row>
    <row r="394" spans="1:6">
      <c r="A394" s="848"/>
      <c r="B394" s="848"/>
      <c r="C394" s="848"/>
      <c r="D394" s="816"/>
      <c r="E394" s="677"/>
      <c r="F394" s="853"/>
    </row>
    <row r="395" spans="1:6" ht="14.25">
      <c r="A395" s="676"/>
      <c r="B395" s="1094" t="s">
        <v>195</v>
      </c>
      <c r="C395" s="848"/>
      <c r="D395" s="1527" t="s">
        <v>1767</v>
      </c>
      <c r="E395" s="1527"/>
      <c r="F395" s="1527"/>
    </row>
    <row r="396" spans="1:6">
      <c r="A396" s="848"/>
      <c r="B396" s="848"/>
      <c r="C396" s="848"/>
      <c r="D396" s="1527"/>
      <c r="E396" s="1527"/>
      <c r="F396" s="1527"/>
    </row>
    <row r="397" spans="1:6">
      <c r="A397" s="848"/>
      <c r="B397" s="848"/>
      <c r="C397" s="848"/>
      <c r="D397" s="1429"/>
      <c r="E397" s="1429"/>
      <c r="F397" s="1429"/>
    </row>
    <row r="398" spans="1:6" s="1414" customFormat="1" ht="14.25" customHeight="1">
      <c r="A398" s="964"/>
      <c r="B398" s="1094" t="s">
        <v>195</v>
      </c>
      <c r="C398" s="1421"/>
      <c r="D398" s="1523" t="s">
        <v>2170</v>
      </c>
      <c r="E398" s="1523"/>
      <c r="F398" s="1523"/>
    </row>
    <row r="399" spans="1:6" s="1414" customFormat="1" ht="14.25">
      <c r="A399" s="964"/>
      <c r="B399" s="964"/>
      <c r="C399" s="1421"/>
      <c r="D399" s="1523"/>
      <c r="E399" s="1523"/>
      <c r="F399" s="1523"/>
    </row>
    <row r="400" spans="1:6" s="1414" customFormat="1" ht="14.25">
      <c r="A400" s="964"/>
      <c r="B400" s="964"/>
      <c r="C400" s="1421"/>
      <c r="D400" s="1523"/>
      <c r="E400" s="1523"/>
      <c r="F400" s="1523"/>
    </row>
    <row r="401" spans="1:7" s="1414" customFormat="1" ht="14.25">
      <c r="A401" s="964"/>
      <c r="B401" s="964"/>
      <c r="C401" s="1421"/>
      <c r="D401" s="1523"/>
      <c r="E401" s="1523"/>
      <c r="F401" s="1523"/>
    </row>
    <row r="402" spans="1:7" s="1414" customFormat="1" ht="14.25">
      <c r="A402" s="964"/>
      <c r="B402" s="964"/>
      <c r="C402" s="1421"/>
      <c r="D402" s="1523"/>
      <c r="E402" s="1523"/>
      <c r="F402" s="1523"/>
    </row>
    <row r="403" spans="1:7">
      <c r="A403" s="848"/>
      <c r="B403" s="848"/>
      <c r="C403" s="848"/>
      <c r="D403" s="677"/>
      <c r="E403" s="677"/>
      <c r="F403" s="853"/>
    </row>
    <row r="404" spans="1:7" s="1414" customFormat="1" ht="14.45" customHeight="1">
      <c r="A404" s="964"/>
      <c r="B404" s="1094" t="s">
        <v>195</v>
      </c>
      <c r="C404" s="613"/>
      <c r="D404" s="1530" t="s">
        <v>2138</v>
      </c>
      <c r="E404" s="1530"/>
      <c r="F404" s="1530"/>
      <c r="G404" s="72"/>
    </row>
    <row r="405" spans="1:7" s="1414" customFormat="1" ht="14.25">
      <c r="A405" s="1422"/>
      <c r="B405" s="1422"/>
      <c r="C405" s="613"/>
      <c r="D405" s="1530"/>
      <c r="E405" s="1530"/>
      <c r="F405" s="1530"/>
      <c r="G405" s="72"/>
    </row>
    <row r="406" spans="1:7" s="1414" customFormat="1" ht="14.25">
      <c r="A406" s="1422"/>
      <c r="B406" s="1422"/>
      <c r="C406" s="613"/>
      <c r="D406" s="1530"/>
      <c r="E406" s="1530"/>
      <c r="F406" s="1530"/>
      <c r="G406" s="72"/>
    </row>
    <row r="407" spans="1:7" s="1414" customFormat="1" ht="14.25">
      <c r="A407" s="1422"/>
      <c r="B407" s="1422"/>
      <c r="C407" s="613"/>
      <c r="D407" s="1530"/>
      <c r="E407" s="1530"/>
      <c r="F407" s="1530"/>
      <c r="G407" s="72"/>
    </row>
    <row r="408" spans="1:7" s="1414" customFormat="1" ht="14.25" customHeight="1">
      <c r="A408" s="1422"/>
      <c r="B408" s="1422"/>
      <c r="C408" s="613"/>
      <c r="D408" s="1531" t="s">
        <v>2165</v>
      </c>
      <c r="E408" s="1531"/>
      <c r="F408" s="1531"/>
      <c r="G408" s="72"/>
    </row>
    <row r="409" spans="1:7">
      <c r="A409" s="163"/>
      <c r="B409" s="163"/>
      <c r="C409" s="163"/>
      <c r="D409" s="853"/>
      <c r="E409" s="853"/>
      <c r="F409" s="853"/>
    </row>
    <row r="410" spans="1:7" ht="14.25">
      <c r="A410" s="676"/>
      <c r="B410" s="1094" t="s">
        <v>195</v>
      </c>
      <c r="C410" s="937"/>
      <c r="D410" s="1471" t="s">
        <v>1768</v>
      </c>
      <c r="E410" s="1471"/>
      <c r="F410" s="1471"/>
    </row>
    <row r="411" spans="1:7" ht="14.25">
      <c r="A411" s="587"/>
      <c r="B411" s="163"/>
      <c r="C411" s="163"/>
      <c r="D411" s="1471"/>
      <c r="E411" s="1471"/>
      <c r="F411" s="1471"/>
    </row>
    <row r="412" spans="1:7">
      <c r="A412" s="163"/>
      <c r="B412" s="163"/>
      <c r="C412" s="163"/>
      <c r="D412" s="1471"/>
      <c r="E412" s="1471"/>
      <c r="F412" s="1471"/>
    </row>
    <row r="413" spans="1:7">
      <c r="A413" s="163"/>
      <c r="B413" s="163"/>
      <c r="C413" s="163"/>
      <c r="D413" s="1471"/>
      <c r="E413" s="1471"/>
      <c r="F413" s="1471"/>
    </row>
    <row r="414" spans="1:7">
      <c r="A414" s="163"/>
      <c r="B414" s="163"/>
      <c r="C414" s="163"/>
      <c r="D414" s="1471"/>
      <c r="E414" s="1471"/>
      <c r="F414" s="1471"/>
    </row>
    <row r="415" spans="1:7">
      <c r="A415" s="163"/>
      <c r="B415" s="163"/>
      <c r="C415" s="163"/>
      <c r="D415" s="1471"/>
      <c r="E415" s="1471"/>
      <c r="F415" s="1471"/>
    </row>
    <row r="416" spans="1:7">
      <c r="A416" s="163"/>
      <c r="B416" s="163"/>
      <c r="C416" s="163"/>
      <c r="D416" s="1471"/>
      <c r="E416" s="1471"/>
      <c r="F416" s="1471"/>
    </row>
    <row r="417" spans="1:6">
      <c r="A417" s="163"/>
      <c r="B417" s="163"/>
      <c r="C417" s="163"/>
      <c r="D417" s="1471"/>
      <c r="E417" s="1471"/>
      <c r="F417" s="1471"/>
    </row>
    <row r="418" spans="1:6">
      <c r="A418" s="163"/>
      <c r="B418" s="163"/>
      <c r="C418" s="163"/>
      <c r="D418" s="1471"/>
      <c r="E418" s="1471"/>
      <c r="F418" s="1471"/>
    </row>
    <row r="419" spans="1:6">
      <c r="A419" s="163"/>
      <c r="B419" s="163"/>
      <c r="C419" s="163"/>
      <c r="D419" s="1471"/>
      <c r="E419" s="1471"/>
      <c r="F419" s="1471"/>
    </row>
    <row r="420" spans="1:6">
      <c r="A420" s="163"/>
      <c r="B420" s="163"/>
      <c r="C420" s="163"/>
      <c r="D420" s="1471"/>
      <c r="E420" s="1471"/>
      <c r="F420" s="1471"/>
    </row>
    <row r="421" spans="1:6">
      <c r="A421" s="163"/>
      <c r="B421" s="163"/>
      <c r="C421" s="163"/>
      <c r="D421" s="1471"/>
      <c r="E421" s="1471"/>
      <c r="F421" s="1471"/>
    </row>
    <row r="422" spans="1:6">
      <c r="A422" s="163"/>
      <c r="B422" s="163"/>
      <c r="C422" s="163"/>
      <c r="D422" s="1471"/>
      <c r="E422" s="1471"/>
      <c r="F422" s="1471"/>
    </row>
    <row r="423" spans="1:6">
      <c r="A423" s="163"/>
      <c r="B423" s="163"/>
      <c r="C423" s="163"/>
      <c r="D423" s="1471"/>
      <c r="E423" s="1471"/>
      <c r="F423" s="1471"/>
    </row>
    <row r="424" spans="1:6">
      <c r="A424" s="163"/>
      <c r="B424" s="163"/>
      <c r="C424" s="163"/>
      <c r="D424" s="1471"/>
      <c r="E424" s="1471"/>
      <c r="F424" s="1471"/>
    </row>
    <row r="425" spans="1:6">
      <c r="A425" s="163"/>
      <c r="B425" s="163"/>
      <c r="C425" s="163"/>
      <c r="D425" s="1471"/>
      <c r="E425" s="1471"/>
      <c r="F425" s="1471"/>
    </row>
    <row r="426" spans="1:6">
      <c r="A426" s="163"/>
      <c r="B426" s="163"/>
      <c r="C426" s="163"/>
      <c r="D426" s="1471"/>
      <c r="E426" s="1471"/>
      <c r="F426" s="1471"/>
    </row>
    <row r="427" spans="1:6">
      <c r="A427" s="163"/>
      <c r="B427" s="163"/>
      <c r="C427" s="163"/>
      <c r="D427" s="1471"/>
      <c r="E427" s="1471"/>
      <c r="F427" s="1471"/>
    </row>
    <row r="428" spans="1:6">
      <c r="A428" s="163"/>
      <c r="B428" s="163"/>
      <c r="C428" s="163"/>
      <c r="D428" s="1471"/>
      <c r="E428" s="1471"/>
      <c r="F428" s="1471"/>
    </row>
    <row r="429" spans="1:6">
      <c r="A429" s="163"/>
      <c r="B429" s="163"/>
      <c r="C429" s="163"/>
      <c r="D429" s="1471"/>
      <c r="E429" s="1471"/>
      <c r="F429" s="1471"/>
    </row>
    <row r="430" spans="1:6">
      <c r="A430" s="163"/>
      <c r="B430" s="163"/>
      <c r="C430" s="163"/>
      <c r="D430" s="1471"/>
      <c r="E430" s="1471"/>
      <c r="F430" s="1471"/>
    </row>
    <row r="431" spans="1:6">
      <c r="A431" s="163"/>
      <c r="B431" s="163"/>
      <c r="C431" s="163"/>
      <c r="D431" s="1471"/>
      <c r="E431" s="1471"/>
      <c r="F431" s="1471"/>
    </row>
    <row r="432" spans="1:6">
      <c r="A432" s="163"/>
      <c r="B432" s="163"/>
      <c r="C432" s="163"/>
      <c r="D432" s="1471"/>
      <c r="E432" s="1471"/>
      <c r="F432" s="1471"/>
    </row>
    <row r="433" spans="1:6">
      <c r="A433" s="163"/>
      <c r="B433" s="163"/>
      <c r="C433" s="163"/>
      <c r="D433" s="1471"/>
      <c r="E433" s="1471"/>
      <c r="F433" s="1471"/>
    </row>
    <row r="434" spans="1:6">
      <c r="A434" s="163"/>
      <c r="B434" s="163"/>
      <c r="C434" s="163"/>
      <c r="D434" s="1471"/>
      <c r="E434" s="1471"/>
      <c r="F434" s="1471"/>
    </row>
    <row r="435" spans="1:6">
      <c r="A435" s="163"/>
      <c r="B435" s="163"/>
      <c r="C435" s="163"/>
      <c r="D435" s="1471"/>
      <c r="E435" s="1471"/>
      <c r="F435" s="1471"/>
    </row>
    <row r="436" spans="1:6">
      <c r="A436" s="163"/>
      <c r="B436" s="163"/>
      <c r="C436" s="163"/>
      <c r="D436" s="1471"/>
      <c r="E436" s="1471"/>
      <c r="F436" s="1471"/>
    </row>
    <row r="437" spans="1:6">
      <c r="A437" s="163"/>
      <c r="B437" s="163"/>
      <c r="C437" s="163"/>
      <c r="D437" s="1471"/>
      <c r="E437" s="1471"/>
      <c r="F437" s="1471"/>
    </row>
    <row r="438" spans="1:6">
      <c r="A438" s="163"/>
      <c r="B438" s="163"/>
      <c r="C438" s="163"/>
      <c r="D438" s="1471"/>
      <c r="E438" s="1471"/>
      <c r="F438" s="1471"/>
    </row>
    <row r="439" spans="1:6">
      <c r="A439" s="163"/>
      <c r="B439" s="163"/>
      <c r="C439" s="163"/>
      <c r="D439" s="1471"/>
      <c r="E439" s="1471"/>
      <c r="F439" s="1471"/>
    </row>
    <row r="440" spans="1:6" ht="44.25" customHeight="1">
      <c r="A440" s="163"/>
      <c r="B440" s="163"/>
      <c r="C440" s="163"/>
      <c r="D440" s="1471"/>
      <c r="E440" s="1471"/>
      <c r="F440" s="1471"/>
    </row>
    <row r="441" spans="1:6">
      <c r="A441" s="163"/>
      <c r="B441" s="163"/>
      <c r="C441" s="163"/>
      <c r="D441" s="853"/>
      <c r="E441" s="853"/>
      <c r="F441" s="853"/>
    </row>
    <row r="442" spans="1:6" ht="14.25">
      <c r="A442" s="676"/>
      <c r="B442" s="1094" t="s">
        <v>195</v>
      </c>
      <c r="C442" s="937"/>
      <c r="D442" s="1488" t="s">
        <v>1769</v>
      </c>
      <c r="E442" s="1488"/>
      <c r="F442" s="1488"/>
    </row>
    <row r="443" spans="1:6">
      <c r="A443" s="163"/>
      <c r="C443" s="163"/>
      <c r="D443" s="1533" t="s">
        <v>2134</v>
      </c>
      <c r="E443" s="1533"/>
      <c r="F443" s="1533"/>
    </row>
    <row r="444" spans="1:6">
      <c r="A444" s="163"/>
      <c r="C444" s="163"/>
      <c r="D444" s="1534" t="s">
        <v>2135</v>
      </c>
      <c r="E444" s="1532"/>
      <c r="F444" s="1532"/>
    </row>
    <row r="445" spans="1:6">
      <c r="A445" s="163"/>
      <c r="C445" s="163"/>
      <c r="D445" s="1532"/>
      <c r="E445" s="1532"/>
      <c r="F445" s="1532"/>
    </row>
    <row r="446" spans="1:6">
      <c r="A446" s="163"/>
      <c r="C446" s="163"/>
      <c r="D446" s="1532"/>
      <c r="E446" s="1532"/>
      <c r="F446" s="1532"/>
    </row>
    <row r="447" spans="1:6">
      <c r="A447" s="163"/>
      <c r="C447" s="163"/>
      <c r="D447" s="1129"/>
      <c r="E447" s="1129"/>
      <c r="F447" s="1129"/>
    </row>
    <row r="448" spans="1:6">
      <c r="A448" s="163"/>
      <c r="B448" s="1094" t="s">
        <v>195</v>
      </c>
      <c r="C448" s="163"/>
      <c r="D448" s="1471" t="s">
        <v>1770</v>
      </c>
      <c r="E448" s="1471"/>
      <c r="F448" s="1471"/>
    </row>
    <row r="449" spans="1:6">
      <c r="A449" s="163"/>
      <c r="C449" s="163"/>
      <c r="D449" s="1471"/>
      <c r="E449" s="1471"/>
      <c r="F449" s="1471"/>
    </row>
    <row r="450" spans="1:6">
      <c r="A450" s="163"/>
      <c r="C450" s="163"/>
      <c r="D450" s="1471"/>
      <c r="E450" s="1471"/>
      <c r="F450" s="1471"/>
    </row>
    <row r="451" spans="1:6">
      <c r="A451" s="163"/>
      <c r="B451" s="163"/>
      <c r="C451" s="163"/>
      <c r="D451" s="853"/>
      <c r="E451" s="853"/>
      <c r="F451" s="853"/>
    </row>
    <row r="452" spans="1:6" ht="14.25">
      <c r="A452" s="163"/>
      <c r="B452" s="1094" t="s">
        <v>195</v>
      </c>
      <c r="C452" s="676"/>
      <c r="D452" s="1534" t="s">
        <v>1960</v>
      </c>
      <c r="E452" s="1532"/>
      <c r="F452" s="1532"/>
    </row>
    <row r="453" spans="1:6">
      <c r="A453" s="163"/>
      <c r="B453" s="163"/>
      <c r="C453" s="163"/>
      <c r="D453" s="1532"/>
      <c r="E453" s="1532"/>
      <c r="F453" s="1532"/>
    </row>
    <row r="454" spans="1:6">
      <c r="A454" s="163"/>
      <c r="B454" s="163"/>
      <c r="C454" s="163"/>
      <c r="D454" s="853"/>
      <c r="E454" s="853"/>
      <c r="F454" s="853"/>
    </row>
    <row r="455" spans="1:6" ht="14.25">
      <c r="A455" s="163"/>
      <c r="B455" s="1094" t="s">
        <v>195</v>
      </c>
      <c r="C455" s="676"/>
      <c r="D455" s="1532" t="s">
        <v>1771</v>
      </c>
      <c r="E455" s="1532"/>
      <c r="F455" s="1532"/>
    </row>
    <row r="456" spans="1:6">
      <c r="A456" s="163"/>
      <c r="B456" s="163"/>
      <c r="C456" s="163"/>
      <c r="D456" s="1532"/>
      <c r="E456" s="1532"/>
      <c r="F456" s="1532"/>
    </row>
    <row r="457" spans="1:6">
      <c r="A457" s="163"/>
      <c r="B457" s="163"/>
      <c r="C457" s="163"/>
      <c r="D457" s="1532"/>
      <c r="E457" s="1532"/>
      <c r="F457" s="1532"/>
    </row>
    <row r="458" spans="1:6">
      <c r="A458" s="163"/>
      <c r="B458" s="163"/>
      <c r="C458" s="163"/>
      <c r="D458" s="1532"/>
      <c r="E458" s="1532"/>
      <c r="F458" s="1532"/>
    </row>
    <row r="459" spans="1:6">
      <c r="A459" s="163"/>
      <c r="B459" s="1094" t="s">
        <v>195</v>
      </c>
      <c r="C459" s="163"/>
      <c r="D459" s="1532"/>
      <c r="E459" s="1532"/>
      <c r="F459" s="1532"/>
    </row>
    <row r="460" spans="1:6">
      <c r="A460" s="163"/>
      <c r="B460" s="163"/>
      <c r="C460" s="163"/>
      <c r="D460" s="1532"/>
      <c r="E460" s="1532"/>
      <c r="F460" s="1532"/>
    </row>
    <row r="461" spans="1:6">
      <c r="A461" s="163"/>
      <c r="C461" s="163"/>
      <c r="D461" s="1532"/>
      <c r="E461" s="1532"/>
      <c r="F461" s="1532"/>
    </row>
    <row r="462" spans="1:6">
      <c r="A462" s="163"/>
      <c r="B462" s="1094" t="s">
        <v>195</v>
      </c>
      <c r="C462" s="163"/>
      <c r="D462" s="1532"/>
      <c r="E462" s="1532"/>
      <c r="F462" s="1532"/>
    </row>
    <row r="463" spans="1:6">
      <c r="A463" s="163"/>
      <c r="B463" s="163"/>
      <c r="C463" s="163"/>
      <c r="D463" s="1532"/>
      <c r="E463" s="1532"/>
      <c r="F463" s="1532"/>
    </row>
    <row r="464" spans="1:6">
      <c r="A464" s="163"/>
      <c r="C464" s="163"/>
      <c r="D464" s="1532"/>
      <c r="E464" s="1532"/>
      <c r="F464" s="1532"/>
    </row>
    <row r="465" spans="1:7">
      <c r="A465" s="163"/>
      <c r="C465" s="163"/>
      <c r="D465" s="1532"/>
      <c r="E465" s="1532"/>
      <c r="F465" s="1532"/>
    </row>
    <row r="466" spans="1:7">
      <c r="A466" s="163"/>
      <c r="B466" s="1094" t="s">
        <v>195</v>
      </c>
      <c r="C466" s="163"/>
      <c r="D466" s="1532"/>
      <c r="E466" s="1532"/>
      <c r="F466" s="1532"/>
    </row>
    <row r="467" spans="1:7">
      <c r="A467" s="163"/>
      <c r="B467" s="163"/>
      <c r="C467" s="163"/>
      <c r="D467" s="1532"/>
      <c r="E467" s="1532"/>
      <c r="F467" s="1532"/>
    </row>
    <row r="468" spans="1:7">
      <c r="A468" s="163"/>
      <c r="B468" s="1094" t="s">
        <v>195</v>
      </c>
      <c r="C468" s="163"/>
      <c r="D468" s="1532"/>
      <c r="E468" s="1532"/>
      <c r="F468" s="1532"/>
    </row>
    <row r="469" spans="1:7">
      <c r="A469" s="163"/>
      <c r="B469" s="163"/>
      <c r="C469" s="163"/>
      <c r="D469" s="154"/>
      <c r="E469" s="853"/>
      <c r="F469" s="853"/>
    </row>
    <row r="470" spans="1:7">
      <c r="A470" s="163"/>
      <c r="B470" s="163"/>
      <c r="C470" s="163"/>
      <c r="D470" s="1532" t="s">
        <v>1772</v>
      </c>
      <c r="E470" s="1532"/>
      <c r="F470" s="1532"/>
    </row>
    <row r="471" spans="1:7">
      <c r="A471" s="163"/>
      <c r="B471" s="163"/>
      <c r="C471" s="163"/>
      <c r="D471" s="1532"/>
      <c r="E471" s="1532"/>
      <c r="F471" s="1532"/>
    </row>
    <row r="472" spans="1:7">
      <c r="A472" s="163"/>
      <c r="B472" s="163"/>
      <c r="C472" s="163"/>
      <c r="D472" s="1532"/>
      <c r="E472" s="1532"/>
      <c r="F472" s="1532"/>
    </row>
    <row r="473" spans="1:7">
      <c r="A473" s="163"/>
      <c r="B473" s="163"/>
      <c r="C473" s="163"/>
      <c r="D473" s="1532"/>
      <c r="E473" s="1532"/>
      <c r="F473" s="1532"/>
    </row>
    <row r="474" spans="1:7">
      <c r="A474" s="163"/>
      <c r="B474" s="163"/>
      <c r="C474" s="163"/>
      <c r="D474" s="1532"/>
      <c r="E474" s="1532"/>
      <c r="F474" s="1532"/>
    </row>
    <row r="475" spans="1:7">
      <c r="A475" s="163"/>
      <c r="B475" s="163"/>
      <c r="C475" s="163"/>
      <c r="D475" s="853"/>
      <c r="E475" s="853"/>
      <c r="F475" s="853"/>
    </row>
    <row r="476" spans="1:7" ht="14.25">
      <c r="A476" s="676"/>
      <c r="B476" s="1094" t="s">
        <v>195</v>
      </c>
      <c r="C476" s="163"/>
      <c r="D476" s="1529" t="s">
        <v>1773</v>
      </c>
      <c r="E476" s="1529"/>
      <c r="F476" s="1529"/>
    </row>
    <row r="477" spans="1:7">
      <c r="A477" s="442"/>
    </row>
    <row r="478" spans="1:7">
      <c r="A478" s="1513" t="s">
        <v>1585</v>
      </c>
      <c r="B478" s="1513"/>
      <c r="C478" s="1513"/>
      <c r="D478" s="1513"/>
      <c r="E478" s="1513"/>
      <c r="F478" s="1513"/>
      <c r="G478" s="1513"/>
    </row>
    <row r="479" spans="1:7">
      <c r="A479" s="442"/>
    </row>
    <row r="480" spans="1:7">
      <c r="D480" s="1582" t="s">
        <v>1300</v>
      </c>
      <c r="E480" s="1582"/>
      <c r="F480" s="1582"/>
    </row>
    <row r="481" spans="1:7" s="437" customFormat="1" ht="14.25">
      <c r="A481" s="676"/>
      <c r="B481" s="441"/>
      <c r="C481" s="441"/>
      <c r="D481" s="1581" t="s">
        <v>1774</v>
      </c>
      <c r="E481" s="1581"/>
      <c r="F481" s="1581"/>
      <c r="G481" s="444"/>
    </row>
    <row r="482" spans="1:7" ht="14.25">
      <c r="A482" s="676"/>
      <c r="D482" s="677"/>
    </row>
    <row r="483" spans="1:7" ht="14.25">
      <c r="A483" s="676"/>
      <c r="B483" s="1094" t="s">
        <v>195</v>
      </c>
      <c r="D483" s="1567" t="s">
        <v>1775</v>
      </c>
      <c r="E483" s="1567"/>
      <c r="F483" s="1567"/>
    </row>
    <row r="484" spans="1:7" ht="14.25">
      <c r="A484" s="676"/>
      <c r="D484" s="1567"/>
      <c r="E484" s="1567"/>
      <c r="F484" s="1567"/>
    </row>
    <row r="485" spans="1:7"/>
    <row r="486" spans="1:7" ht="14.25" customHeight="1">
      <c r="A486" s="676"/>
      <c r="B486" s="1094" t="s">
        <v>195</v>
      </c>
      <c r="D486" s="1568" t="s">
        <v>2166</v>
      </c>
      <c r="E486" s="1568"/>
      <c r="F486" s="1568"/>
    </row>
    <row r="487" spans="1:7" ht="14.25">
      <c r="A487" s="676"/>
      <c r="D487" s="1568"/>
      <c r="E487" s="1568"/>
      <c r="F487" s="1568"/>
    </row>
    <row r="488" spans="1:7" ht="14.25">
      <c r="A488" s="676"/>
      <c r="D488" s="1568"/>
      <c r="E488" s="1568"/>
      <c r="F488" s="1568"/>
    </row>
    <row r="489" spans="1:7">
      <c r="D489" s="1568"/>
      <c r="E489" s="1568"/>
      <c r="F489" s="1568"/>
    </row>
    <row r="490" spans="1:7"/>
    <row r="491" spans="1:7" ht="14.25">
      <c r="A491" s="676"/>
      <c r="B491" s="1094" t="s">
        <v>195</v>
      </c>
      <c r="D491" s="1488" t="s">
        <v>1776</v>
      </c>
      <c r="E491" s="1488"/>
      <c r="F491" s="1488"/>
    </row>
    <row r="492" spans="1:7">
      <c r="D492" s="442"/>
    </row>
    <row r="493" spans="1:7" ht="14.25">
      <c r="A493" s="676"/>
      <c r="B493" s="1094" t="s">
        <v>195</v>
      </c>
      <c r="D493" s="1471" t="s">
        <v>1777</v>
      </c>
      <c r="E493" s="1471"/>
      <c r="F493" s="1471"/>
    </row>
    <row r="494" spans="1:7">
      <c r="D494" s="1471"/>
      <c r="E494" s="1471"/>
      <c r="F494" s="1471"/>
    </row>
    <row r="495" spans="1:7">
      <c r="D495" s="442"/>
    </row>
    <row r="496" spans="1:7" ht="14.25">
      <c r="A496" s="676"/>
      <c r="B496" s="1094" t="s">
        <v>195</v>
      </c>
      <c r="D496" s="1488" t="s">
        <v>1778</v>
      </c>
      <c r="E496" s="1488"/>
      <c r="F496" s="1488"/>
    </row>
    <row r="497" spans="1:7" ht="14.25">
      <c r="A497" s="676"/>
      <c r="D497" s="442"/>
    </row>
    <row r="498" spans="1:7">
      <c r="A498" s="1513" t="s">
        <v>1586</v>
      </c>
      <c r="B498" s="1513"/>
      <c r="C498" s="1513"/>
      <c r="D498" s="1513"/>
      <c r="E498" s="1513"/>
      <c r="F498" s="1513"/>
      <c r="G498" s="1513"/>
    </row>
    <row r="499" spans="1:7" customFormat="1">
      <c r="A499" s="163"/>
      <c r="B499" s="545"/>
      <c r="C499" s="545"/>
      <c r="D499" s="1512"/>
      <c r="E499" s="1512"/>
      <c r="F499" s="1512"/>
      <c r="G499" s="335"/>
    </row>
    <row r="500" spans="1:7" customFormat="1" ht="13.7" customHeight="1">
      <c r="A500" s="163"/>
      <c r="B500" s="545"/>
      <c r="C500" s="545"/>
      <c r="D500" s="1500" t="s">
        <v>1730</v>
      </c>
      <c r="E500" s="1500"/>
      <c r="F500" s="1500"/>
      <c r="G500" s="335"/>
    </row>
    <row r="501" spans="1:7" customFormat="1">
      <c r="A501" s="163"/>
      <c r="B501" s="545"/>
      <c r="C501" s="545"/>
      <c r="D501" s="1500"/>
      <c r="E501" s="1500"/>
      <c r="F501" s="1500"/>
      <c r="G501" s="335"/>
    </row>
    <row r="502" spans="1:7" customFormat="1">
      <c r="A502" s="163"/>
      <c r="B502" s="545"/>
      <c r="C502" s="545"/>
      <c r="D502" s="1500"/>
      <c r="E502" s="1500"/>
      <c r="F502" s="1500"/>
      <c r="G502" s="335"/>
    </row>
    <row r="503" spans="1:7" customFormat="1">
      <c r="A503" s="163"/>
      <c r="B503" s="545"/>
      <c r="C503" s="545"/>
      <c r="D503" s="1500"/>
      <c r="E503" s="1500"/>
      <c r="F503" s="1500"/>
      <c r="G503" s="335"/>
    </row>
    <row r="504" spans="1:7" customFormat="1">
      <c r="A504" s="163"/>
      <c r="B504" s="545"/>
      <c r="C504" s="545"/>
      <c r="D504" s="1500"/>
      <c r="E504" s="1500"/>
      <c r="F504" s="1500"/>
      <c r="G504" s="335"/>
    </row>
    <row r="505" spans="1:7" customFormat="1" ht="12.75" customHeight="1">
      <c r="A505" s="588"/>
      <c r="B505" s="589"/>
      <c r="C505" s="589"/>
      <c r="D505" s="487"/>
      <c r="E505" s="335"/>
      <c r="F505" s="487"/>
      <c r="G505" s="298"/>
    </row>
    <row r="506" spans="1:7" customFormat="1" ht="14.25" customHeight="1">
      <c r="A506" s="964"/>
      <c r="B506" s="1094" t="s">
        <v>195</v>
      </c>
      <c r="C506" s="965"/>
      <c r="D506" s="1514" t="s">
        <v>2176</v>
      </c>
      <c r="E506" s="1515"/>
      <c r="F506" s="1515"/>
      <c r="G506" s="298"/>
    </row>
    <row r="507" spans="1:7" customFormat="1">
      <c r="A507" s="966"/>
      <c r="B507" s="965"/>
      <c r="C507" s="965"/>
      <c r="D507" s="1515"/>
      <c r="E507" s="1515"/>
      <c r="F507" s="1515"/>
      <c r="G507" s="298"/>
    </row>
    <row r="508" spans="1:7" customFormat="1">
      <c r="A508" s="966"/>
      <c r="B508" s="965"/>
      <c r="C508" s="965"/>
      <c r="D508" s="1515"/>
      <c r="E508" s="1515"/>
      <c r="F508" s="1515"/>
      <c r="G508" s="298"/>
    </row>
    <row r="509" spans="1:7" customFormat="1">
      <c r="A509" s="966"/>
      <c r="B509" s="965"/>
      <c r="C509" s="965"/>
      <c r="D509" s="1515"/>
      <c r="E509" s="1515"/>
      <c r="F509" s="1515"/>
      <c r="G509" s="298"/>
    </row>
    <row r="510" spans="1:7" customFormat="1">
      <c r="A510" s="966"/>
      <c r="B510" s="965"/>
      <c r="C510" s="965"/>
      <c r="D510" s="1434"/>
      <c r="E510" s="1434"/>
      <c r="F510" s="1434"/>
      <c r="G510" s="298"/>
    </row>
    <row r="511" spans="1:7" customFormat="1">
      <c r="A511" s="966"/>
      <c r="B511" s="965"/>
      <c r="C511" s="965"/>
      <c r="D511" s="1444" t="s">
        <v>2174</v>
      </c>
      <c r="E511" s="1121"/>
      <c r="F511" s="1121"/>
      <c r="G511" s="298"/>
    </row>
    <row r="512" spans="1:7" customFormat="1" ht="14.25">
      <c r="A512" s="587"/>
      <c r="B512" s="1094" t="s">
        <v>195</v>
      </c>
      <c r="C512" s="798"/>
      <c r="D512" s="1515" t="s">
        <v>1677</v>
      </c>
      <c r="E512" s="1515"/>
      <c r="F512" s="1515"/>
      <c r="G512" s="298"/>
    </row>
    <row r="513" spans="1:7" customFormat="1">
      <c r="A513" s="799"/>
      <c r="B513" s="798"/>
      <c r="C513" s="798"/>
      <c r="D513" s="1515"/>
      <c r="E513" s="1515"/>
      <c r="F513" s="1515"/>
      <c r="G513" s="298"/>
    </row>
    <row r="514" spans="1:7" customFormat="1">
      <c r="A514" s="799"/>
      <c r="B514" s="798"/>
      <c r="C514" s="798"/>
      <c r="D514" s="1515"/>
      <c r="E514" s="1515"/>
      <c r="F514" s="1515"/>
      <c r="G514" s="298"/>
    </row>
    <row r="515" spans="1:7" customFormat="1">
      <c r="A515" s="799"/>
      <c r="B515" s="798"/>
      <c r="C515" s="798"/>
      <c r="D515" s="1515"/>
      <c r="E515" s="1515"/>
      <c r="F515" s="1515"/>
      <c r="G515" s="298"/>
    </row>
    <row r="516" spans="1:7" customFormat="1">
      <c r="A516" s="799"/>
      <c r="B516" s="798"/>
      <c r="C516" s="798"/>
      <c r="D516" s="1515"/>
      <c r="E516" s="1515"/>
      <c r="F516" s="1515"/>
      <c r="G516" s="298"/>
    </row>
    <row r="517" spans="1:7" customFormat="1">
      <c r="A517" s="799"/>
      <c r="B517" s="798"/>
      <c r="C517" s="798"/>
      <c r="D517" s="1434"/>
      <c r="E517" s="1434"/>
      <c r="F517" s="1434"/>
      <c r="G517" s="298"/>
    </row>
    <row r="518" spans="1:7" customFormat="1" ht="14.25">
      <c r="A518" s="587"/>
      <c r="B518" s="1094" t="s">
        <v>195</v>
      </c>
      <c r="C518" s="589"/>
      <c r="D518" s="1514" t="s">
        <v>2175</v>
      </c>
      <c r="E518" s="1515"/>
      <c r="F518" s="1515"/>
      <c r="G518" s="298"/>
    </row>
    <row r="519" spans="1:7" customFormat="1">
      <c r="A519" s="588"/>
      <c r="B519" s="589"/>
      <c r="C519" s="589"/>
      <c r="D519" s="1515"/>
      <c r="E519" s="1515"/>
      <c r="F519" s="1515"/>
      <c r="G519" s="298"/>
    </row>
    <row r="520" spans="1:7" customFormat="1">
      <c r="A520" s="588"/>
      <c r="B520" s="589"/>
      <c r="C520" s="589"/>
      <c r="D520" s="1515"/>
      <c r="E520" s="1515"/>
      <c r="F520" s="1515"/>
      <c r="G520" s="298"/>
    </row>
    <row r="521" spans="1:7" customFormat="1">
      <c r="A521" s="588"/>
      <c r="B521" s="1094" t="s">
        <v>195</v>
      </c>
      <c r="C521" s="589"/>
      <c r="D521" s="1515" t="s">
        <v>1675</v>
      </c>
      <c r="E521" s="1515"/>
      <c r="F521" s="1515"/>
      <c r="G521" s="298"/>
    </row>
    <row r="522" spans="1:7" customFormat="1">
      <c r="A522" s="588"/>
      <c r="B522" s="589"/>
      <c r="C522" s="589"/>
      <c r="D522" s="1515"/>
      <c r="E522" s="1515"/>
      <c r="F522" s="1515"/>
      <c r="G522" s="298"/>
    </row>
    <row r="523" spans="1:7" customFormat="1">
      <c r="A523" s="588"/>
      <c r="B523" s="589"/>
      <c r="C523" s="589"/>
      <c r="D523" s="1515"/>
      <c r="E523" s="1515"/>
      <c r="F523" s="1515"/>
      <c r="G523" s="298"/>
    </row>
    <row r="524" spans="1:7" customFormat="1">
      <c r="A524" s="588"/>
      <c r="B524" s="589"/>
      <c r="C524" s="589"/>
      <c r="D524" s="1515"/>
      <c r="E524" s="1515"/>
      <c r="F524" s="1515"/>
      <c r="G524" s="298"/>
    </row>
    <row r="525" spans="1:7" customFormat="1">
      <c r="A525" s="799"/>
      <c r="B525" s="798"/>
      <c r="C525" s="798"/>
      <c r="D525" s="1515"/>
      <c r="E525" s="1515"/>
      <c r="F525" s="1515"/>
      <c r="G525" s="298"/>
    </row>
    <row r="526" spans="1:7" customFormat="1">
      <c r="A526" s="799"/>
      <c r="B526" s="798"/>
      <c r="C526" s="798"/>
      <c r="D526" s="1515"/>
      <c r="E526" s="1515"/>
      <c r="F526" s="1515"/>
      <c r="G526" s="298"/>
    </row>
    <row r="527" spans="1:7" customFormat="1">
      <c r="A527" s="799"/>
      <c r="B527" s="798"/>
      <c r="C527" s="798"/>
      <c r="D527" s="1515"/>
      <c r="E527" s="1515"/>
      <c r="F527" s="1515"/>
      <c r="G527" s="298"/>
    </row>
    <row r="528" spans="1:7" customFormat="1">
      <c r="A528" s="799"/>
      <c r="B528" s="798"/>
      <c r="C528" s="798"/>
      <c r="D528" s="1515"/>
      <c r="E528" s="1515"/>
      <c r="F528" s="1515"/>
      <c r="G528" s="298"/>
    </row>
    <row r="529" spans="1:7" customFormat="1">
      <c r="A529" s="799"/>
      <c r="B529" s="798"/>
      <c r="C529" s="798"/>
      <c r="D529" s="1515"/>
      <c r="E529" s="1515"/>
      <c r="F529" s="1515"/>
      <c r="G529" s="298"/>
    </row>
    <row r="530" spans="1:7" customFormat="1">
      <c r="A530" s="588"/>
      <c r="B530" s="589"/>
      <c r="C530" s="589"/>
      <c r="D530" s="726"/>
      <c r="E530" s="335"/>
      <c r="F530" s="487"/>
      <c r="G530" s="298"/>
    </row>
    <row r="531" spans="1:7" ht="14.25">
      <c r="A531" s="676"/>
      <c r="B531" s="1094" t="s">
        <v>195</v>
      </c>
      <c r="D531" s="1506" t="s">
        <v>1705</v>
      </c>
      <c r="E531" s="1506"/>
      <c r="F531" s="1506"/>
    </row>
    <row r="532" spans="1:7">
      <c r="D532" s="1506"/>
      <c r="E532" s="1506"/>
      <c r="F532" s="1506"/>
    </row>
    <row r="533" spans="1:7">
      <c r="D533" s="1416"/>
      <c r="E533" s="1416"/>
      <c r="F533" s="1416"/>
    </row>
    <row r="534" spans="1:7" customFormat="1" ht="14.25">
      <c r="A534" s="587"/>
      <c r="B534" s="1094" t="s">
        <v>195</v>
      </c>
      <c r="C534" s="579"/>
      <c r="D534" s="1515" t="s">
        <v>1676</v>
      </c>
      <c r="E534" s="1515"/>
      <c r="F534" s="1515"/>
      <c r="G534" s="298"/>
    </row>
    <row r="535" spans="1:7" customFormat="1">
      <c r="A535" s="163"/>
      <c r="B535" s="579"/>
      <c r="C535" s="579"/>
      <c r="D535" s="1515"/>
      <c r="E535" s="1515"/>
      <c r="F535" s="1515"/>
      <c r="G535" s="298"/>
    </row>
    <row r="536" spans="1:7" customFormat="1">
      <c r="A536" s="163"/>
      <c r="B536" s="579"/>
      <c r="C536" s="579"/>
      <c r="D536" s="1515"/>
      <c r="E536" s="1515"/>
      <c r="F536" s="1515"/>
      <c r="G536" s="298"/>
    </row>
    <row r="537" spans="1:7" customFormat="1">
      <c r="A537" s="163"/>
      <c r="B537" s="579"/>
      <c r="C537" s="579"/>
      <c r="D537" s="726"/>
      <c r="E537" s="335"/>
      <c r="F537" s="335"/>
      <c r="G537" s="298"/>
    </row>
    <row r="538" spans="1:7">
      <c r="A538" s="1513" t="s">
        <v>1587</v>
      </c>
      <c r="B538" s="1513"/>
      <c r="C538" s="1513"/>
      <c r="D538" s="1513"/>
      <c r="E538" s="1513"/>
      <c r="F538" s="1513"/>
      <c r="G538" s="1513"/>
    </row>
    <row r="539" spans="1:7">
      <c r="A539" s="442"/>
      <c r="F539" s="934"/>
    </row>
    <row r="540" spans="1:7">
      <c r="B540" s="1535" t="s">
        <v>722</v>
      </c>
      <c r="C540" s="1535"/>
      <c r="D540" s="1535"/>
      <c r="E540" s="1535"/>
      <c r="F540" s="1535"/>
    </row>
    <row r="541" spans="1:7">
      <c r="A541" s="442"/>
      <c r="D541" s="442"/>
      <c r="F541" s="442"/>
    </row>
    <row r="542" spans="1:7">
      <c r="A542" s="1536" t="s">
        <v>1588</v>
      </c>
      <c r="B542" s="1536"/>
      <c r="C542" s="1536"/>
      <c r="D542" s="1536"/>
      <c r="E542" s="1536"/>
      <c r="F542" s="1536"/>
      <c r="G542" s="1536"/>
    </row>
    <row r="543" spans="1:7">
      <c r="A543" s="442"/>
      <c r="D543" s="442"/>
      <c r="F543" s="442"/>
    </row>
    <row r="544" spans="1:7">
      <c r="D544" s="1487" t="s">
        <v>910</v>
      </c>
      <c r="E544" s="1487"/>
      <c r="F544" s="1487"/>
    </row>
    <row r="545" spans="1:6">
      <c r="D545" s="1488" t="s">
        <v>1700</v>
      </c>
      <c r="E545" s="1488"/>
      <c r="F545" s="1488"/>
    </row>
    <row r="546" spans="1:6">
      <c r="D546" s="922"/>
    </row>
    <row r="547" spans="1:6" ht="13.7" customHeight="1">
      <c r="A547" s="676"/>
      <c r="B547" s="1094" t="s">
        <v>195</v>
      </c>
      <c r="D547" s="1488" t="s">
        <v>1293</v>
      </c>
      <c r="E547" s="1488"/>
      <c r="F547" s="1488"/>
    </row>
    <row r="548" spans="1:6">
      <c r="D548" s="300"/>
      <c r="E548" s="2"/>
      <c r="F548" s="2"/>
    </row>
    <row r="549" spans="1:6" ht="14.25">
      <c r="A549" s="676"/>
      <c r="B549" s="1094" t="s">
        <v>195</v>
      </c>
      <c r="D549" s="1471" t="s">
        <v>1701</v>
      </c>
      <c r="E549" s="1471"/>
      <c r="F549" s="1471"/>
    </row>
    <row r="550" spans="1:6">
      <c r="D550" s="1471"/>
      <c r="E550" s="1471"/>
      <c r="F550" s="1471"/>
    </row>
    <row r="551" spans="1:6">
      <c r="D551" s="727" t="s">
        <v>1292</v>
      </c>
      <c r="E551" s="442"/>
      <c r="F551" s="442"/>
    </row>
    <row r="552" spans="1:6">
      <c r="D552" s="442"/>
      <c r="E552" s="442"/>
      <c r="F552" s="442"/>
    </row>
    <row r="553" spans="1:6" ht="14.25">
      <c r="A553" s="676"/>
      <c r="B553" s="1094" t="s">
        <v>195</v>
      </c>
      <c r="D553" s="1471" t="s">
        <v>1702</v>
      </c>
      <c r="E553" s="1471"/>
      <c r="F553" s="1471"/>
    </row>
    <row r="554" spans="1:6">
      <c r="D554" s="1471"/>
      <c r="E554" s="1471"/>
      <c r="F554" s="1471"/>
    </row>
    <row r="555" spans="1:6">
      <c r="D555" s="442"/>
      <c r="E555" s="442"/>
      <c r="F555" s="442"/>
    </row>
    <row r="556" spans="1:6" ht="14.25">
      <c r="A556" s="676"/>
      <c r="B556" s="1094" t="s">
        <v>195</v>
      </c>
      <c r="D556" s="1471" t="s">
        <v>1703</v>
      </c>
      <c r="E556" s="1471"/>
      <c r="F556" s="1471"/>
    </row>
    <row r="557" spans="1:6">
      <c r="D557" s="1471"/>
      <c r="E557" s="1471"/>
      <c r="F557" s="1471"/>
    </row>
    <row r="558" spans="1:6">
      <c r="D558" s="442"/>
      <c r="E558" s="442"/>
      <c r="F558" s="442"/>
    </row>
    <row r="559" spans="1:6" ht="14.25">
      <c r="A559" s="676"/>
      <c r="B559" s="1094" t="s">
        <v>195</v>
      </c>
      <c r="D559" s="1471" t="s">
        <v>1704</v>
      </c>
      <c r="E559" s="1471"/>
      <c r="F559" s="1471"/>
    </row>
    <row r="560" spans="1:6">
      <c r="D560" s="1471"/>
      <c r="E560" s="1471"/>
      <c r="F560" s="1471"/>
    </row>
    <row r="561" spans="1:7">
      <c r="D561" s="1471"/>
      <c r="E561" s="1471"/>
      <c r="F561" s="1471"/>
    </row>
    <row r="562" spans="1:7">
      <c r="D562" s="442"/>
      <c r="E562" s="442"/>
      <c r="F562" s="442"/>
    </row>
    <row r="563" spans="1:7" ht="14.25">
      <c r="A563" s="676"/>
      <c r="B563" s="1094" t="s">
        <v>195</v>
      </c>
      <c r="D563" s="1506" t="s">
        <v>1831</v>
      </c>
      <c r="E563" s="1506"/>
      <c r="F563" s="1506"/>
    </row>
    <row r="564" spans="1:7">
      <c r="D564" s="1506"/>
      <c r="E564" s="1506"/>
      <c r="F564" s="1506"/>
    </row>
    <row r="565" spans="1:7">
      <c r="D565" s="442"/>
      <c r="E565" s="442"/>
      <c r="F565" s="442"/>
    </row>
    <row r="566" spans="1:7" ht="14.25">
      <c r="A566" s="676"/>
      <c r="B566" s="1094" t="s">
        <v>195</v>
      </c>
      <c r="D566" s="1471" t="s">
        <v>1706</v>
      </c>
      <c r="E566" s="1471"/>
      <c r="F566" s="1471"/>
    </row>
    <row r="567" spans="1:7">
      <c r="D567" s="1471"/>
      <c r="E567" s="1471"/>
      <c r="F567" s="1471"/>
      <c r="G567" s="440"/>
    </row>
    <row r="568" spans="1:7">
      <c r="D568" s="442"/>
      <c r="E568" s="442"/>
      <c r="F568" s="442"/>
      <c r="G568" s="440"/>
    </row>
    <row r="569" spans="1:7" ht="14.25">
      <c r="A569" s="676"/>
      <c r="B569" s="1094" t="s">
        <v>195</v>
      </c>
      <c r="D569" s="1488" t="s">
        <v>1707</v>
      </c>
      <c r="E569" s="1488"/>
      <c r="F569" s="1488"/>
      <c r="G569" s="440"/>
    </row>
    <row r="570" spans="1:7">
      <c r="A570" s="920"/>
      <c r="D570" s="1488" t="s">
        <v>1193</v>
      </c>
      <c r="E570" s="1488"/>
      <c r="F570" s="1488"/>
      <c r="G570" s="440"/>
    </row>
    <row r="571" spans="1:7">
      <c r="A571" s="920"/>
      <c r="D571" s="298"/>
      <c r="E571" s="1505" t="s">
        <v>1708</v>
      </c>
      <c r="F571" s="1505"/>
      <c r="G571" s="440"/>
    </row>
    <row r="572" spans="1:7" customFormat="1" ht="15" customHeight="1">
      <c r="A572" s="485"/>
      <c r="B572" s="486"/>
      <c r="C572" s="486"/>
      <c r="D572" s="1472" t="s">
        <v>1955</v>
      </c>
      <c r="E572" s="1473"/>
      <c r="F572" s="1473"/>
      <c r="G572" s="488"/>
    </row>
    <row r="573" spans="1:7" customFormat="1">
      <c r="A573" s="485"/>
      <c r="B573" s="486"/>
      <c r="C573" s="486"/>
      <c r="D573" s="1473"/>
      <c r="E573" s="1473"/>
      <c r="F573" s="1473"/>
      <c r="G573" s="488"/>
    </row>
    <row r="574" spans="1:7" customFormat="1">
      <c r="A574" s="485"/>
      <c r="B574" s="486"/>
      <c r="C574" s="486"/>
      <c r="D574" s="1473"/>
      <c r="E574" s="1473"/>
      <c r="F574" s="1473"/>
      <c r="G574" s="488"/>
    </row>
    <row r="575" spans="1:7" customFormat="1">
      <c r="A575" s="485"/>
      <c r="B575" s="486"/>
      <c r="C575" s="486"/>
      <c r="D575" s="1473"/>
      <c r="E575" s="1473"/>
      <c r="F575" s="1473"/>
      <c r="G575" s="488"/>
    </row>
    <row r="576" spans="1:7" customFormat="1">
      <c r="A576" s="485"/>
      <c r="B576" s="486"/>
      <c r="C576" s="486"/>
      <c r="D576" s="1473"/>
      <c r="E576" s="1473"/>
      <c r="F576" s="1473"/>
      <c r="G576" s="488"/>
    </row>
    <row r="577" spans="1:7" customFormat="1">
      <c r="A577" s="485"/>
      <c r="B577" s="486"/>
      <c r="C577" s="486"/>
      <c r="D577" s="1473"/>
      <c r="E577" s="1473"/>
      <c r="F577" s="1473"/>
      <c r="G577" s="488"/>
    </row>
    <row r="578" spans="1:7" customFormat="1">
      <c r="A578" s="485"/>
      <c r="B578" s="486"/>
      <c r="C578" s="486"/>
      <c r="D578" s="1473"/>
      <c r="E578" s="1473"/>
      <c r="F578" s="1473"/>
      <c r="G578" s="488"/>
    </row>
    <row r="579" spans="1:7" customFormat="1">
      <c r="A579" s="485"/>
      <c r="B579" s="486"/>
      <c r="C579" s="486"/>
      <c r="D579" s="1473"/>
      <c r="E579" s="1473"/>
      <c r="F579" s="1473"/>
      <c r="G579" s="488"/>
    </row>
    <row r="580" spans="1:7" customFormat="1">
      <c r="A580" s="485"/>
      <c r="B580" s="486"/>
      <c r="C580" s="486"/>
      <c r="D580" s="1473"/>
      <c r="E580" s="1473"/>
      <c r="F580" s="1473"/>
      <c r="G580" s="488"/>
    </row>
    <row r="581" spans="1:7" customFormat="1">
      <c r="A581" s="485"/>
      <c r="B581" s="486"/>
      <c r="C581" s="486"/>
      <c r="D581" s="786"/>
      <c r="E581" s="2"/>
      <c r="F581" s="487"/>
      <c r="G581" s="488"/>
    </row>
    <row r="582" spans="1:7" ht="14.25">
      <c r="A582" s="676"/>
      <c r="B582" s="1094" t="s">
        <v>195</v>
      </c>
      <c r="D582" s="1577" t="s">
        <v>1709</v>
      </c>
      <c r="E582" s="1577"/>
      <c r="F582" s="1577"/>
      <c r="G582" s="440"/>
    </row>
    <row r="583" spans="1:7">
      <c r="D583" s="1471" t="s">
        <v>1710</v>
      </c>
      <c r="E583" s="1471"/>
      <c r="F583" s="1471"/>
      <c r="G583" s="440"/>
    </row>
    <row r="584" spans="1:7">
      <c r="D584" s="1471"/>
      <c r="E584" s="1471"/>
      <c r="F584" s="1471"/>
      <c r="G584" s="440"/>
    </row>
    <row r="585" spans="1:7">
      <c r="D585" s="1471"/>
      <c r="E585" s="1471"/>
      <c r="F585" s="1471"/>
      <c r="G585" s="440"/>
    </row>
    <row r="586" spans="1:7">
      <c r="D586" s="442"/>
      <c r="E586" s="442"/>
      <c r="F586" s="442"/>
      <c r="G586" s="440"/>
    </row>
    <row r="587" spans="1:7" ht="14.25">
      <c r="A587" s="676"/>
      <c r="B587" s="1094" t="s">
        <v>195</v>
      </c>
      <c r="D587" s="1471" t="s">
        <v>1711</v>
      </c>
      <c r="E587" s="1471"/>
      <c r="F587" s="1471"/>
      <c r="G587" s="440"/>
    </row>
    <row r="588" spans="1:7" ht="14.25">
      <c r="A588" s="676"/>
      <c r="D588" s="1471"/>
      <c r="E588" s="1471"/>
      <c r="F588" s="1471"/>
      <c r="G588" s="440"/>
    </row>
    <row r="589" spans="1:7" ht="24.95" customHeight="1">
      <c r="A589" s="676"/>
      <c r="D589" s="1471"/>
      <c r="E589" s="1471"/>
      <c r="F589" s="1471"/>
      <c r="G589" s="440"/>
    </row>
    <row r="590" spans="1:7">
      <c r="A590" s="1513" t="s">
        <v>1589</v>
      </c>
      <c r="B590" s="1513"/>
      <c r="C590" s="1513"/>
      <c r="D590" s="1513"/>
      <c r="E590" s="1513"/>
      <c r="F590" s="1513"/>
      <c r="G590" s="1513"/>
    </row>
    <row r="591" spans="1:7">
      <c r="E591" s="442"/>
      <c r="F591" s="442"/>
      <c r="G591" s="440"/>
    </row>
    <row r="592" spans="1:7">
      <c r="B592" s="438"/>
      <c r="C592" s="438"/>
      <c r="D592" s="1504" t="s">
        <v>911</v>
      </c>
      <c r="E592" s="1504"/>
      <c r="F592" s="1504"/>
      <c r="G592" s="440"/>
    </row>
    <row r="593" spans="1:7">
      <c r="B593" s="438"/>
      <c r="C593" s="438"/>
      <c r="D593" s="1503" t="s">
        <v>1632</v>
      </c>
      <c r="E593" s="1503"/>
      <c r="F593" s="1503"/>
      <c r="G593" s="440"/>
    </row>
    <row r="594" spans="1:7">
      <c r="B594" s="438"/>
      <c r="C594" s="438"/>
      <c r="D594" s="442"/>
      <c r="G594" s="440"/>
    </row>
    <row r="595" spans="1:7" ht="14.25">
      <c r="A595" s="676"/>
      <c r="B595" s="1094" t="s">
        <v>195</v>
      </c>
      <c r="D595" s="1503" t="s">
        <v>1294</v>
      </c>
      <c r="E595" s="1503"/>
      <c r="F595" s="1503"/>
      <c r="G595" s="440"/>
    </row>
    <row r="596" spans="1:7">
      <c r="A596" s="920"/>
      <c r="G596" s="440"/>
    </row>
    <row r="597" spans="1:7" ht="14.25">
      <c r="A597" s="676"/>
      <c r="B597" s="1094" t="s">
        <v>195</v>
      </c>
      <c r="D597" s="1495" t="s">
        <v>1633</v>
      </c>
      <c r="E597" s="1495"/>
      <c r="F597" s="1495"/>
      <c r="G597" s="440"/>
    </row>
    <row r="598" spans="1:7" ht="14.25">
      <c r="A598" s="676"/>
      <c r="D598" s="1495"/>
      <c r="E598" s="1495"/>
      <c r="F598" s="1495"/>
      <c r="G598" s="440"/>
    </row>
    <row r="599" spans="1:7" ht="14.25">
      <c r="A599" s="676"/>
      <c r="D599" s="1495"/>
      <c r="E599" s="1495"/>
      <c r="F599" s="1495"/>
      <c r="G599" s="440"/>
    </row>
    <row r="600" spans="1:7" ht="14.25">
      <c r="A600" s="676"/>
      <c r="D600" s="442"/>
      <c r="G600" s="440"/>
    </row>
    <row r="601" spans="1:7" ht="14.25">
      <c r="A601" s="676"/>
      <c r="B601" s="1094" t="s">
        <v>195</v>
      </c>
      <c r="D601" s="1495" t="s">
        <v>1634</v>
      </c>
      <c r="E601" s="1495"/>
      <c r="F601" s="1495"/>
      <c r="G601" s="440"/>
    </row>
    <row r="602" spans="1:7" ht="14.25">
      <c r="A602" s="676"/>
      <c r="D602" s="1495"/>
      <c r="E602" s="1495"/>
      <c r="F602" s="1495"/>
      <c r="G602" s="440"/>
    </row>
    <row r="603" spans="1:7" ht="14.25">
      <c r="A603" s="676"/>
      <c r="D603" s="1495"/>
      <c r="E603" s="1495"/>
      <c r="F603" s="1495"/>
      <c r="G603" s="440"/>
    </row>
    <row r="604" spans="1:7" ht="14.25">
      <c r="A604" s="676"/>
      <c r="D604" s="1495"/>
      <c r="E604" s="1495"/>
      <c r="F604" s="1495"/>
      <c r="G604" s="440"/>
    </row>
    <row r="605" spans="1:7" ht="14.25">
      <c r="A605" s="676"/>
      <c r="D605" s="1100"/>
      <c r="E605" s="1100"/>
      <c r="F605" s="1100"/>
      <c r="G605" s="440"/>
    </row>
    <row r="606" spans="1:7" ht="14.25">
      <c r="A606" s="676"/>
      <c r="B606" s="1094" t="s">
        <v>195</v>
      </c>
      <c r="D606" s="1509" t="s">
        <v>1636</v>
      </c>
      <c r="E606" s="1509"/>
      <c r="F606" s="1509"/>
      <c r="G606" s="440"/>
    </row>
    <row r="607" spans="1:7" ht="14.25">
      <c r="A607" s="676"/>
      <c r="D607" s="1509"/>
      <c r="E607" s="1509"/>
      <c r="F607" s="1509"/>
      <c r="G607" s="440"/>
    </row>
    <row r="608" spans="1:7" ht="14.25">
      <c r="A608" s="676"/>
      <c r="D608" s="442"/>
      <c r="G608" s="440"/>
    </row>
    <row r="609" spans="1:7" ht="14.25">
      <c r="A609" s="676"/>
      <c r="B609" s="1094" t="s">
        <v>195</v>
      </c>
      <c r="D609" s="1503" t="s">
        <v>1635</v>
      </c>
      <c r="E609" s="1503"/>
      <c r="F609" s="1503"/>
      <c r="G609" s="440"/>
    </row>
    <row r="610" spans="1:7" ht="14.25">
      <c r="A610" s="676"/>
      <c r="D610" s="1503"/>
      <c r="E610" s="1503"/>
      <c r="F610" s="1503"/>
      <c r="G610" s="440"/>
    </row>
    <row r="611" spans="1:7">
      <c r="A611" s="920"/>
      <c r="D611" s="442"/>
      <c r="G611" s="440"/>
    </row>
    <row r="612" spans="1:7" ht="14.25">
      <c r="A612" s="676"/>
      <c r="B612" s="1094" t="s">
        <v>195</v>
      </c>
      <c r="D612" s="1503" t="s">
        <v>1295</v>
      </c>
      <c r="E612" s="1503"/>
      <c r="F612" s="1503"/>
      <c r="G612" s="440"/>
    </row>
    <row r="613" spans="1:7" ht="14.25">
      <c r="A613" s="676"/>
      <c r="D613" s="442"/>
      <c r="G613" s="440"/>
    </row>
    <row r="614" spans="1:7">
      <c r="A614" s="920"/>
      <c r="D614" s="442"/>
      <c r="G614" s="440"/>
    </row>
    <row r="615" spans="1:7">
      <c r="A615" s="1513" t="s">
        <v>1590</v>
      </c>
      <c r="B615" s="1513"/>
      <c r="C615" s="1513"/>
      <c r="D615" s="1513"/>
      <c r="E615" s="1513"/>
      <c r="F615" s="1513"/>
      <c r="G615" s="1513"/>
    </row>
    <row r="616" spans="1:7" ht="13.9" customHeight="1">
      <c r="A616" s="938"/>
      <c r="B616" s="938"/>
      <c r="C616" s="938"/>
    </row>
    <row r="617" spans="1:7">
      <c r="B617" s="920"/>
      <c r="C617" s="920"/>
      <c r="D617" s="1516" t="s">
        <v>1731</v>
      </c>
      <c r="E617" s="1516"/>
      <c r="F617" s="1516"/>
    </row>
    <row r="618" spans="1:7" ht="14.25">
      <c r="A618" s="676"/>
      <c r="D618" s="1584" t="s">
        <v>1732</v>
      </c>
      <c r="E618" s="1584"/>
      <c r="F618" s="1584"/>
    </row>
    <row r="619" spans="1:7" ht="14.25">
      <c r="A619" s="676"/>
      <c r="D619" s="1125"/>
      <c r="E619" s="1125"/>
      <c r="F619" s="1125"/>
    </row>
    <row r="620" spans="1:7" s="437" customFormat="1">
      <c r="A620" s="441"/>
      <c r="B620" s="1094" t="s">
        <v>195</v>
      </c>
      <c r="C620" s="441"/>
      <c r="D620" s="1585" t="s">
        <v>1733</v>
      </c>
      <c r="E620" s="1585"/>
      <c r="F620" s="1585"/>
      <c r="G620" s="444"/>
    </row>
    <row r="621" spans="1:7">
      <c r="D621" s="1585"/>
      <c r="E621" s="1585"/>
      <c r="F621" s="1585"/>
    </row>
    <row r="622" spans="1:7">
      <c r="D622" s="1585"/>
      <c r="E622" s="1585"/>
      <c r="F622" s="1585"/>
    </row>
    <row r="623" spans="1:7"/>
    <row r="624" spans="1:7" ht="12.75" customHeight="1">
      <c r="A624" s="1513" t="s">
        <v>1591</v>
      </c>
      <c r="B624" s="1513"/>
      <c r="C624" s="1513"/>
      <c r="D624" s="1513"/>
      <c r="E624" s="1513"/>
      <c r="F624" s="1513"/>
      <c r="G624" s="1513"/>
    </row>
    <row r="625" spans="1:7">
      <c r="A625" s="442"/>
      <c r="G625" s="440"/>
    </row>
    <row r="626" spans="1:7">
      <c r="A626" s="438"/>
      <c r="B626" s="438"/>
      <c r="C626" s="438"/>
      <c r="D626" s="1586" t="s">
        <v>1734</v>
      </c>
      <c r="E626" s="1586"/>
      <c r="F626" s="1586"/>
      <c r="G626" s="440"/>
    </row>
    <row r="627" spans="1:7">
      <c r="A627" s="438"/>
      <c r="B627" s="438"/>
      <c r="C627" s="438"/>
      <c r="D627" s="1586"/>
      <c r="E627" s="1586"/>
      <c r="F627" s="1586"/>
      <c r="G627" s="440"/>
    </row>
    <row r="628" spans="1:7">
      <c r="B628" s="920"/>
      <c r="C628" s="920"/>
      <c r="D628" s="1584" t="s">
        <v>1735</v>
      </c>
      <c r="E628" s="1584"/>
      <c r="F628" s="1584"/>
      <c r="G628" s="440"/>
    </row>
    <row r="629" spans="1:7">
      <c r="B629" s="920"/>
      <c r="C629" s="920"/>
      <c r="D629" s="1125"/>
      <c r="E629" s="1125"/>
      <c r="F629" s="1125"/>
      <c r="G629" s="440"/>
    </row>
    <row r="630" spans="1:7" ht="14.25">
      <c r="A630" s="676"/>
      <c r="B630" s="1094" t="s">
        <v>195</v>
      </c>
      <c r="D630" s="1584" t="s">
        <v>1301</v>
      </c>
      <c r="E630" s="1584"/>
      <c r="F630" s="1584"/>
      <c r="G630" s="440"/>
    </row>
    <row r="631" spans="1:7">
      <c r="B631" s="939"/>
      <c r="C631" s="939"/>
      <c r="D631" s="9"/>
      <c r="E631" s="17"/>
      <c r="F631" s="9"/>
      <c r="G631" s="440"/>
    </row>
    <row r="632" spans="1:7" ht="14.25">
      <c r="A632" s="676"/>
      <c r="B632" s="1094" t="s">
        <v>195</v>
      </c>
      <c r="D632" s="1518" t="s">
        <v>1736</v>
      </c>
      <c r="E632" s="1518"/>
      <c r="F632" s="1518"/>
      <c r="G632" s="440"/>
    </row>
    <row r="633" spans="1:7">
      <c r="D633" s="1518"/>
      <c r="E633" s="1518"/>
      <c r="F633" s="1518"/>
      <c r="G633" s="440"/>
    </row>
    <row r="634" spans="1:7">
      <c r="D634" s="437"/>
      <c r="G634" s="440"/>
    </row>
    <row r="635" spans="1:7" ht="14.25">
      <c r="A635" s="676"/>
      <c r="B635" s="1094" t="s">
        <v>195</v>
      </c>
      <c r="D635" s="1518" t="s">
        <v>1737</v>
      </c>
      <c r="E635" s="1518"/>
      <c r="F635" s="1518"/>
      <c r="G635" s="440"/>
    </row>
    <row r="636" spans="1:7">
      <c r="B636" s="939"/>
      <c r="C636" s="939"/>
      <c r="D636" s="1518"/>
      <c r="E636" s="1518"/>
      <c r="F636" s="1518"/>
      <c r="G636" s="440"/>
    </row>
    <row r="637" spans="1:7">
      <c r="B637" s="939"/>
      <c r="C637" s="939"/>
      <c r="D637" s="9"/>
      <c r="E637" s="9"/>
      <c r="F637" s="9"/>
      <c r="G637" s="440"/>
    </row>
    <row r="638" spans="1:7" ht="14.25">
      <c r="A638" s="676"/>
      <c r="B638" s="1094" t="s">
        <v>195</v>
      </c>
      <c r="C638" s="444"/>
      <c r="D638" s="1518" t="s">
        <v>1738</v>
      </c>
      <c r="E638" s="1518"/>
      <c r="F638" s="1518"/>
      <c r="G638" s="440"/>
    </row>
    <row r="639" spans="1:7">
      <c r="B639" s="444"/>
      <c r="C639" s="444"/>
      <c r="D639" s="1518"/>
      <c r="E639" s="1518"/>
      <c r="F639" s="1518"/>
      <c r="G639" s="440"/>
    </row>
    <row r="640" spans="1:7">
      <c r="E640" s="442"/>
      <c r="F640" s="442"/>
      <c r="G640" s="440"/>
    </row>
    <row r="641" spans="1:7">
      <c r="A641" s="1513" t="s">
        <v>1592</v>
      </c>
      <c r="B641" s="1513"/>
      <c r="C641" s="1513"/>
      <c r="D641" s="1513"/>
      <c r="E641" s="1513"/>
      <c r="F641" s="1513"/>
      <c r="G641" s="1513"/>
    </row>
    <row r="642" spans="1:7">
      <c r="A642" s="938"/>
      <c r="B642" s="938"/>
      <c r="C642" s="938"/>
      <c r="G642" s="440"/>
    </row>
    <row r="643" spans="1:7">
      <c r="B643" s="920"/>
      <c r="C643" s="920"/>
      <c r="D643" s="1516" t="s">
        <v>1739</v>
      </c>
      <c r="E643" s="1516"/>
      <c r="F643" s="1516"/>
      <c r="G643" s="440"/>
    </row>
    <row r="644" spans="1:7">
      <c r="A644" s="920"/>
      <c r="B644" s="930"/>
      <c r="C644" s="930"/>
      <c r="D644" s="917"/>
      <c r="G644" s="440"/>
    </row>
    <row r="645" spans="1:7" ht="14.25">
      <c r="A645" s="676"/>
      <c r="B645" s="1094" t="s">
        <v>195</v>
      </c>
      <c r="C645" s="930"/>
      <c r="D645" s="1517" t="s">
        <v>1740</v>
      </c>
      <c r="E645" s="1517"/>
      <c r="F645" s="1517"/>
      <c r="G645" s="440"/>
    </row>
    <row r="646" spans="1:7" ht="14.25">
      <c r="A646" s="676"/>
      <c r="B646" s="930"/>
      <c r="C646" s="930"/>
      <c r="D646" s="1517"/>
      <c r="E646" s="1517"/>
      <c r="F646" s="1517"/>
      <c r="G646" s="440"/>
    </row>
    <row r="647" spans="1:7">
      <c r="B647" s="930"/>
      <c r="C647" s="930"/>
      <c r="D647" s="1517"/>
      <c r="E647" s="1517"/>
      <c r="F647" s="1517"/>
      <c r="G647" s="440"/>
    </row>
    <row r="648" spans="1:7">
      <c r="B648" s="930"/>
      <c r="C648" s="930"/>
      <c r="D648" s="1517"/>
      <c r="E648" s="1517"/>
      <c r="F648" s="1517"/>
      <c r="G648" s="440"/>
    </row>
    <row r="649" spans="1:7">
      <c r="B649" s="930"/>
      <c r="C649" s="930"/>
      <c r="D649" s="1517"/>
      <c r="E649" s="1517"/>
      <c r="F649" s="1517"/>
      <c r="G649" s="440"/>
    </row>
    <row r="650" spans="1:7">
      <c r="B650" s="930"/>
      <c r="C650" s="930"/>
      <c r="D650" s="1517"/>
      <c r="E650" s="1517"/>
      <c r="F650" s="1517"/>
      <c r="G650" s="440"/>
    </row>
    <row r="651" spans="1:7">
      <c r="B651" s="930"/>
      <c r="C651" s="930"/>
      <c r="E651" s="443"/>
      <c r="F651" s="443"/>
      <c r="G651" s="440"/>
    </row>
    <row r="652" spans="1:7" ht="14.25">
      <c r="A652" s="676"/>
      <c r="B652" s="1094" t="s">
        <v>195</v>
      </c>
      <c r="C652" s="930"/>
      <c r="D652" s="1517" t="s">
        <v>1741</v>
      </c>
      <c r="E652" s="1517"/>
      <c r="F652" s="1517"/>
      <c r="G652" s="440"/>
    </row>
    <row r="653" spans="1:7" ht="14.25">
      <c r="A653" s="676"/>
      <c r="B653" s="930"/>
      <c r="C653" s="930"/>
      <c r="D653" s="1517"/>
      <c r="E653" s="1517"/>
      <c r="F653" s="1517"/>
      <c r="G653" s="440"/>
    </row>
    <row r="654" spans="1:7" ht="14.25">
      <c r="A654" s="676"/>
      <c r="B654" s="930"/>
      <c r="C654" s="930"/>
      <c r="D654" s="442"/>
      <c r="E654" s="933"/>
      <c r="F654" s="933"/>
      <c r="G654" s="440"/>
    </row>
    <row r="655" spans="1:7" ht="13.7" customHeight="1">
      <c r="A655" s="676"/>
      <c r="B655" s="1094" t="s">
        <v>195</v>
      </c>
      <c r="C655" s="930"/>
      <c r="D655" s="1508" t="s">
        <v>1981</v>
      </c>
      <c r="E655" s="1508"/>
      <c r="F655" s="1508"/>
      <c r="G655" s="440"/>
    </row>
    <row r="656" spans="1:7" ht="14.25">
      <c r="A656" s="676"/>
      <c r="B656" s="930"/>
      <c r="C656" s="930"/>
      <c r="D656" s="1508"/>
      <c r="E656" s="1508"/>
      <c r="F656" s="1508"/>
      <c r="G656" s="440"/>
    </row>
    <row r="657" spans="1:7">
      <c r="D657" s="1126"/>
      <c r="E657" s="1126"/>
      <c r="F657" s="1126"/>
      <c r="G657" s="440"/>
    </row>
    <row r="658" spans="1:7" ht="14.25">
      <c r="A658" s="676"/>
      <c r="B658" s="1094" t="s">
        <v>195</v>
      </c>
      <c r="D658" s="1574" t="s">
        <v>1742</v>
      </c>
      <c r="E658" s="1574"/>
      <c r="F658" s="1574"/>
      <c r="G658" s="440"/>
    </row>
    <row r="659" spans="1:7" ht="14.25">
      <c r="A659" s="676"/>
      <c r="D659" s="442"/>
      <c r="E659" s="933"/>
      <c r="F659" s="933"/>
      <c r="G659" s="440"/>
    </row>
    <row r="660" spans="1:7">
      <c r="A660" s="442"/>
      <c r="D660" s="933"/>
      <c r="E660" s="933"/>
      <c r="F660" s="933"/>
      <c r="G660" s="440"/>
    </row>
    <row r="661" spans="1:7">
      <c r="A661" s="1513" t="s">
        <v>1593</v>
      </c>
      <c r="B661" s="1513"/>
      <c r="C661" s="1513"/>
      <c r="D661" s="1513"/>
      <c r="E661" s="1513"/>
      <c r="F661" s="1513"/>
      <c r="G661" s="1513"/>
    </row>
    <row r="662" spans="1:7">
      <c r="A662" s="442"/>
      <c r="D662" s="933"/>
      <c r="E662" s="933"/>
      <c r="F662" s="933"/>
      <c r="G662" s="440"/>
    </row>
    <row r="663" spans="1:7">
      <c r="B663" s="938"/>
      <c r="C663" s="938"/>
      <c r="D663" s="1575" t="s">
        <v>1779</v>
      </c>
      <c r="E663" s="1575"/>
      <c r="F663" s="1575"/>
      <c r="G663" s="440"/>
    </row>
    <row r="664" spans="1:7">
      <c r="A664" s="920"/>
      <c r="B664" s="920"/>
      <c r="C664" s="920"/>
      <c r="D664" s="1521" t="s">
        <v>1780</v>
      </c>
      <c r="E664" s="1521"/>
      <c r="F664" s="1521"/>
      <c r="G664" s="440"/>
    </row>
    <row r="665" spans="1:7">
      <c r="A665" s="920"/>
      <c r="B665" s="920"/>
      <c r="C665" s="920"/>
      <c r="D665" s="1130"/>
      <c r="E665" s="1130"/>
      <c r="F665" s="1130"/>
      <c r="G665" s="440"/>
    </row>
    <row r="666" spans="1:7" ht="14.25">
      <c r="A666" s="676"/>
      <c r="B666" s="1094" t="s">
        <v>195</v>
      </c>
      <c r="D666" s="1542" t="s">
        <v>1781</v>
      </c>
      <c r="E666" s="1542"/>
      <c r="F666" s="1542"/>
      <c r="G666" s="440"/>
    </row>
    <row r="667" spans="1:7" ht="14.25">
      <c r="A667" s="676"/>
      <c r="D667" s="1542"/>
      <c r="E667" s="1542"/>
      <c r="F667" s="1542"/>
      <c r="G667" s="440"/>
    </row>
    <row r="668" spans="1:7" ht="14.25">
      <c r="A668" s="676"/>
      <c r="D668" s="1542"/>
      <c r="E668" s="1542"/>
      <c r="F668" s="1542"/>
      <c r="G668" s="440"/>
    </row>
    <row r="669" spans="1:7" ht="14.25">
      <c r="A669" s="676"/>
      <c r="D669" s="1542"/>
      <c r="E669" s="1542"/>
      <c r="F669" s="1542"/>
      <c r="G669" s="440"/>
    </row>
    <row r="670" spans="1:7" ht="14.25">
      <c r="A670" s="676"/>
      <c r="D670" s="1542"/>
      <c r="E670" s="1542"/>
      <c r="F670" s="1542"/>
      <c r="G670" s="440"/>
    </row>
    <row r="671" spans="1:7" ht="14.25">
      <c r="A671" s="676"/>
      <c r="D671" s="1542"/>
      <c r="E671" s="1542"/>
      <c r="F671" s="1542"/>
      <c r="G671" s="440"/>
    </row>
    <row r="672" spans="1:7" ht="14.25">
      <c r="A672" s="676"/>
      <c r="D672" s="442"/>
      <c r="E672" s="443"/>
      <c r="F672" s="443"/>
      <c r="G672" s="440"/>
    </row>
    <row r="673" spans="1:7" ht="14.25">
      <c r="A673" s="676"/>
      <c r="B673" s="1094" t="s">
        <v>195</v>
      </c>
      <c r="D673" s="1492" t="s">
        <v>1624</v>
      </c>
      <c r="E673" s="1492"/>
      <c r="F673" s="1492"/>
      <c r="G673" s="440"/>
    </row>
    <row r="674" spans="1:7" ht="14.25">
      <c r="A674" s="676"/>
      <c r="D674" s="1509" t="s">
        <v>1782</v>
      </c>
      <c r="E674" s="1509"/>
      <c r="F674" s="1509"/>
      <c r="G674" s="440"/>
    </row>
    <row r="675" spans="1:7" ht="14.25">
      <c r="A675" s="676"/>
      <c r="D675" s="1509"/>
      <c r="E675" s="1509"/>
      <c r="F675" s="1509"/>
      <c r="G675" s="440"/>
    </row>
    <row r="676" spans="1:7" ht="14.25">
      <c r="A676" s="676"/>
      <c r="D676" s="1509"/>
      <c r="E676" s="1509"/>
      <c r="F676" s="1509"/>
      <c r="G676" s="440"/>
    </row>
    <row r="677" spans="1:7" ht="14.25">
      <c r="A677" s="676"/>
      <c r="D677" s="1509"/>
      <c r="E677" s="1509"/>
      <c r="F677" s="1509"/>
      <c r="G677" s="440"/>
    </row>
    <row r="678" spans="1:7" ht="14.25">
      <c r="A678" s="676"/>
      <c r="D678" s="1509"/>
      <c r="E678" s="1509"/>
      <c r="F678" s="1509"/>
      <c r="G678" s="440"/>
    </row>
    <row r="679" spans="1:7" ht="14.25">
      <c r="A679" s="676"/>
      <c r="D679" s="1573" t="s">
        <v>2167</v>
      </c>
      <c r="E679" s="1573"/>
      <c r="F679" s="1573"/>
      <c r="G679" s="440"/>
    </row>
    <row r="680" spans="1:7">
      <c r="D680" s="442"/>
      <c r="E680" s="933"/>
      <c r="F680" s="933"/>
      <c r="G680" s="440"/>
    </row>
    <row r="681" spans="1:7">
      <c r="A681" s="1513" t="s">
        <v>1594</v>
      </c>
      <c r="B681" s="1513"/>
      <c r="C681" s="1513"/>
      <c r="D681" s="1513"/>
      <c r="E681" s="1513"/>
      <c r="F681" s="1513"/>
      <c r="G681" s="1513"/>
    </row>
    <row r="682" spans="1:7">
      <c r="A682" s="442"/>
      <c r="D682" s="933"/>
      <c r="E682" s="933"/>
      <c r="F682" s="933"/>
      <c r="G682" s="440"/>
    </row>
    <row r="683" spans="1:7">
      <c r="B683" s="938"/>
      <c r="C683" s="938"/>
      <c r="D683" s="1487" t="s">
        <v>941</v>
      </c>
      <c r="E683" s="1487"/>
      <c r="F683" s="1487"/>
      <c r="G683" s="440"/>
    </row>
    <row r="684" spans="1:7">
      <c r="A684" s="938"/>
      <c r="B684" s="938"/>
      <c r="C684" s="938"/>
      <c r="D684" s="1487" t="s">
        <v>1000</v>
      </c>
      <c r="E684" s="1487"/>
      <c r="F684" s="1487"/>
      <c r="G684" s="440"/>
    </row>
    <row r="685" spans="1:7">
      <c r="A685" s="920"/>
      <c r="B685" s="920"/>
      <c r="C685" s="920"/>
      <c r="D685" s="1488" t="s">
        <v>1689</v>
      </c>
      <c r="E685" s="1488"/>
      <c r="F685" s="1488"/>
      <c r="G685" s="440"/>
    </row>
    <row r="686" spans="1:7">
      <c r="A686" s="920"/>
      <c r="B686" s="920"/>
      <c r="C686" s="920"/>
      <c r="D686" s="442"/>
      <c r="G686" s="440"/>
    </row>
    <row r="687" spans="1:7" ht="14.25">
      <c r="A687" s="676"/>
      <c r="B687" s="1094" t="s">
        <v>195</v>
      </c>
      <c r="C687" s="920"/>
      <c r="D687" s="1488" t="s">
        <v>1296</v>
      </c>
      <c r="E687" s="1488"/>
      <c r="F687" s="1488"/>
      <c r="G687" s="440"/>
    </row>
    <row r="688" spans="1:7">
      <c r="A688" s="920"/>
      <c r="B688" s="920"/>
      <c r="C688" s="920"/>
      <c r="D688" s="1488" t="s">
        <v>1315</v>
      </c>
      <c r="E688" s="1488"/>
      <c r="F688" s="1488"/>
      <c r="G688" s="440"/>
    </row>
    <row r="689" spans="1:7">
      <c r="A689" s="920"/>
      <c r="B689" s="920"/>
      <c r="C689" s="920"/>
      <c r="D689" s="298"/>
      <c r="E689" s="1461" t="s">
        <v>1690</v>
      </c>
      <c r="F689" s="1461"/>
      <c r="G689" s="440"/>
    </row>
    <row r="690" spans="1:7">
      <c r="A690" s="920"/>
      <c r="B690" s="920"/>
      <c r="C690" s="920"/>
      <c r="D690" s="298"/>
      <c r="E690" s="1461"/>
      <c r="F690" s="1461"/>
      <c r="G690" s="440"/>
    </row>
    <row r="691" spans="1:7">
      <c r="A691" s="920"/>
      <c r="B691" s="920"/>
      <c r="C691" s="920"/>
      <c r="D691" s="940"/>
      <c r="E691" s="442"/>
      <c r="G691" s="440"/>
    </row>
    <row r="692" spans="1:7" ht="14.25">
      <c r="A692" s="676"/>
      <c r="B692" s="1094" t="s">
        <v>195</v>
      </c>
      <c r="C692" s="920"/>
      <c r="D692" s="1471" t="s">
        <v>1691</v>
      </c>
      <c r="E692" s="1471"/>
      <c r="F692" s="1471"/>
      <c r="G692" s="440"/>
    </row>
    <row r="693" spans="1:7">
      <c r="A693" s="920"/>
      <c r="B693" s="920"/>
      <c r="C693" s="920"/>
      <c r="D693" s="1471"/>
      <c r="E693" s="1471"/>
      <c r="F693" s="1471"/>
      <c r="G693" s="440"/>
    </row>
    <row r="694" spans="1:7">
      <c r="A694" s="920"/>
      <c r="B694" s="920"/>
      <c r="C694" s="920"/>
      <c r="D694" s="1471"/>
      <c r="E694" s="1471"/>
      <c r="F694" s="1471"/>
      <c r="G694" s="440"/>
    </row>
    <row r="695" spans="1:7">
      <c r="A695" s="920"/>
      <c r="B695" s="920"/>
      <c r="C695" s="920"/>
      <c r="D695" s="442"/>
      <c r="G695" s="440"/>
    </row>
    <row r="696" spans="1:7" ht="14.25">
      <c r="A696" s="676"/>
      <c r="B696" s="1094" t="s">
        <v>195</v>
      </c>
      <c r="C696" s="920"/>
      <c r="D696" s="1488" t="s">
        <v>1347</v>
      </c>
      <c r="E696" s="1488"/>
      <c r="F696" s="1488"/>
      <c r="G696" s="440"/>
    </row>
    <row r="697" spans="1:7" ht="14.25">
      <c r="A697" s="676"/>
      <c r="B697" s="920"/>
      <c r="C697" s="920"/>
      <c r="D697" s="1488" t="s">
        <v>1315</v>
      </c>
      <c r="E697" s="1488"/>
      <c r="F697" s="1488"/>
      <c r="G697" s="440"/>
    </row>
    <row r="698" spans="1:7">
      <c r="A698" s="920"/>
      <c r="B698" s="920"/>
      <c r="C698" s="920"/>
      <c r="D698" s="298"/>
      <c r="E698" s="1505" t="s">
        <v>1692</v>
      </c>
      <c r="F698" s="1505"/>
      <c r="G698" s="440"/>
    </row>
    <row r="699" spans="1:7">
      <c r="A699" s="920"/>
      <c r="B699" s="920"/>
      <c r="C699" s="920"/>
      <c r="D699" s="917"/>
      <c r="G699" s="440"/>
    </row>
    <row r="700" spans="1:7" ht="14.25">
      <c r="A700" s="676"/>
      <c r="B700" s="1094" t="s">
        <v>195</v>
      </c>
      <c r="C700" s="920"/>
      <c r="D700" s="1506" t="s">
        <v>1693</v>
      </c>
      <c r="E700" s="1506"/>
      <c r="F700" s="1506"/>
      <c r="G700" s="440"/>
    </row>
    <row r="701" spans="1:7">
      <c r="A701" s="920"/>
      <c r="B701" s="920"/>
      <c r="C701" s="920"/>
      <c r="D701" s="1506"/>
      <c r="E701" s="1506"/>
      <c r="F701" s="1506"/>
      <c r="G701" s="440"/>
    </row>
    <row r="702" spans="1:7">
      <c r="A702" s="920"/>
      <c r="B702" s="920"/>
      <c r="C702" s="920"/>
      <c r="D702" s="1506"/>
      <c r="E702" s="1506"/>
      <c r="F702" s="1506"/>
      <c r="G702" s="440"/>
    </row>
    <row r="703" spans="1:7">
      <c r="A703" s="920"/>
      <c r="B703" s="920"/>
      <c r="C703" s="920"/>
      <c r="D703" s="1506"/>
      <c r="E703" s="1506"/>
      <c r="F703" s="1506"/>
      <c r="G703" s="440"/>
    </row>
    <row r="704" spans="1:7">
      <c r="A704" s="920"/>
      <c r="B704" s="920"/>
      <c r="C704" s="920"/>
      <c r="D704" s="1506"/>
      <c r="E704" s="1506"/>
      <c r="F704" s="1506"/>
      <c r="G704" s="440"/>
    </row>
    <row r="705" spans="1:7">
      <c r="A705" s="920"/>
      <c r="B705" s="920"/>
      <c r="C705" s="920"/>
      <c r="D705" s="1506"/>
      <c r="E705" s="1506"/>
      <c r="F705" s="1506"/>
      <c r="G705" s="440"/>
    </row>
    <row r="706" spans="1:7">
      <c r="A706" s="920"/>
      <c r="B706" s="920"/>
      <c r="C706" s="920"/>
      <c r="D706" s="1193"/>
      <c r="E706" s="1193"/>
      <c r="F706" s="1193"/>
      <c r="G706" s="440"/>
    </row>
    <row r="707" spans="1:7">
      <c r="A707" s="920"/>
      <c r="B707" s="1094" t="s">
        <v>195</v>
      </c>
      <c r="C707" s="920"/>
      <c r="D707" s="1520" t="s">
        <v>1982</v>
      </c>
      <c r="E707" s="1520"/>
      <c r="F707" s="1520"/>
      <c r="G707" s="440"/>
    </row>
    <row r="708" spans="1:7">
      <c r="A708" s="920"/>
      <c r="B708" s="920"/>
      <c r="C708" s="920"/>
      <c r="D708" s="1520"/>
      <c r="E708" s="1520"/>
      <c r="F708" s="1520"/>
      <c r="G708" s="440"/>
    </row>
    <row r="709" spans="1:7">
      <c r="A709" s="920"/>
      <c r="B709" s="920"/>
      <c r="C709" s="920"/>
      <c r="D709" s="1120"/>
      <c r="E709" s="1120"/>
      <c r="F709" s="1120"/>
      <c r="G709" s="440"/>
    </row>
    <row r="710" spans="1:7" ht="14.25">
      <c r="A710" s="676"/>
      <c r="B710" s="1094" t="s">
        <v>195</v>
      </c>
      <c r="C710" s="920"/>
      <c r="D710" s="1506" t="s">
        <v>1694</v>
      </c>
      <c r="E710" s="1506"/>
      <c r="F710" s="1506"/>
      <c r="G710" s="440"/>
    </row>
    <row r="711" spans="1:7">
      <c r="A711" s="920"/>
      <c r="B711" s="920"/>
      <c r="C711" s="920"/>
      <c r="D711" s="1506"/>
      <c r="E711" s="1506"/>
      <c r="F711" s="1506"/>
      <c r="G711" s="440"/>
    </row>
    <row r="712" spans="1:7">
      <c r="A712" s="920"/>
      <c r="B712" s="920"/>
      <c r="C712" s="920"/>
      <c r="D712" s="1506"/>
      <c r="E712" s="1506"/>
      <c r="F712" s="1506"/>
      <c r="G712" s="440"/>
    </row>
    <row r="713" spans="1:7">
      <c r="A713" s="920"/>
      <c r="B713" s="920"/>
      <c r="C713" s="920"/>
      <c r="D713" s="1506"/>
      <c r="E713" s="1506"/>
      <c r="F713" s="1506"/>
      <c r="G713" s="440"/>
    </row>
    <row r="714" spans="1:7">
      <c r="A714" s="920"/>
      <c r="B714" s="920"/>
      <c r="C714" s="920"/>
      <c r="D714" s="1506"/>
      <c r="E714" s="1506"/>
      <c r="F714" s="1506"/>
      <c r="G714" s="440"/>
    </row>
    <row r="715" spans="1:7">
      <c r="A715" s="920"/>
      <c r="B715" s="920"/>
      <c r="C715" s="920"/>
      <c r="D715" s="1506"/>
      <c r="E715" s="1506"/>
      <c r="F715" s="1506"/>
      <c r="G715" s="440"/>
    </row>
    <row r="716" spans="1:7">
      <c r="A716" s="920"/>
      <c r="B716" s="920"/>
      <c r="C716" s="920"/>
      <c r="D716" s="1506"/>
      <c r="E716" s="1506"/>
      <c r="F716" s="1506"/>
      <c r="G716" s="440"/>
    </row>
    <row r="717" spans="1:7">
      <c r="A717" s="920"/>
      <c r="B717" s="920"/>
      <c r="C717" s="920"/>
      <c r="D717" s="1506"/>
      <c r="E717" s="1506"/>
      <c r="F717" s="1506"/>
      <c r="G717" s="440"/>
    </row>
    <row r="718" spans="1:7">
      <c r="A718" s="920"/>
      <c r="B718" s="920"/>
      <c r="C718" s="920"/>
      <c r="D718" s="1506"/>
      <c r="E718" s="1506"/>
      <c r="F718" s="1506"/>
      <c r="G718" s="440"/>
    </row>
    <row r="719" spans="1:7">
      <c r="A719" s="920"/>
      <c r="B719" s="920"/>
      <c r="C719" s="920"/>
      <c r="D719" s="1506"/>
      <c r="E719" s="1506"/>
      <c r="F719" s="1506"/>
      <c r="G719" s="440"/>
    </row>
    <row r="720" spans="1:7">
      <c r="A720" s="920"/>
      <c r="B720" s="920"/>
      <c r="C720" s="920"/>
      <c r="D720" s="1506"/>
      <c r="E720" s="1506"/>
      <c r="F720" s="1506"/>
      <c r="G720" s="440"/>
    </row>
    <row r="721" spans="1:11">
      <c r="A721" s="920"/>
      <c r="B721" s="920"/>
      <c r="C721" s="920"/>
      <c r="D721" s="1506"/>
      <c r="E721" s="1506"/>
      <c r="F721" s="1506"/>
      <c r="G721" s="440"/>
    </row>
    <row r="722" spans="1:11">
      <c r="A722" s="920"/>
      <c r="B722" s="920"/>
      <c r="C722" s="920"/>
      <c r="D722" s="1120"/>
      <c r="E722" s="1120"/>
      <c r="F722" s="1120"/>
      <c r="G722" s="440"/>
    </row>
    <row r="723" spans="1:11" s="17" customFormat="1">
      <c r="A723" s="966"/>
      <c r="B723" s="1094" t="s">
        <v>195</v>
      </c>
      <c r="C723" s="966"/>
      <c r="D723" s="1506" t="s">
        <v>1698</v>
      </c>
      <c r="E723" s="1506"/>
      <c r="F723" s="1506"/>
      <c r="G723" s="71"/>
      <c r="H723" s="975"/>
      <c r="I723" s="975"/>
      <c r="J723" s="975"/>
      <c r="K723" s="975"/>
    </row>
    <row r="724" spans="1:11" s="17" customFormat="1">
      <c r="A724" s="966"/>
      <c r="B724" s="966"/>
      <c r="C724" s="966"/>
      <c r="D724" s="1506"/>
      <c r="E724" s="1506"/>
      <c r="F724" s="1506"/>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195</v>
      </c>
      <c r="C726" s="966"/>
      <c r="D726" s="1506" t="s">
        <v>1699</v>
      </c>
      <c r="E726" s="1506"/>
      <c r="F726" s="1506"/>
      <c r="G726" s="71"/>
      <c r="H726" s="975"/>
      <c r="I726" s="975"/>
      <c r="J726" s="975"/>
      <c r="K726" s="975"/>
    </row>
    <row r="727" spans="1:11" s="17" customFormat="1">
      <c r="A727" s="966"/>
      <c r="B727" s="966"/>
      <c r="C727" s="966"/>
      <c r="D727" s="1506"/>
      <c r="E727" s="1506"/>
      <c r="F727" s="1506"/>
      <c r="G727" s="71"/>
      <c r="H727" s="975"/>
      <c r="I727" s="975"/>
      <c r="J727" s="975"/>
      <c r="K727" s="975"/>
    </row>
    <row r="728" spans="1:11" s="17" customFormat="1">
      <c r="A728" s="966"/>
      <c r="B728" s="966"/>
      <c r="C728" s="966"/>
      <c r="D728" s="1506"/>
      <c r="E728" s="1506"/>
      <c r="F728" s="1506"/>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195</v>
      </c>
      <c r="C730" s="920"/>
      <c r="D730" s="1520" t="s">
        <v>2173</v>
      </c>
      <c r="E730" s="1520"/>
      <c r="F730" s="1520"/>
      <c r="G730" s="440"/>
    </row>
    <row r="731" spans="1:11">
      <c r="A731" s="920"/>
      <c r="B731" s="920"/>
      <c r="C731" s="920"/>
      <c r="D731" s="1520"/>
      <c r="E731" s="1520"/>
      <c r="F731" s="1520"/>
      <c r="G731" s="440"/>
    </row>
    <row r="732" spans="1:11">
      <c r="A732" s="920"/>
      <c r="B732" s="920"/>
      <c r="C732" s="920"/>
      <c r="D732" s="1520"/>
      <c r="E732" s="1520"/>
      <c r="F732" s="1520"/>
      <c r="G732" s="440"/>
    </row>
    <row r="733" spans="1:11">
      <c r="A733" s="920"/>
      <c r="B733" s="920"/>
      <c r="C733" s="920"/>
      <c r="D733" s="146"/>
      <c r="G733" s="440"/>
    </row>
    <row r="734" spans="1:11" ht="14.25">
      <c r="A734" s="676"/>
      <c r="B734" s="1094" t="s">
        <v>195</v>
      </c>
      <c r="C734" s="920"/>
      <c r="D734" s="1506" t="s">
        <v>1695</v>
      </c>
      <c r="E734" s="1506"/>
      <c r="F734" s="1506"/>
      <c r="G734" s="440"/>
    </row>
    <row r="735" spans="1:11">
      <c r="A735" s="920"/>
      <c r="B735" s="920"/>
      <c r="C735" s="920"/>
      <c r="D735" s="1506"/>
      <c r="E735" s="1506"/>
      <c r="F735" s="1506"/>
      <c r="G735" s="440"/>
    </row>
    <row r="736" spans="1:11">
      <c r="A736" s="920"/>
      <c r="B736" s="920"/>
      <c r="C736" s="920"/>
      <c r="D736" s="1506"/>
      <c r="E736" s="1506"/>
      <c r="F736" s="1506"/>
      <c r="G736" s="440"/>
    </row>
    <row r="737" spans="1:11">
      <c r="A737" s="920"/>
      <c r="B737" s="920"/>
      <c r="C737" s="920"/>
      <c r="D737" s="917"/>
      <c r="G737" s="440"/>
    </row>
    <row r="738" spans="1:11" ht="14.25">
      <c r="A738" s="676"/>
      <c r="B738" s="1094" t="s">
        <v>195</v>
      </c>
      <c r="C738" s="920"/>
      <c r="D738" s="1471" t="s">
        <v>1696</v>
      </c>
      <c r="E738" s="1471"/>
      <c r="F738" s="1471"/>
      <c r="G738" s="440"/>
    </row>
    <row r="739" spans="1:11">
      <c r="A739" s="920"/>
      <c r="B739" s="920"/>
      <c r="C739" s="920"/>
      <c r="D739" s="1471"/>
      <c r="E739" s="1471"/>
      <c r="F739" s="1471"/>
      <c r="G739" s="440"/>
    </row>
    <row r="740" spans="1:11">
      <c r="A740" s="920"/>
      <c r="B740" s="920"/>
      <c r="C740" s="920"/>
      <c r="D740" s="1471"/>
      <c r="E740" s="1471"/>
      <c r="F740" s="1471"/>
      <c r="G740" s="440"/>
    </row>
    <row r="741" spans="1:11">
      <c r="A741" s="920"/>
      <c r="B741" s="920"/>
      <c r="C741" s="920"/>
      <c r="D741" s="1471"/>
      <c r="E741" s="1471"/>
      <c r="F741" s="1471"/>
      <c r="G741" s="440"/>
    </row>
    <row r="742" spans="1:11">
      <c r="A742" s="920"/>
      <c r="B742" s="920"/>
      <c r="C742" s="920"/>
      <c r="D742" s="442"/>
      <c r="G742" s="440"/>
    </row>
    <row r="743" spans="1:11" s="17" customFormat="1" ht="14.25">
      <c r="A743" s="964"/>
      <c r="B743" s="1094" t="s">
        <v>195</v>
      </c>
      <c r="C743" s="966"/>
      <c r="D743" s="1520" t="s">
        <v>1918</v>
      </c>
      <c r="E743" s="1506"/>
      <c r="F743" s="1506"/>
      <c r="G743" s="71"/>
      <c r="H743" s="975"/>
      <c r="I743" s="975"/>
      <c r="J743" s="975"/>
      <c r="K743" s="975"/>
    </row>
    <row r="744" spans="1:11" s="17" customFormat="1">
      <c r="A744" s="966"/>
      <c r="B744" s="966"/>
      <c r="C744" s="966"/>
      <c r="D744" s="1506"/>
      <c r="E744" s="1506"/>
      <c r="F744" s="1506"/>
      <c r="G744" s="71"/>
      <c r="H744" s="975"/>
      <c r="I744" s="975"/>
      <c r="J744" s="975"/>
      <c r="K744" s="975"/>
    </row>
    <row r="745" spans="1:11" s="17" customFormat="1">
      <c r="A745" s="966"/>
      <c r="B745" s="966"/>
      <c r="C745" s="966"/>
      <c r="D745" s="1506"/>
      <c r="E745" s="1506"/>
      <c r="F745" s="1506"/>
      <c r="G745" s="71"/>
      <c r="H745" s="975"/>
      <c r="I745" s="975"/>
      <c r="J745" s="975"/>
      <c r="K745" s="975"/>
    </row>
    <row r="746" spans="1:11" s="17" customFormat="1">
      <c r="A746" s="966"/>
      <c r="B746" s="966"/>
      <c r="C746" s="966"/>
      <c r="D746" s="1506"/>
      <c r="E746" s="1506"/>
      <c r="F746" s="1506"/>
      <c r="G746" s="71"/>
      <c r="H746" s="975"/>
      <c r="I746" s="975"/>
      <c r="J746" s="975"/>
      <c r="K746" s="975"/>
    </row>
    <row r="747" spans="1:11" s="17" customFormat="1">
      <c r="A747" s="966"/>
      <c r="B747" s="966"/>
      <c r="C747" s="966"/>
      <c r="D747" s="1506"/>
      <c r="E747" s="1506"/>
      <c r="F747" s="1506"/>
      <c r="G747" s="71"/>
      <c r="H747" s="975"/>
      <c r="I747" s="975"/>
      <c r="J747" s="975"/>
      <c r="K747" s="975"/>
    </row>
    <row r="748" spans="1:11" s="17" customFormat="1">
      <c r="A748" s="966"/>
      <c r="B748" s="966"/>
      <c r="C748" s="966"/>
      <c r="D748" s="1506"/>
      <c r="E748" s="1506"/>
      <c r="F748" s="1506"/>
      <c r="G748" s="71"/>
      <c r="H748" s="975"/>
      <c r="I748" s="975"/>
      <c r="J748" s="975"/>
      <c r="K748" s="975"/>
    </row>
    <row r="749" spans="1:11" s="17" customFormat="1">
      <c r="A749" s="966"/>
      <c r="B749" s="966"/>
      <c r="C749" s="966"/>
      <c r="D749" s="1506"/>
      <c r="E749" s="1506"/>
      <c r="F749" s="1506"/>
      <c r="G749" s="71"/>
      <c r="H749" s="975"/>
      <c r="I749" s="975"/>
      <c r="J749" s="975"/>
      <c r="K749" s="975"/>
    </row>
    <row r="750" spans="1:11" s="17" customFormat="1">
      <c r="A750" s="966"/>
      <c r="B750" s="966"/>
      <c r="C750" s="966"/>
      <c r="D750" s="1587" t="s">
        <v>1697</v>
      </c>
      <c r="E750" s="1587"/>
      <c r="F750" s="1587"/>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36" t="s">
        <v>1595</v>
      </c>
      <c r="B752" s="1536"/>
      <c r="C752" s="1536"/>
      <c r="D752" s="1536"/>
      <c r="E752" s="1536"/>
      <c r="F752" s="1536"/>
      <c r="G752" s="1536"/>
    </row>
    <row r="753" spans="1:9">
      <c r="A753" s="920"/>
      <c r="B753" s="920"/>
      <c r="C753" s="920"/>
      <c r="D753" s="927"/>
    </row>
    <row r="754" spans="1:9">
      <c r="B754" s="920"/>
      <c r="C754" s="920"/>
      <c r="D754" s="1504" t="s">
        <v>1637</v>
      </c>
      <c r="E754" s="1504"/>
      <c r="F754" s="1504"/>
    </row>
    <row r="755" spans="1:9">
      <c r="A755" s="920"/>
      <c r="B755" s="920"/>
      <c r="C755" s="920"/>
      <c r="D755" s="1507" t="s">
        <v>1640</v>
      </c>
      <c r="E755" s="1507"/>
      <c r="F755" s="1507"/>
    </row>
    <row r="756" spans="1:9">
      <c r="A756" s="920"/>
      <c r="B756" s="920"/>
      <c r="C756" s="920"/>
      <c r="D756" s="442"/>
    </row>
    <row r="757" spans="1:9" ht="14.25">
      <c r="A757" s="676"/>
      <c r="B757" s="1094" t="s">
        <v>195</v>
      </c>
      <c r="D757" s="1471" t="s">
        <v>1638</v>
      </c>
      <c r="E757" s="1471"/>
      <c r="F757" s="1471"/>
    </row>
    <row r="758" spans="1:9">
      <c r="D758" s="1471"/>
      <c r="E758" s="1471"/>
      <c r="F758" s="1471"/>
    </row>
    <row r="759" spans="1:9">
      <c r="D759" s="1471"/>
      <c r="E759" s="1471"/>
      <c r="F759" s="1471"/>
    </row>
    <row r="760" spans="1:9">
      <c r="D760" s="1471"/>
      <c r="E760" s="1471"/>
      <c r="F760" s="1471"/>
    </row>
    <row r="761" spans="1:9">
      <c r="D761" s="1471"/>
      <c r="E761" s="1471"/>
      <c r="F761" s="1471"/>
      <c r="G761" s="444"/>
    </row>
    <row r="762" spans="1:9" ht="14.45" customHeight="1">
      <c r="D762" s="1471"/>
      <c r="E762" s="1471"/>
      <c r="F762" s="1471"/>
      <c r="G762" s="444"/>
    </row>
    <row r="763" spans="1:9">
      <c r="D763" s="442"/>
      <c r="E763" s="442"/>
      <c r="F763" s="442"/>
      <c r="G763" s="444"/>
    </row>
    <row r="764" spans="1:9" s="1414" customFormat="1" ht="12.75" customHeight="1">
      <c r="A764" s="808"/>
      <c r="B764" s="1094" t="s">
        <v>195</v>
      </c>
      <c r="C764" s="1421"/>
      <c r="D764" s="1508" t="s">
        <v>2141</v>
      </c>
      <c r="E764" s="1508"/>
      <c r="F764" s="1508"/>
      <c r="G764" s="1213"/>
      <c r="H764" s="749"/>
      <c r="I764" s="749"/>
    </row>
    <row r="765" spans="1:9" s="1414" customFormat="1">
      <c r="A765" s="808"/>
      <c r="B765" s="808"/>
      <c r="C765" s="1421"/>
      <c r="D765" s="1508"/>
      <c r="E765" s="1508"/>
      <c r="F765" s="1508"/>
      <c r="G765" s="1213"/>
      <c r="H765" s="749"/>
      <c r="I765" s="749"/>
    </row>
    <row r="766" spans="1:9" s="1414" customFormat="1">
      <c r="A766" s="808"/>
      <c r="B766" s="808"/>
      <c r="C766" s="1421"/>
      <c r="D766" s="1508"/>
      <c r="E766" s="1508"/>
      <c r="F766" s="1508"/>
      <c r="G766" s="1213"/>
      <c r="H766" s="749"/>
      <c r="I766" s="749"/>
    </row>
    <row r="767" spans="1:9" s="1414" customFormat="1">
      <c r="A767" s="808"/>
      <c r="B767" s="808"/>
      <c r="C767" s="1421"/>
      <c r="D767" s="1508"/>
      <c r="E767" s="1508"/>
      <c r="F767" s="1508"/>
      <c r="G767" s="1213"/>
      <c r="H767" s="749"/>
      <c r="I767" s="749"/>
    </row>
    <row r="768" spans="1:9" s="437" customFormat="1">
      <c r="A768" s="441"/>
      <c r="B768" s="441"/>
      <c r="C768" s="441"/>
      <c r="D768" s="442"/>
      <c r="E768" s="444"/>
      <c r="F768" s="444"/>
      <c r="G768" s="434"/>
    </row>
    <row r="769" spans="1:11" s="437" customFormat="1" ht="14.45" customHeight="1">
      <c r="A769" s="676"/>
      <c r="B769" s="1094" t="s">
        <v>195</v>
      </c>
      <c r="C769" s="441"/>
      <c r="D769" s="1555" t="s">
        <v>2142</v>
      </c>
      <c r="E769" s="1490"/>
      <c r="F769" s="1490"/>
      <c r="G769" s="434"/>
    </row>
    <row r="770" spans="1:11" s="437" customFormat="1">
      <c r="A770" s="441"/>
      <c r="B770" s="441"/>
      <c r="C770" s="441"/>
      <c r="D770" s="1490"/>
      <c r="E770" s="1490"/>
      <c r="F770" s="1490"/>
      <c r="G770" s="434"/>
    </row>
    <row r="771" spans="1:11" s="437" customFormat="1">
      <c r="A771" s="441"/>
      <c r="B771" s="441"/>
      <c r="C771" s="441"/>
      <c r="D771" s="1490"/>
      <c r="E771" s="1490"/>
      <c r="F771" s="1490"/>
      <c r="G771" s="434"/>
    </row>
    <row r="772" spans="1:11" s="437" customFormat="1">
      <c r="A772" s="441"/>
      <c r="B772" s="441"/>
      <c r="C772" s="441"/>
      <c r="D772" s="442"/>
      <c r="E772" s="444"/>
      <c r="F772" s="444"/>
      <c r="G772" s="434"/>
    </row>
    <row r="773" spans="1:11" s="437" customFormat="1" ht="14.25">
      <c r="A773" s="676"/>
      <c r="B773" s="1094" t="s">
        <v>195</v>
      </c>
      <c r="C773" s="441"/>
      <c r="D773" s="1473" t="s">
        <v>1639</v>
      </c>
      <c r="E773" s="1473"/>
      <c r="F773" s="1473"/>
      <c r="G773" s="434"/>
    </row>
    <row r="774" spans="1:11" s="437" customFormat="1">
      <c r="A774" s="441"/>
      <c r="B774" s="441"/>
      <c r="C774" s="441"/>
      <c r="D774" s="1473"/>
      <c r="E774" s="1473"/>
      <c r="F774" s="1473"/>
      <c r="G774" s="434"/>
    </row>
    <row r="775" spans="1:11" s="437" customFormat="1">
      <c r="A775" s="441"/>
      <c r="B775" s="441"/>
      <c r="C775" s="441"/>
      <c r="D775" s="1099"/>
      <c r="E775" s="1099"/>
      <c r="F775" s="1099"/>
      <c r="G775" s="434"/>
    </row>
    <row r="776" spans="1:11" s="437" customFormat="1">
      <c r="A776" s="441"/>
      <c r="B776" s="1094" t="s">
        <v>195</v>
      </c>
      <c r="C776" s="441"/>
      <c r="D776" s="1472" t="s">
        <v>1983</v>
      </c>
      <c r="E776" s="1473"/>
      <c r="F776" s="1473"/>
      <c r="G776" s="434"/>
    </row>
    <row r="777" spans="1:11" s="437" customFormat="1">
      <c r="A777" s="441"/>
      <c r="B777" s="441"/>
      <c r="C777" s="441"/>
      <c r="D777" s="1473"/>
      <c r="E777" s="1473"/>
      <c r="F777" s="1473"/>
      <c r="G777" s="434"/>
    </row>
    <row r="778" spans="1:11" s="437" customFormat="1">
      <c r="A778" s="441"/>
      <c r="B778" s="441"/>
      <c r="C778" s="441"/>
      <c r="D778" s="1473"/>
      <c r="E778" s="1473"/>
      <c r="F778" s="1473"/>
      <c r="G778" s="434"/>
    </row>
    <row r="779" spans="1:11" s="437" customFormat="1">
      <c r="A779" s="441"/>
      <c r="B779" s="441"/>
      <c r="C779" s="441"/>
      <c r="D779" s="1099"/>
      <c r="E779" s="1099"/>
      <c r="F779" s="1099"/>
      <c r="G779" s="434"/>
    </row>
    <row r="780" spans="1:11" s="437" customFormat="1">
      <c r="A780" s="1536" t="s">
        <v>1794</v>
      </c>
      <c r="B780" s="1536"/>
      <c r="C780" s="1536"/>
      <c r="D780" s="1536"/>
      <c r="E780" s="1536"/>
      <c r="F780" s="1536"/>
      <c r="G780" s="1536"/>
    </row>
    <row r="781" spans="1:11">
      <c r="A781" s="920"/>
      <c r="B781" s="920"/>
      <c r="C781" s="920"/>
      <c r="D781" s="934"/>
      <c r="F781" s="933"/>
    </row>
    <row r="782" spans="1:11" ht="13.7" customHeight="1">
      <c r="A782" s="442"/>
      <c r="B782" s="930"/>
      <c r="C782" s="930"/>
      <c r="D782" s="1510" t="s">
        <v>1795</v>
      </c>
      <c r="E782" s="1510"/>
      <c r="F782" s="1510"/>
    </row>
    <row r="783" spans="1:11" customFormat="1">
      <c r="A783" s="441"/>
      <c r="B783" s="486"/>
      <c r="C783" s="486"/>
      <c r="D783" s="1511" t="s">
        <v>1784</v>
      </c>
      <c r="E783" s="1511"/>
      <c r="F783" s="1511"/>
      <c r="G783" s="479"/>
      <c r="H783" s="480"/>
      <c r="I783" s="480"/>
      <c r="J783" s="480"/>
      <c r="K783" s="480"/>
    </row>
    <row r="784" spans="1:11" customFormat="1" ht="14.25">
      <c r="A784" s="587"/>
      <c r="B784" s="486"/>
      <c r="C784" s="486"/>
      <c r="D784" s="848"/>
      <c r="E784" s="590"/>
      <c r="F784" s="590"/>
      <c r="G784" s="479"/>
      <c r="H784" s="480"/>
      <c r="I784" s="480"/>
      <c r="J784" s="480"/>
      <c r="K784" s="480"/>
    </row>
    <row r="785" spans="1:11" customFormat="1" ht="14.25">
      <c r="A785" s="587"/>
      <c r="B785" s="1094" t="s">
        <v>195</v>
      </c>
      <c r="C785" s="486"/>
      <c r="D785" s="1509" t="s">
        <v>1796</v>
      </c>
      <c r="E785" s="1509"/>
      <c r="F785" s="1509"/>
      <c r="G785" s="479"/>
      <c r="H785" s="480"/>
      <c r="I785" s="480"/>
      <c r="J785" s="480"/>
      <c r="K785" s="480"/>
    </row>
    <row r="786" spans="1:11" customFormat="1" ht="14.25">
      <c r="A786" s="587"/>
      <c r="B786" s="486"/>
      <c r="C786" s="486"/>
      <c r="D786" s="1509"/>
      <c r="E786" s="1509"/>
      <c r="F786" s="1509"/>
      <c r="G786" s="479"/>
      <c r="H786" s="480"/>
      <c r="I786" s="480"/>
      <c r="J786" s="480"/>
      <c r="K786" s="480"/>
    </row>
    <row r="787" spans="1:11" customFormat="1" ht="14.25">
      <c r="A787" s="587"/>
      <c r="B787" s="486"/>
      <c r="C787" s="486"/>
      <c r="D787" s="1509"/>
      <c r="E787" s="1509"/>
      <c r="F787" s="1509"/>
      <c r="G787" s="479"/>
      <c r="H787" s="480"/>
      <c r="I787" s="480"/>
      <c r="J787" s="480"/>
      <c r="K787" s="480"/>
    </row>
    <row r="788" spans="1:11" customFormat="1" ht="14.25">
      <c r="A788" s="587"/>
      <c r="B788" s="486"/>
      <c r="C788" s="486"/>
      <c r="D788" s="442"/>
      <c r="E788" s="590"/>
      <c r="F788" s="590"/>
      <c r="G788" s="479"/>
      <c r="H788" s="480"/>
      <c r="I788" s="480"/>
      <c r="J788" s="480"/>
      <c r="K788" s="480"/>
    </row>
    <row r="789" spans="1:11" customFormat="1" ht="14.25">
      <c r="A789" s="587"/>
      <c r="B789" s="1094" t="s">
        <v>195</v>
      </c>
      <c r="C789" s="486"/>
      <c r="D789" s="1509" t="s">
        <v>1800</v>
      </c>
      <c r="E789" s="1509"/>
      <c r="F789" s="1509"/>
      <c r="G789" s="479"/>
      <c r="H789" s="480"/>
      <c r="I789" s="480"/>
      <c r="J789" s="480"/>
      <c r="K789" s="480"/>
    </row>
    <row r="790" spans="1:11" customFormat="1" ht="14.25">
      <c r="A790" s="587"/>
      <c r="B790" s="486"/>
      <c r="C790" s="486"/>
      <c r="D790" s="1509"/>
      <c r="E790" s="1509"/>
      <c r="F790" s="1509"/>
      <c r="G790" s="479"/>
      <c r="H790" s="480"/>
      <c r="I790" s="480"/>
      <c r="J790" s="480"/>
      <c r="K790" s="480"/>
    </row>
    <row r="791" spans="1:11" customFormat="1" ht="14.25">
      <c r="A791" s="587"/>
      <c r="B791" s="486"/>
      <c r="C791" s="486"/>
      <c r="D791" s="1509"/>
      <c r="E791" s="1509"/>
      <c r="F791" s="1509"/>
      <c r="G791" s="479"/>
      <c r="H791" s="480"/>
      <c r="I791" s="480"/>
      <c r="J791" s="480"/>
      <c r="K791" s="480"/>
    </row>
    <row r="792" spans="1:11" customFormat="1" ht="14.25">
      <c r="A792" s="587"/>
      <c r="B792" s="486"/>
      <c r="C792" s="486"/>
      <c r="D792" s="1131"/>
      <c r="E792" s="1131"/>
      <c r="F792" s="1131"/>
      <c r="G792" s="479"/>
      <c r="H792" s="480"/>
      <c r="I792" s="480"/>
      <c r="J792" s="480"/>
      <c r="K792" s="480"/>
    </row>
    <row r="793" spans="1:11" s="2" customFormat="1" ht="14.45" customHeight="1">
      <c r="A793" s="964"/>
      <c r="B793" s="1094" t="s">
        <v>195</v>
      </c>
      <c r="C793" s="1179"/>
      <c r="D793" s="1519" t="s">
        <v>1938</v>
      </c>
      <c r="E793" s="1519"/>
      <c r="F793" s="1519"/>
      <c r="G793" s="1180"/>
      <c r="H793" s="749"/>
      <c r="I793" s="749"/>
      <c r="J793" s="749"/>
      <c r="K793" s="749"/>
    </row>
    <row r="794" spans="1:11" s="2" customFormat="1" ht="14.25">
      <c r="A794" s="964"/>
      <c r="B794" s="964"/>
      <c r="C794" s="1179"/>
      <c r="D794" s="1519"/>
      <c r="E794" s="1519"/>
      <c r="F794" s="1519"/>
      <c r="G794" s="1180"/>
      <c r="H794" s="749"/>
      <c r="I794" s="749"/>
      <c r="J794" s="749"/>
      <c r="K794" s="749"/>
    </row>
    <row r="795" spans="1:11" s="2" customFormat="1" ht="14.25">
      <c r="A795" s="964"/>
      <c r="B795" s="964"/>
      <c r="C795" s="1179"/>
      <c r="D795" s="1519"/>
      <c r="E795" s="1519"/>
      <c r="F795" s="1519"/>
      <c r="G795" s="1180"/>
      <c r="H795" s="749"/>
      <c r="I795" s="749"/>
      <c r="J795" s="749"/>
      <c r="K795" s="749"/>
    </row>
    <row r="796" spans="1:11" s="2" customFormat="1" ht="14.25">
      <c r="A796" s="964"/>
      <c r="B796" s="964"/>
      <c r="C796" s="1179"/>
      <c r="D796" s="1181"/>
      <c r="E796" s="7"/>
      <c r="F796" s="7"/>
      <c r="G796" s="1180"/>
      <c r="H796" s="749"/>
      <c r="I796" s="749"/>
      <c r="J796" s="749"/>
      <c r="K796" s="749"/>
    </row>
    <row r="797" spans="1:11" customFormat="1" ht="14.25">
      <c r="A797" s="587"/>
      <c r="B797" s="1094" t="s">
        <v>195</v>
      </c>
      <c r="C797" s="486"/>
      <c r="D797" s="1509" t="s">
        <v>1801</v>
      </c>
      <c r="E797" s="1509"/>
      <c r="F797" s="1509"/>
      <c r="G797" s="479"/>
      <c r="H797" s="480"/>
      <c r="I797" s="480"/>
      <c r="J797" s="480"/>
      <c r="K797" s="480"/>
    </row>
    <row r="798" spans="1:11" customFormat="1" ht="14.25">
      <c r="A798" s="587"/>
      <c r="B798" s="486"/>
      <c r="C798" s="486"/>
      <c r="D798" s="1509"/>
      <c r="E798" s="1509"/>
      <c r="F798" s="1509"/>
      <c r="G798" s="479"/>
      <c r="H798" s="480"/>
      <c r="I798" s="480"/>
      <c r="J798" s="480"/>
      <c r="K798" s="480"/>
    </row>
    <row r="799" spans="1:11" customFormat="1" ht="14.25">
      <c r="A799" s="587"/>
      <c r="B799" s="486"/>
      <c r="C799" s="486"/>
      <c r="D799" s="1509"/>
      <c r="E799" s="1509"/>
      <c r="F799" s="1509"/>
      <c r="G799" s="479"/>
      <c r="H799" s="480"/>
      <c r="I799" s="480"/>
      <c r="J799" s="480"/>
      <c r="K799" s="480"/>
    </row>
    <row r="800" spans="1:11" customFormat="1" ht="14.25">
      <c r="A800" s="587"/>
      <c r="B800" s="486"/>
      <c r="C800" s="486"/>
      <c r="D800" s="1509"/>
      <c r="E800" s="1509"/>
      <c r="F800" s="1509"/>
      <c r="G800" s="479"/>
      <c r="H800" s="480"/>
      <c r="I800" s="480"/>
      <c r="J800" s="480"/>
      <c r="K800" s="480"/>
    </row>
    <row r="801" spans="1:11" customFormat="1" ht="14.25">
      <c r="A801" s="587"/>
      <c r="B801" s="486"/>
      <c r="C801" s="486"/>
      <c r="D801" s="1509"/>
      <c r="E801" s="1509"/>
      <c r="F801" s="1509"/>
      <c r="G801" s="479"/>
      <c r="H801" s="480"/>
      <c r="I801" s="480"/>
      <c r="J801" s="480"/>
      <c r="K801" s="480"/>
    </row>
    <row r="802" spans="1:11" customFormat="1" ht="14.25">
      <c r="A802" s="587"/>
      <c r="B802" s="486"/>
      <c r="C802" s="486"/>
      <c r="D802" s="1131"/>
      <c r="E802" s="1131"/>
      <c r="F802" s="1131"/>
      <c r="G802" s="479"/>
      <c r="H802" s="480"/>
      <c r="I802" s="480"/>
      <c r="J802" s="480"/>
      <c r="K802" s="480"/>
    </row>
    <row r="803" spans="1:11" customFormat="1" ht="14.25">
      <c r="A803" s="587"/>
      <c r="B803" s="1094" t="s">
        <v>195</v>
      </c>
      <c r="C803" s="486"/>
      <c r="D803" s="1509" t="s">
        <v>1799</v>
      </c>
      <c r="E803" s="1509"/>
      <c r="F803" s="1509"/>
      <c r="G803" s="479"/>
      <c r="H803" s="480"/>
      <c r="I803" s="480"/>
      <c r="J803" s="480"/>
      <c r="K803" s="480"/>
    </row>
    <row r="804" spans="1:11" customFormat="1" ht="14.25">
      <c r="A804" s="587"/>
      <c r="B804" s="486"/>
      <c r="C804" s="486"/>
      <c r="D804" s="1509"/>
      <c r="E804" s="1509"/>
      <c r="F804" s="1509"/>
      <c r="G804" s="479"/>
      <c r="H804" s="480"/>
      <c r="I804" s="480"/>
      <c r="J804" s="480"/>
      <c r="K804" s="480"/>
    </row>
    <row r="805" spans="1:11" customFormat="1" ht="14.25">
      <c r="A805" s="587"/>
      <c r="B805" s="486"/>
      <c r="C805" s="486"/>
      <c r="D805" s="1509"/>
      <c r="E805" s="1509"/>
      <c r="F805" s="1509"/>
      <c r="G805" s="479"/>
      <c r="H805" s="480"/>
      <c r="I805" s="480"/>
      <c r="J805" s="480"/>
      <c r="K805" s="480"/>
    </row>
    <row r="806" spans="1:11" customFormat="1" ht="14.25">
      <c r="A806" s="587"/>
      <c r="B806" s="486"/>
      <c r="C806" s="486"/>
      <c r="D806" s="1509"/>
      <c r="E806" s="1509"/>
      <c r="F806" s="1509"/>
      <c r="G806" s="479"/>
      <c r="H806" s="480"/>
      <c r="I806" s="480"/>
      <c r="J806" s="480"/>
      <c r="K806" s="480"/>
    </row>
    <row r="807" spans="1:11" customFormat="1" ht="14.25">
      <c r="A807" s="587"/>
      <c r="B807" s="486"/>
      <c r="C807" s="486"/>
      <c r="D807" s="1509"/>
      <c r="E807" s="1509"/>
      <c r="F807" s="1509"/>
      <c r="G807" s="479"/>
      <c r="H807" s="480"/>
      <c r="I807" s="480"/>
      <c r="J807" s="480"/>
      <c r="K807" s="480"/>
    </row>
    <row r="808" spans="1:11" customFormat="1" ht="13.5" customHeight="1">
      <c r="A808" s="485"/>
      <c r="B808" s="486"/>
      <c r="C808" s="486"/>
      <c r="D808" s="1509"/>
      <c r="E808" s="1509"/>
      <c r="F808" s="1509"/>
      <c r="G808" s="479"/>
      <c r="H808" s="480"/>
      <c r="I808" s="480"/>
      <c r="J808" s="480"/>
      <c r="K808" s="480"/>
    </row>
    <row r="809" spans="1:11" customFormat="1">
      <c r="A809" s="1417"/>
      <c r="B809" s="486"/>
      <c r="C809" s="486"/>
      <c r="D809" s="1415"/>
      <c r="E809" s="1415"/>
      <c r="F809" s="1415"/>
      <c r="G809" s="479"/>
      <c r="H809" s="480"/>
      <c r="I809" s="480"/>
      <c r="J809" s="480"/>
      <c r="K809" s="480"/>
    </row>
    <row r="810" spans="1:11" s="1414" customFormat="1" ht="14.25">
      <c r="A810" s="964"/>
      <c r="B810" s="1094" t="s">
        <v>195</v>
      </c>
      <c r="C810" s="1179"/>
      <c r="D810" s="1519" t="s">
        <v>2143</v>
      </c>
      <c r="E810" s="1519"/>
      <c r="F810" s="1519"/>
      <c r="G810" s="1180"/>
      <c r="H810" s="749"/>
      <c r="I810" s="749"/>
    </row>
    <row r="811" spans="1:11" s="1414" customFormat="1" ht="14.25">
      <c r="A811" s="964"/>
      <c r="B811" s="964"/>
      <c r="C811" s="1179"/>
      <c r="D811" s="1519"/>
      <c r="E811" s="1519"/>
      <c r="F811" s="1519"/>
      <c r="G811" s="1180"/>
      <c r="H811" s="749"/>
      <c r="I811" s="749"/>
    </row>
    <row r="812" spans="1:11" s="1414" customFormat="1" ht="14.25">
      <c r="A812" s="964"/>
      <c r="B812" s="964"/>
      <c r="C812" s="1179"/>
      <c r="D812" s="1519"/>
      <c r="E812" s="1519"/>
      <c r="F812" s="1519"/>
      <c r="G812" s="1180"/>
      <c r="H812" s="749"/>
      <c r="I812" s="749"/>
    </row>
    <row r="813" spans="1:11" s="1414" customFormat="1" ht="14.25">
      <c r="A813" s="964"/>
      <c r="B813" s="964"/>
      <c r="C813" s="1179"/>
      <c r="D813" s="1519"/>
      <c r="E813" s="1519"/>
      <c r="F813" s="1519"/>
      <c r="G813" s="1180"/>
      <c r="H813" s="749"/>
      <c r="I813" s="749"/>
    </row>
    <row r="814" spans="1:11" s="1414" customFormat="1" ht="14.25">
      <c r="A814" s="964"/>
      <c r="B814" s="964"/>
      <c r="C814" s="1179"/>
      <c r="D814" s="1519"/>
      <c r="E814" s="1519"/>
      <c r="F814" s="1519"/>
      <c r="G814" s="1180"/>
      <c r="H814" s="749"/>
      <c r="I814" s="749"/>
    </row>
    <row r="815" spans="1:11" customFormat="1">
      <c r="A815" s="485"/>
      <c r="B815" s="486"/>
      <c r="C815" s="486"/>
      <c r="D815" s="442"/>
      <c r="E815" s="590"/>
      <c r="F815" s="590"/>
      <c r="G815" s="479"/>
      <c r="H815" s="480"/>
      <c r="I815" s="480"/>
      <c r="J815" s="480"/>
      <c r="K815" s="480"/>
    </row>
    <row r="816" spans="1:11" customFormat="1" ht="14.45" customHeight="1">
      <c r="A816" s="587"/>
      <c r="B816" s="1094" t="s">
        <v>195</v>
      </c>
      <c r="C816" s="486"/>
      <c r="D816" s="1509" t="s">
        <v>1797</v>
      </c>
      <c r="E816" s="1509"/>
      <c r="F816" s="1509"/>
      <c r="G816" s="479"/>
      <c r="H816" s="480"/>
      <c r="I816" s="480"/>
      <c r="J816" s="480"/>
      <c r="K816" s="480"/>
    </row>
    <row r="817" spans="1:11" customFormat="1" ht="14.25">
      <c r="A817" s="587"/>
      <c r="B817" s="486"/>
      <c r="C817" s="486"/>
      <c r="D817" s="1509"/>
      <c r="E817" s="1509"/>
      <c r="F817" s="1509"/>
      <c r="G817" s="479"/>
      <c r="H817" s="480"/>
      <c r="I817" s="480"/>
      <c r="J817" s="480"/>
      <c r="K817" s="480"/>
    </row>
    <row r="818" spans="1:11" customFormat="1" ht="14.25">
      <c r="A818" s="587"/>
      <c r="B818" s="486"/>
      <c r="C818" s="486"/>
      <c r="D818" s="1509"/>
      <c r="E818" s="1509"/>
      <c r="F818" s="1509"/>
      <c r="G818" s="479"/>
      <c r="H818" s="480"/>
      <c r="I818" s="480"/>
      <c r="J818" s="480"/>
      <c r="K818" s="480"/>
    </row>
    <row r="819" spans="1:11" customFormat="1" ht="14.25">
      <c r="A819" s="587"/>
      <c r="B819" s="486"/>
      <c r="C819" s="486"/>
      <c r="D819" s="1509"/>
      <c r="E819" s="1509"/>
      <c r="F819" s="1509"/>
      <c r="G819" s="479"/>
      <c r="H819" s="480"/>
      <c r="I819" s="480"/>
      <c r="J819" s="480"/>
      <c r="K819" s="480"/>
    </row>
    <row r="820" spans="1:11" customFormat="1" ht="14.25">
      <c r="A820" s="587"/>
      <c r="B820" s="486"/>
      <c r="C820" s="486"/>
      <c r="D820" s="442"/>
      <c r="E820" s="590"/>
      <c r="F820" s="590"/>
      <c r="G820" s="479"/>
      <c r="H820" s="480"/>
      <c r="I820" s="480"/>
      <c r="J820" s="480"/>
      <c r="K820" s="480"/>
    </row>
    <row r="821" spans="1:11" customFormat="1" ht="14.45" customHeight="1">
      <c r="A821" s="587"/>
      <c r="B821" s="1094" t="s">
        <v>195</v>
      </c>
      <c r="C821" s="486"/>
      <c r="D821" s="1497" t="s">
        <v>1802</v>
      </c>
      <c r="E821" s="1497"/>
      <c r="F821" s="1497"/>
      <c r="G821" s="479"/>
      <c r="H821" s="480"/>
      <c r="I821" s="480"/>
      <c r="J821" s="480"/>
      <c r="K821" s="480"/>
    </row>
    <row r="822" spans="1:11" customFormat="1" ht="14.25">
      <c r="A822" s="587"/>
      <c r="B822" s="486"/>
      <c r="C822" s="486"/>
      <c r="D822" s="1497"/>
      <c r="E822" s="1497"/>
      <c r="F822" s="1497"/>
      <c r="G822" s="479"/>
      <c r="H822" s="480"/>
      <c r="I822" s="480"/>
      <c r="J822" s="480"/>
      <c r="K822" s="480"/>
    </row>
    <row r="823" spans="1:11" customFormat="1" ht="14.25">
      <c r="A823" s="587"/>
      <c r="B823" s="486"/>
      <c r="C823" s="486"/>
      <c r="D823" s="1497"/>
      <c r="E823" s="1497"/>
      <c r="F823" s="1497"/>
      <c r="G823" s="479"/>
      <c r="H823" s="480"/>
      <c r="I823" s="480"/>
      <c r="J823" s="480"/>
      <c r="K823" s="480"/>
    </row>
    <row r="824" spans="1:11" customFormat="1" ht="14.25">
      <c r="A824" s="587"/>
      <c r="B824" s="486"/>
      <c r="C824" s="486"/>
      <c r="D824" s="1497"/>
      <c r="E824" s="1497"/>
      <c r="F824" s="1497"/>
      <c r="G824" s="479"/>
      <c r="H824" s="480"/>
      <c r="I824" s="480"/>
      <c r="J824" s="480"/>
      <c r="K824" s="480"/>
    </row>
    <row r="825" spans="1:11" customFormat="1" ht="14.25">
      <c r="A825" s="587"/>
      <c r="B825" s="486"/>
      <c r="C825" s="486"/>
      <c r="D825" s="1497"/>
      <c r="E825" s="1497"/>
      <c r="F825" s="1497"/>
      <c r="G825" s="479"/>
      <c r="H825" s="480"/>
      <c r="I825" s="480"/>
      <c r="J825" s="480"/>
      <c r="K825" s="480"/>
    </row>
    <row r="826" spans="1:11" customFormat="1" ht="14.25">
      <c r="A826" s="587"/>
      <c r="B826" s="486"/>
      <c r="C826" s="486"/>
      <c r="D826" s="1497"/>
      <c r="E826" s="1497"/>
      <c r="F826" s="1497"/>
      <c r="G826" s="479"/>
      <c r="H826" s="480"/>
      <c r="I826" s="480"/>
      <c r="J826" s="480"/>
      <c r="K826" s="480"/>
    </row>
    <row r="827" spans="1:11" customFormat="1" ht="14.25">
      <c r="A827" s="587"/>
      <c r="B827" s="486"/>
      <c r="C827" s="486"/>
      <c r="D827" s="590"/>
      <c r="E827" s="590"/>
      <c r="F827" s="590"/>
      <c r="G827" s="479"/>
      <c r="H827" s="480"/>
      <c r="I827" s="480"/>
      <c r="J827" s="480"/>
      <c r="K827" s="480"/>
    </row>
    <row r="828" spans="1:11" customFormat="1" ht="14.25">
      <c r="A828" s="587"/>
      <c r="B828" s="1094" t="s">
        <v>195</v>
      </c>
      <c r="C828" s="486"/>
      <c r="D828" s="1497" t="s">
        <v>1798</v>
      </c>
      <c r="E828" s="1497"/>
      <c r="F828" s="1497"/>
      <c r="G828" s="479"/>
      <c r="H828" s="480"/>
      <c r="I828" s="480"/>
      <c r="J828" s="480"/>
      <c r="K828" s="480"/>
    </row>
    <row r="829" spans="1:11" customFormat="1" ht="14.25">
      <c r="A829" s="587"/>
      <c r="B829" s="486"/>
      <c r="C829" s="486"/>
      <c r="D829" s="1497"/>
      <c r="E829" s="1497"/>
      <c r="F829" s="1497"/>
      <c r="G829" s="479"/>
      <c r="H829" s="480"/>
      <c r="I829" s="480"/>
      <c r="J829" s="480"/>
      <c r="K829" s="480"/>
    </row>
    <row r="830" spans="1:11" customFormat="1">
      <c r="A830" s="485"/>
      <c r="B830" s="486"/>
      <c r="C830" s="486"/>
      <c r="D830" s="442"/>
      <c r="E830" s="590"/>
      <c r="F830" s="590"/>
      <c r="G830" s="479"/>
      <c r="H830" s="480"/>
      <c r="I830" s="480"/>
      <c r="J830" s="480"/>
      <c r="K830" s="480"/>
    </row>
    <row r="831" spans="1:11">
      <c r="A831" s="1513" t="s">
        <v>1596</v>
      </c>
      <c r="B831" s="1513"/>
      <c r="C831" s="1513"/>
      <c r="D831" s="1513"/>
      <c r="E831" s="1513"/>
      <c r="F831" s="1513"/>
      <c r="G831" s="1513"/>
    </row>
    <row r="832" spans="1:11">
      <c r="A832" s="438"/>
    </row>
    <row r="833" spans="1:7" ht="12.75" customHeight="1">
      <c r="D833" s="1504" t="s">
        <v>1001</v>
      </c>
      <c r="E833" s="1504"/>
      <c r="F833" s="1504"/>
      <c r="G833" s="435"/>
    </row>
    <row r="834" spans="1:7">
      <c r="A834" s="920"/>
      <c r="D834" s="1462" t="s">
        <v>2168</v>
      </c>
      <c r="E834" s="1471"/>
      <c r="F834" s="1471"/>
      <c r="G834" s="435"/>
    </row>
    <row r="835" spans="1:7" ht="14.25">
      <c r="A835" s="676"/>
      <c r="D835" s="1504"/>
      <c r="E835" s="1504"/>
      <c r="F835" s="1504"/>
      <c r="G835" s="435"/>
    </row>
    <row r="836" spans="1:7">
      <c r="B836" s="1094" t="s">
        <v>195</v>
      </c>
      <c r="D836" s="1471" t="s">
        <v>1838</v>
      </c>
      <c r="E836" s="1471"/>
      <c r="F836" s="1471"/>
      <c r="G836" s="435"/>
    </row>
    <row r="837" spans="1:7" ht="14.25">
      <c r="A837" s="676"/>
      <c r="D837" s="6" t="s">
        <v>1607</v>
      </c>
      <c r="E837" s="1461" t="s">
        <v>1839</v>
      </c>
      <c r="F837" s="1461"/>
      <c r="G837" s="435"/>
    </row>
    <row r="838" spans="1:7">
      <c r="A838" s="920"/>
      <c r="D838" s="442"/>
      <c r="F838" s="437"/>
      <c r="G838" s="435"/>
    </row>
    <row r="839" spans="1:7" ht="14.25">
      <c r="A839" s="676"/>
      <c r="B839" s="1094" t="s">
        <v>195</v>
      </c>
      <c r="D839" s="1471" t="s">
        <v>1840</v>
      </c>
      <c r="E839" s="1471"/>
      <c r="F839" s="1471"/>
      <c r="G839" s="435"/>
    </row>
    <row r="840" spans="1:7" ht="14.25">
      <c r="A840" s="676"/>
      <c r="D840" s="1471"/>
      <c r="E840" s="1471"/>
      <c r="F840" s="1471"/>
      <c r="G840" s="435"/>
    </row>
    <row r="841" spans="1:7" ht="14.25">
      <c r="A841" s="676"/>
      <c r="D841" s="1471"/>
      <c r="E841" s="1471"/>
      <c r="F841" s="1471"/>
      <c r="G841" s="435"/>
    </row>
    <row r="842" spans="1:7" ht="14.25">
      <c r="A842" s="676"/>
      <c r="D842" s="442"/>
      <c r="F842" s="437"/>
      <c r="G842" s="435"/>
    </row>
    <row r="843" spans="1:7">
      <c r="A843" s="752"/>
      <c r="B843" s="1094" t="s">
        <v>195</v>
      </c>
      <c r="C843" s="750"/>
      <c r="D843" s="1571" t="s">
        <v>1841</v>
      </c>
      <c r="E843" s="1571"/>
      <c r="F843" s="1571"/>
      <c r="G843" s="435"/>
    </row>
    <row r="844" spans="1:7">
      <c r="A844" s="752"/>
      <c r="B844" s="750"/>
      <c r="C844" s="750"/>
      <c r="D844" s="1571"/>
      <c r="E844" s="1571"/>
      <c r="F844" s="1571"/>
      <c r="G844" s="435"/>
    </row>
    <row r="845" spans="1:7" ht="14.25">
      <c r="A845" s="751"/>
      <c r="C845" s="750"/>
      <c r="D845" s="1473" t="s">
        <v>1842</v>
      </c>
      <c r="E845" s="1473"/>
      <c r="F845" s="1473"/>
      <c r="G845" s="435"/>
    </row>
    <row r="846" spans="1:7" ht="14.25">
      <c r="A846" s="751"/>
      <c r="B846" s="750"/>
      <c r="C846" s="750"/>
      <c r="D846" s="1473"/>
      <c r="E846" s="1473"/>
      <c r="F846" s="1473"/>
    </row>
    <row r="847" spans="1:7" ht="14.25">
      <c r="A847" s="751"/>
      <c r="B847" s="750"/>
      <c r="C847" s="750"/>
      <c r="D847" s="1473"/>
      <c r="E847" s="1473"/>
      <c r="F847" s="1473"/>
    </row>
    <row r="848" spans="1:7" ht="14.25">
      <c r="A848" s="751"/>
      <c r="B848" s="750"/>
      <c r="C848" s="750"/>
      <c r="D848" s="1473"/>
      <c r="E848" s="1473"/>
      <c r="F848" s="1473"/>
    </row>
    <row r="849" spans="1:7" ht="14.25">
      <c r="A849" s="751"/>
      <c r="B849" s="750"/>
      <c r="C849" s="750"/>
      <c r="D849" s="1473"/>
      <c r="E849" s="1473"/>
      <c r="F849" s="1473"/>
    </row>
    <row r="850" spans="1:7" ht="14.25">
      <c r="A850" s="751"/>
      <c r="B850" s="750"/>
      <c r="C850" s="750"/>
      <c r="D850" s="1473"/>
      <c r="E850" s="1473"/>
      <c r="F850" s="1473"/>
    </row>
    <row r="851" spans="1:7" ht="14.25">
      <c r="A851" s="676"/>
      <c r="D851" s="487"/>
    </row>
    <row r="852" spans="1:7" ht="14.25">
      <c r="A852" s="676"/>
      <c r="B852" s="1094" t="s">
        <v>195</v>
      </c>
      <c r="D852" s="1473" t="s">
        <v>1349</v>
      </c>
      <c r="E852" s="1473"/>
      <c r="F852" s="1473"/>
    </row>
    <row r="853" spans="1:7" ht="14.25">
      <c r="A853" s="676"/>
      <c r="D853" s="1473" t="s">
        <v>1348</v>
      </c>
      <c r="E853" s="1473"/>
      <c r="F853" s="1473"/>
    </row>
    <row r="854" spans="1:7" ht="14.25">
      <c r="A854" s="676"/>
      <c r="B854" s="920"/>
      <c r="C854" s="920"/>
      <c r="D854" s="336" t="s">
        <v>1604</v>
      </c>
      <c r="E854" s="1501" t="s">
        <v>1843</v>
      </c>
      <c r="F854" s="1501"/>
    </row>
    <row r="855" spans="1:7" ht="14.25">
      <c r="A855" s="676"/>
      <c r="D855" s="442"/>
    </row>
    <row r="856" spans="1:7" ht="14.25">
      <c r="A856" s="676"/>
      <c r="B856" s="1094" t="s">
        <v>195</v>
      </c>
      <c r="D856" s="1473" t="s">
        <v>1844</v>
      </c>
      <c r="E856" s="1473"/>
      <c r="F856" s="1473"/>
    </row>
    <row r="857" spans="1:7" ht="14.25">
      <c r="A857" s="676"/>
      <c r="D857" s="1473"/>
      <c r="E857" s="1473"/>
      <c r="F857" s="1473"/>
    </row>
    <row r="858" spans="1:7" ht="14.25">
      <c r="A858" s="676"/>
      <c r="D858" s="1473"/>
      <c r="E858" s="1473"/>
      <c r="F858" s="1473"/>
    </row>
    <row r="859" spans="1:7" ht="14.25">
      <c r="A859" s="676"/>
      <c r="D859" s="1473"/>
      <c r="E859" s="1473"/>
      <c r="F859" s="1473"/>
    </row>
    <row r="860" spans="1:7">
      <c r="A860" s="438"/>
      <c r="B860" s="438"/>
      <c r="C860" s="438"/>
      <c r="D860" s="442"/>
    </row>
    <row r="861" spans="1:7">
      <c r="A861" s="1095" t="s">
        <v>1597</v>
      </c>
      <c r="B861" s="446"/>
      <c r="C861" s="446"/>
      <c r="D861" s="447"/>
      <c r="E861" s="448"/>
      <c r="F861" s="447"/>
      <c r="G861" s="439"/>
    </row>
    <row r="862" spans="1:7">
      <c r="A862" s="438"/>
      <c r="B862" s="438"/>
      <c r="C862" s="438"/>
      <c r="D862" s="927"/>
    </row>
    <row r="863" spans="1:7">
      <c r="B863" s="920"/>
      <c r="C863" s="920"/>
      <c r="D863" s="1487" t="s">
        <v>1002</v>
      </c>
      <c r="E863" s="1487"/>
      <c r="F863" s="1487"/>
    </row>
    <row r="864" spans="1:7">
      <c r="B864" s="920"/>
      <c r="C864" s="920"/>
      <c r="D864" s="1569" t="s">
        <v>1837</v>
      </c>
      <c r="E864" s="1569"/>
      <c r="F864" s="1569"/>
    </row>
    <row r="865" spans="1:7">
      <c r="B865" s="920"/>
      <c r="C865" s="920"/>
      <c r="D865" s="1430"/>
      <c r="E865" s="1430"/>
      <c r="F865" s="1430"/>
    </row>
    <row r="866" spans="1:7" ht="14.25">
      <c r="A866" s="676"/>
      <c r="B866" s="1094" t="s">
        <v>195</v>
      </c>
      <c r="D866" s="1488" t="s">
        <v>1845</v>
      </c>
      <c r="E866" s="1488"/>
      <c r="F866" s="1488"/>
      <c r="G866" s="435"/>
    </row>
    <row r="867" spans="1:7" ht="14.25">
      <c r="A867" s="676"/>
      <c r="D867" s="6" t="s">
        <v>1604</v>
      </c>
      <c r="E867" s="1572" t="s">
        <v>1843</v>
      </c>
      <c r="F867" s="1572"/>
      <c r="G867" s="435"/>
    </row>
    <row r="868" spans="1:7" ht="14.25">
      <c r="A868" s="676"/>
      <c r="D868" s="6"/>
      <c r="E868" s="1431"/>
      <c r="F868" s="1431"/>
      <c r="G868" s="435"/>
    </row>
    <row r="869" spans="1:7" ht="12.75" customHeight="1">
      <c r="A869" s="676"/>
      <c r="B869" s="1094" t="s">
        <v>195</v>
      </c>
      <c r="D869" s="1462" t="s">
        <v>2169</v>
      </c>
      <c r="E869" s="1547"/>
      <c r="F869" s="1547"/>
    </row>
    <row r="870" spans="1:7">
      <c r="D870" s="1547"/>
      <c r="E870" s="1547"/>
      <c r="F870" s="1547"/>
    </row>
    <row r="871" spans="1:7">
      <c r="D871" s="442"/>
      <c r="E871" s="442"/>
      <c r="F871" s="437"/>
      <c r="G871" s="435"/>
    </row>
    <row r="872" spans="1:7" ht="14.25">
      <c r="A872" s="676"/>
      <c r="B872" s="1094" t="s">
        <v>195</v>
      </c>
      <c r="D872" s="1507" t="s">
        <v>1846</v>
      </c>
      <c r="E872" s="1507"/>
      <c r="F872" s="1507"/>
      <c r="G872" s="435"/>
    </row>
    <row r="873" spans="1:7" ht="14.25">
      <c r="A873" s="676"/>
      <c r="D873" s="442"/>
      <c r="E873" s="442"/>
      <c r="F873" s="437"/>
      <c r="G873" s="435"/>
    </row>
    <row r="874" spans="1:7">
      <c r="A874" s="752"/>
      <c r="B874" s="1094" t="s">
        <v>195</v>
      </c>
      <c r="C874" s="753"/>
      <c r="D874" s="1557" t="s">
        <v>1919</v>
      </c>
      <c r="E874" s="1557"/>
      <c r="F874" s="1557"/>
      <c r="G874" s="435"/>
    </row>
    <row r="875" spans="1:7" ht="31.7" customHeight="1">
      <c r="A875" s="752"/>
      <c r="B875" s="753"/>
      <c r="C875" s="753"/>
      <c r="D875" s="1557"/>
      <c r="E875" s="1557"/>
      <c r="F875" s="1557"/>
      <c r="G875" s="435"/>
    </row>
    <row r="876" spans="1:7" ht="14.25">
      <c r="A876" s="751"/>
      <c r="B876" s="435"/>
      <c r="C876" s="848"/>
      <c r="D876" s="1473" t="s">
        <v>1842</v>
      </c>
      <c r="E876" s="1473"/>
      <c r="F876" s="1473"/>
      <c r="G876" s="435"/>
    </row>
    <row r="877" spans="1:7" ht="14.25">
      <c r="A877" s="751"/>
      <c r="B877" s="848"/>
      <c r="C877" s="848"/>
      <c r="D877" s="1473"/>
      <c r="E877" s="1473"/>
      <c r="F877" s="1473"/>
      <c r="G877" s="435"/>
    </row>
    <row r="878" spans="1:7" ht="14.25">
      <c r="A878" s="751"/>
      <c r="B878" s="848"/>
      <c r="C878" s="848"/>
      <c r="D878" s="1473"/>
      <c r="E878" s="1473"/>
      <c r="F878" s="1473"/>
      <c r="G878" s="435"/>
    </row>
    <row r="879" spans="1:7" ht="14.25">
      <c r="A879" s="751"/>
      <c r="B879" s="848"/>
      <c r="C879" s="848"/>
      <c r="D879" s="1473"/>
      <c r="E879" s="1473"/>
      <c r="F879" s="1473"/>
      <c r="G879" s="435"/>
    </row>
    <row r="880" spans="1:7" ht="14.25">
      <c r="A880" s="751"/>
      <c r="B880" s="848"/>
      <c r="C880" s="848"/>
      <c r="D880" s="1473"/>
      <c r="E880" s="1473"/>
      <c r="F880" s="1473"/>
      <c r="G880" s="435"/>
    </row>
    <row r="881" spans="1:7" ht="14.25">
      <c r="A881" s="751"/>
      <c r="B881" s="848"/>
      <c r="C881" s="848"/>
      <c r="D881" s="1473"/>
      <c r="E881" s="1473"/>
      <c r="F881" s="1473"/>
      <c r="G881" s="435"/>
    </row>
    <row r="882" spans="1:7" ht="14.25">
      <c r="A882" s="676"/>
      <c r="D882" s="442"/>
      <c r="E882" s="442"/>
      <c r="F882" s="437"/>
      <c r="G882" s="435"/>
    </row>
    <row r="883" spans="1:7" ht="14.25">
      <c r="A883" s="676"/>
      <c r="B883" s="1094" t="s">
        <v>195</v>
      </c>
      <c r="D883" s="1507" t="s">
        <v>1349</v>
      </c>
      <c r="E883" s="1507"/>
      <c r="F883" s="1507"/>
      <c r="G883" s="435"/>
    </row>
    <row r="884" spans="1:7" ht="14.25">
      <c r="A884" s="676"/>
      <c r="D884" s="1507" t="s">
        <v>1348</v>
      </c>
      <c r="E884" s="1507"/>
      <c r="F884" s="1507"/>
      <c r="G884" s="435"/>
    </row>
    <row r="885" spans="1:7" ht="14.25">
      <c r="A885" s="676"/>
      <c r="D885" s="6" t="s">
        <v>1673</v>
      </c>
      <c r="E885" s="1570" t="s">
        <v>1843</v>
      </c>
      <c r="F885" s="1570"/>
    </row>
    <row r="886" spans="1:7" ht="14.25">
      <c r="A886" s="676"/>
      <c r="D886" s="442"/>
      <c r="E886" s="442"/>
    </row>
    <row r="887" spans="1:7" ht="14.25">
      <c r="A887" s="676"/>
      <c r="B887" s="1094" t="s">
        <v>195</v>
      </c>
      <c r="D887" s="1471" t="s">
        <v>1844</v>
      </c>
      <c r="E887" s="1471"/>
      <c r="F887" s="1471"/>
    </row>
    <row r="888" spans="1:7" ht="14.25">
      <c r="A888" s="676"/>
      <c r="D888" s="1471"/>
      <c r="E888" s="1471"/>
      <c r="F888" s="1471"/>
    </row>
    <row r="889" spans="1:7" ht="14.25">
      <c r="A889" s="676"/>
      <c r="D889" s="1471"/>
      <c r="E889" s="1471"/>
      <c r="F889" s="1471"/>
    </row>
    <row r="890" spans="1:7" ht="14.25">
      <c r="A890" s="676"/>
      <c r="D890" s="1471"/>
      <c r="E890" s="1471"/>
      <c r="F890" s="1471"/>
    </row>
    <row r="891" spans="1:7">
      <c r="A891" s="442"/>
      <c r="D891" s="442"/>
    </row>
    <row r="892" spans="1:7">
      <c r="A892" s="1513" t="s">
        <v>1598</v>
      </c>
      <c r="B892" s="1513"/>
      <c r="C892" s="1513"/>
      <c r="D892" s="1513"/>
      <c r="E892" s="1513"/>
      <c r="F892" s="1513"/>
      <c r="G892" s="1513"/>
    </row>
    <row r="893" spans="1:7">
      <c r="A893" s="442"/>
    </row>
    <row r="894" spans="1:7">
      <c r="D894" s="922" t="s">
        <v>1847</v>
      </c>
    </row>
    <row r="895" spans="1:7">
      <c r="A895" s="438"/>
      <c r="B895" s="438"/>
      <c r="C895" s="438"/>
      <c r="D895" s="444" t="s">
        <v>1649</v>
      </c>
    </row>
    <row r="896" spans="1:7">
      <c r="A896" s="438"/>
      <c r="B896" s="438"/>
      <c r="C896" s="438"/>
    </row>
    <row r="897" spans="1:7" ht="14.25">
      <c r="A897" s="587"/>
      <c r="B897" s="1094" t="s">
        <v>195</v>
      </c>
      <c r="C897" s="589"/>
      <c r="D897" s="1501" t="s">
        <v>1858</v>
      </c>
      <c r="E897" s="1501"/>
      <c r="F897" s="1501"/>
    </row>
    <row r="898" spans="1:7" ht="14.25">
      <c r="A898" s="587"/>
      <c r="B898" s="589"/>
      <c r="C898" s="589"/>
      <c r="D898" s="1501"/>
      <c r="E898" s="1501"/>
      <c r="F898" s="1501"/>
    </row>
    <row r="899" spans="1:7" ht="14.25">
      <c r="A899" s="587"/>
      <c r="B899" s="589"/>
      <c r="C899" s="589"/>
      <c r="D899" s="1501"/>
      <c r="E899" s="1501"/>
      <c r="F899" s="1501"/>
    </row>
    <row r="900" spans="1:7" ht="14.25">
      <c r="A900" s="587"/>
      <c r="B900" s="589"/>
      <c r="C900" s="589"/>
      <c r="D900" s="1501"/>
      <c r="E900" s="1501"/>
      <c r="F900" s="1501"/>
    </row>
    <row r="901" spans="1:7">
      <c r="A901" s="588"/>
      <c r="B901" s="589"/>
      <c r="C901" s="589"/>
      <c r="D901" s="1501"/>
      <c r="E901" s="1501"/>
      <c r="F901" s="1501"/>
      <c r="G901" s="435"/>
    </row>
    <row r="902" spans="1:7">
      <c r="A902" s="588"/>
      <c r="B902" s="589"/>
      <c r="C902" s="589"/>
      <c r="D902" s="1501"/>
      <c r="E902" s="1501"/>
      <c r="F902" s="1501"/>
      <c r="G902" s="435"/>
    </row>
    <row r="903" spans="1:7" ht="14.25">
      <c r="A903" s="591"/>
      <c r="B903" s="592"/>
      <c r="C903" s="592"/>
      <c r="D903" s="1501"/>
      <c r="E903" s="1501"/>
      <c r="F903" s="1501"/>
      <c r="G903" s="435"/>
    </row>
    <row r="904" spans="1:7">
      <c r="A904" s="588"/>
      <c r="B904" s="589"/>
      <c r="C904" s="589"/>
      <c r="D904" s="336"/>
      <c r="E904" s="335"/>
      <c r="F904" s="335"/>
      <c r="G904" s="435"/>
    </row>
    <row r="905" spans="1:7">
      <c r="A905" s="588"/>
      <c r="B905" s="1094" t="s">
        <v>195</v>
      </c>
      <c r="C905" s="589"/>
      <c r="D905" s="1501" t="s">
        <v>1985</v>
      </c>
      <c r="E905" s="1501"/>
      <c r="F905" s="1501"/>
      <c r="G905" s="435"/>
    </row>
    <row r="906" spans="1:7">
      <c r="A906" s="588"/>
      <c r="B906" s="589"/>
      <c r="C906" s="589"/>
      <c r="D906" s="1501"/>
      <c r="E906" s="1501"/>
      <c r="F906" s="1501"/>
      <c r="G906" s="435"/>
    </row>
    <row r="907" spans="1:7">
      <c r="A907" s="588"/>
      <c r="B907" s="589"/>
      <c r="C907" s="589"/>
      <c r="D907" s="1501"/>
      <c r="E907" s="1501"/>
      <c r="F907" s="1501"/>
      <c r="G907" s="435"/>
    </row>
    <row r="908" spans="1:7">
      <c r="A908" s="588"/>
      <c r="B908" s="589"/>
      <c r="C908" s="589"/>
      <c r="D908" s="1501"/>
      <c r="E908" s="1501"/>
      <c r="F908" s="1501"/>
      <c r="G908" s="435"/>
    </row>
    <row r="909" spans="1:7">
      <c r="A909" s="588"/>
      <c r="B909" s="589"/>
      <c r="C909" s="589"/>
      <c r="D909" s="1501"/>
      <c r="E909" s="1501"/>
      <c r="F909" s="1501"/>
      <c r="G909" s="435"/>
    </row>
    <row r="910" spans="1:7">
      <c r="A910" s="588"/>
      <c r="B910" s="589"/>
      <c r="C910" s="589"/>
      <c r="D910" s="1501"/>
      <c r="E910" s="1501"/>
      <c r="F910" s="1501"/>
      <c r="G910" s="435"/>
    </row>
    <row r="911" spans="1:7">
      <c r="A911" s="588"/>
      <c r="B911" s="589"/>
      <c r="C911" s="589"/>
      <c r="D911" s="1501"/>
      <c r="E911" s="1501"/>
      <c r="F911" s="1501"/>
      <c r="G911" s="435"/>
    </row>
    <row r="912" spans="1:7">
      <c r="A912" s="588"/>
      <c r="B912" s="589"/>
      <c r="C912" s="589"/>
      <c r="D912" s="1501"/>
      <c r="E912" s="1501"/>
      <c r="F912" s="1501"/>
      <c r="G912" s="435"/>
    </row>
    <row r="913" spans="1:7">
      <c r="A913" s="588"/>
      <c r="B913" s="589"/>
      <c r="C913" s="589"/>
      <c r="D913" s="1501"/>
      <c r="E913" s="1501"/>
      <c r="F913" s="1501"/>
      <c r="G913" s="435"/>
    </row>
    <row r="914" spans="1:7">
      <c r="A914" s="588"/>
      <c r="B914" s="589"/>
      <c r="C914" s="589"/>
      <c r="D914" s="336"/>
      <c r="E914" s="335"/>
      <c r="F914" s="335"/>
      <c r="G914" s="435"/>
    </row>
    <row r="915" spans="1:7" ht="14.25">
      <c r="A915" s="587"/>
      <c r="B915" s="1094" t="s">
        <v>195</v>
      </c>
      <c r="C915" s="589"/>
      <c r="D915" s="1500" t="s">
        <v>1859</v>
      </c>
      <c r="E915" s="1500"/>
      <c r="F915" s="1500"/>
      <c r="G915" s="435"/>
    </row>
    <row r="916" spans="1:7" ht="14.25">
      <c r="A916" s="587"/>
      <c r="B916" s="589"/>
      <c r="C916" s="589"/>
      <c r="D916" s="1500"/>
      <c r="E916" s="1500"/>
      <c r="F916" s="1500"/>
      <c r="G916" s="435"/>
    </row>
    <row r="917" spans="1:7" ht="14.25">
      <c r="A917" s="587"/>
      <c r="B917" s="589"/>
      <c r="C917" s="589"/>
      <c r="D917" s="1500"/>
      <c r="E917" s="1500"/>
      <c r="F917" s="1500"/>
      <c r="G917" s="435"/>
    </row>
    <row r="918" spans="1:7" ht="14.25">
      <c r="A918" s="587"/>
      <c r="B918" s="589"/>
      <c r="C918" s="589"/>
      <c r="D918" s="1500"/>
      <c r="E918" s="1500"/>
      <c r="F918" s="1500"/>
      <c r="G918" s="435"/>
    </row>
    <row r="919" spans="1:7" ht="14.25">
      <c r="A919" s="587"/>
      <c r="B919" s="589"/>
      <c r="C919" s="589"/>
      <c r="D919" s="1500"/>
      <c r="E919" s="1500"/>
      <c r="F919" s="1500"/>
      <c r="G919" s="435"/>
    </row>
    <row r="920" spans="1:7" ht="14.25">
      <c r="A920" s="587"/>
      <c r="B920" s="589"/>
      <c r="C920" s="589"/>
      <c r="D920" s="1500"/>
      <c r="E920" s="1500"/>
      <c r="F920" s="1500"/>
      <c r="G920" s="435"/>
    </row>
    <row r="921" spans="1:7" ht="14.25">
      <c r="A921" s="587"/>
      <c r="B921" s="589"/>
      <c r="C921" s="589"/>
      <c r="D921" s="1500"/>
      <c r="E921" s="1500"/>
      <c r="F921" s="1500"/>
      <c r="G921" s="435"/>
    </row>
    <row r="922" spans="1:7" ht="14.25">
      <c r="A922" s="587"/>
      <c r="B922" s="589"/>
      <c r="C922" s="589"/>
      <c r="D922" s="336"/>
      <c r="E922" s="335"/>
      <c r="F922" s="335"/>
      <c r="G922" s="435"/>
    </row>
    <row r="923" spans="1:7" ht="14.25">
      <c r="A923" s="587"/>
      <c r="B923" s="1094" t="s">
        <v>195</v>
      </c>
      <c r="C923" s="589"/>
      <c r="D923" s="1501" t="s">
        <v>1860</v>
      </c>
      <c r="E923" s="1501"/>
      <c r="F923" s="1501"/>
      <c r="G923" s="435"/>
    </row>
    <row r="924" spans="1:7" ht="14.25">
      <c r="A924" s="587"/>
      <c r="B924" s="589"/>
      <c r="C924" s="589"/>
      <c r="D924" s="1501"/>
      <c r="E924" s="1501"/>
      <c r="F924" s="1501"/>
      <c r="G924" s="435"/>
    </row>
    <row r="925" spans="1:7" ht="14.25">
      <c r="A925" s="587"/>
      <c r="B925" s="589"/>
      <c r="C925" s="589"/>
      <c r="D925" s="1501"/>
      <c r="E925" s="1501"/>
      <c r="F925" s="1501"/>
      <c r="G925" s="435"/>
    </row>
    <row r="926" spans="1:7" ht="14.25">
      <c r="A926" s="587"/>
      <c r="B926" s="589"/>
      <c r="C926" s="589"/>
      <c r="D926" s="1501"/>
      <c r="E926" s="1501"/>
      <c r="F926" s="1501"/>
      <c r="G926" s="435"/>
    </row>
    <row r="927" spans="1:7" ht="14.25">
      <c r="A927" s="587"/>
      <c r="B927" s="589"/>
      <c r="C927" s="589"/>
      <c r="D927" s="336"/>
      <c r="E927" s="335"/>
      <c r="F927" s="335"/>
      <c r="G927" s="435"/>
    </row>
    <row r="928" spans="1:7" ht="14.45" customHeight="1">
      <c r="A928" s="587"/>
      <c r="B928" s="1094" t="s">
        <v>195</v>
      </c>
      <c r="C928" s="589"/>
      <c r="D928" s="1502" t="s">
        <v>2136</v>
      </c>
      <c r="E928" s="1502"/>
      <c r="F928" s="1502"/>
      <c r="G928" s="435"/>
    </row>
    <row r="929" spans="1:7" ht="14.25">
      <c r="A929" s="587"/>
      <c r="B929" s="589"/>
      <c r="C929" s="589"/>
      <c r="D929" s="1502"/>
      <c r="E929" s="1502"/>
      <c r="F929" s="1502"/>
      <c r="G929" s="435"/>
    </row>
    <row r="930" spans="1:7" ht="14.25">
      <c r="A930" s="587"/>
      <c r="B930" s="589"/>
      <c r="C930" s="589"/>
      <c r="D930" s="1502"/>
      <c r="E930" s="1502"/>
      <c r="F930" s="1502"/>
      <c r="G930" s="435"/>
    </row>
    <row r="931" spans="1:7">
      <c r="A931" s="920"/>
      <c r="D931" s="1194" t="s">
        <v>1977</v>
      </c>
      <c r="G931" s="435"/>
    </row>
    <row r="932" spans="1:7">
      <c r="A932" s="920"/>
      <c r="D932" s="929"/>
      <c r="G932" s="435"/>
    </row>
    <row r="933" spans="1:7" ht="14.25" customHeight="1">
      <c r="A933" s="920"/>
      <c r="D933" s="1471" t="s">
        <v>1862</v>
      </c>
      <c r="E933" s="1471"/>
      <c r="F933" s="1471"/>
      <c r="G933" s="435"/>
    </row>
    <row r="934" spans="1:7" ht="14.25" customHeight="1">
      <c r="D934" s="1471"/>
      <c r="E934" s="1471"/>
      <c r="F934" s="1471"/>
      <c r="G934" s="435"/>
    </row>
    <row r="935" spans="1:7" ht="14.25" customHeight="1">
      <c r="D935" s="917"/>
      <c r="E935" s="437"/>
      <c r="F935" s="437"/>
      <c r="G935" s="435"/>
    </row>
    <row r="936" spans="1:7" ht="14.25">
      <c r="A936" s="676"/>
      <c r="B936" s="1094" t="s">
        <v>195</v>
      </c>
      <c r="D936" s="1471" t="s">
        <v>1861</v>
      </c>
      <c r="E936" s="1471"/>
      <c r="F936" s="1471"/>
      <c r="G936" s="435"/>
    </row>
    <row r="937" spans="1:7">
      <c r="D937" s="1471"/>
      <c r="E937" s="1471"/>
      <c r="F937" s="1471"/>
      <c r="G937" s="435"/>
    </row>
    <row r="938" spans="1:7">
      <c r="E938" s="437"/>
      <c r="F938" s="437"/>
      <c r="G938" s="435"/>
    </row>
    <row r="939" spans="1:7">
      <c r="D939" s="1492" t="s">
        <v>1850</v>
      </c>
      <c r="E939" s="1492"/>
      <c r="F939" s="1492"/>
      <c r="G939" s="435"/>
    </row>
    <row r="940" spans="1:7">
      <c r="D940" s="918"/>
      <c r="E940" s="437"/>
      <c r="F940" s="437"/>
      <c r="G940" s="435"/>
    </row>
    <row r="941" spans="1:7">
      <c r="A941" s="937"/>
      <c r="B941" s="1094" t="s">
        <v>195</v>
      </c>
      <c r="D941" s="1495" t="s">
        <v>1848</v>
      </c>
      <c r="E941" s="1495"/>
      <c r="F941" s="1495"/>
      <c r="G941" s="435"/>
    </row>
    <row r="942" spans="1:7">
      <c r="D942" s="1495"/>
      <c r="E942" s="1495"/>
      <c r="F942" s="1495"/>
      <c r="G942" s="435"/>
    </row>
    <row r="943" spans="1:7">
      <c r="D943" s="1495"/>
      <c r="E943" s="1495"/>
      <c r="F943" s="1495"/>
      <c r="G943" s="435"/>
    </row>
    <row r="944" spans="1:7">
      <c r="D944" s="1495"/>
      <c r="E944" s="1495"/>
      <c r="F944" s="1495"/>
      <c r="G944" s="435"/>
    </row>
    <row r="945" spans="1:7">
      <c r="D945" s="1495"/>
      <c r="E945" s="1495"/>
      <c r="F945" s="1495"/>
      <c r="G945" s="435"/>
    </row>
    <row r="946" spans="1:7">
      <c r="D946" s="1495"/>
      <c r="E946" s="1495"/>
      <c r="F946" s="1495"/>
      <c r="G946" s="435"/>
    </row>
    <row r="947" spans="1:7">
      <c r="D947" s="774"/>
      <c r="E947" s="437"/>
      <c r="F947" s="437"/>
      <c r="G947" s="435"/>
    </row>
    <row r="948" spans="1:7">
      <c r="A948" s="937"/>
      <c r="B948" s="1094" t="s">
        <v>195</v>
      </c>
      <c r="D948" s="1495" t="s">
        <v>1849</v>
      </c>
      <c r="E948" s="1495"/>
      <c r="F948" s="1495"/>
      <c r="G948" s="435"/>
    </row>
    <row r="949" spans="1:7">
      <c r="D949" s="1495"/>
      <c r="E949" s="1495"/>
      <c r="F949" s="1495"/>
      <c r="G949" s="435"/>
    </row>
    <row r="950" spans="1:7">
      <c r="D950" s="1495"/>
      <c r="E950" s="1495"/>
      <c r="F950" s="1495"/>
      <c r="G950" s="435"/>
    </row>
    <row r="951" spans="1:7">
      <c r="D951" s="1495"/>
      <c r="E951" s="1495"/>
      <c r="F951" s="1495"/>
      <c r="G951" s="435"/>
    </row>
    <row r="952" spans="1:7">
      <c r="D952" s="1495"/>
      <c r="E952" s="1495"/>
      <c r="F952" s="1495"/>
      <c r="G952" s="435"/>
    </row>
    <row r="953" spans="1:7">
      <c r="D953" s="774"/>
      <c r="E953" s="437"/>
      <c r="F953" s="437"/>
      <c r="G953" s="435"/>
    </row>
    <row r="954" spans="1:7">
      <c r="A954" s="937"/>
      <c r="B954" s="1094" t="s">
        <v>195</v>
      </c>
      <c r="D954" s="1495" t="s">
        <v>1851</v>
      </c>
      <c r="E954" s="1495"/>
      <c r="F954" s="1495"/>
      <c r="G954" s="435"/>
    </row>
    <row r="955" spans="1:7">
      <c r="D955" s="1495"/>
      <c r="E955" s="1495"/>
      <c r="F955" s="1495"/>
    </row>
    <row r="956" spans="1:7">
      <c r="D956" s="1495"/>
      <c r="E956" s="1495"/>
      <c r="F956" s="1495"/>
    </row>
    <row r="957" spans="1:7">
      <c r="D957" s="1495"/>
      <c r="E957" s="1495"/>
      <c r="F957" s="1495"/>
    </row>
    <row r="958" spans="1:7">
      <c r="D958" s="1495"/>
      <c r="E958" s="1495"/>
      <c r="F958" s="1495"/>
    </row>
    <row r="959" spans="1:7">
      <c r="D959" s="774"/>
    </row>
    <row r="960" spans="1:7" ht="13.7" customHeight="1">
      <c r="A960" s="937"/>
      <c r="B960" s="1094" t="s">
        <v>195</v>
      </c>
      <c r="D960" s="1495" t="s">
        <v>1852</v>
      </c>
      <c r="E960" s="1495"/>
      <c r="F960" s="1495"/>
    </row>
    <row r="961" spans="1:11" customFormat="1">
      <c r="A961" s="937"/>
      <c r="B961" s="486"/>
      <c r="C961" s="486"/>
      <c r="D961" s="1495"/>
      <c r="E961" s="1495"/>
      <c r="F961" s="1495"/>
      <c r="G961" s="479"/>
      <c r="H961" s="480"/>
      <c r="I961" s="480"/>
      <c r="J961" s="480"/>
      <c r="K961" s="480"/>
    </row>
    <row r="962" spans="1:11" customFormat="1">
      <c r="A962" s="937"/>
      <c r="B962" s="486"/>
      <c r="C962" s="486"/>
      <c r="D962" s="1495"/>
      <c r="E962" s="1495"/>
      <c r="F962" s="1495"/>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195</v>
      </c>
      <c r="C964" s="486"/>
      <c r="D964" s="1495" t="s">
        <v>1853</v>
      </c>
      <c r="E964" s="1495"/>
      <c r="F964" s="1495"/>
      <c r="G964" s="479"/>
      <c r="H964" s="480"/>
      <c r="I964" s="480"/>
      <c r="J964" s="480"/>
      <c r="K964" s="480"/>
    </row>
    <row r="965" spans="1:11" customFormat="1" ht="25.5" customHeight="1">
      <c r="A965" s="937"/>
      <c r="B965" s="486"/>
      <c r="C965" s="486"/>
      <c r="D965" s="1495"/>
      <c r="E965" s="1495"/>
      <c r="F965" s="1495"/>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195</v>
      </c>
      <c r="C967" s="486"/>
      <c r="D967" s="1471" t="s">
        <v>1854</v>
      </c>
      <c r="E967" s="1471"/>
      <c r="F967" s="1471"/>
      <c r="G967" s="479"/>
      <c r="H967" s="480"/>
      <c r="I967" s="480"/>
      <c r="J967" s="480"/>
      <c r="K967" s="480"/>
    </row>
    <row r="968" spans="1:11" customFormat="1">
      <c r="A968" s="937"/>
      <c r="B968" s="486"/>
      <c r="C968" s="486"/>
      <c r="D968" s="1471"/>
      <c r="E968" s="1471"/>
      <c r="F968" s="1471"/>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195</v>
      </c>
      <c r="C970" s="486"/>
      <c r="D970" s="1496" t="s">
        <v>1986</v>
      </c>
      <c r="E970" s="1497"/>
      <c r="F970" s="1497"/>
      <c r="G970" s="479"/>
      <c r="H970" s="480"/>
      <c r="I970" s="480"/>
      <c r="J970" s="480"/>
      <c r="K970" s="480"/>
    </row>
    <row r="971" spans="1:11" customFormat="1">
      <c r="A971" s="937"/>
      <c r="B971" s="486"/>
      <c r="C971" s="486"/>
      <c r="D971" s="1496"/>
      <c r="E971" s="1497"/>
      <c r="F971" s="1497"/>
      <c r="G971" s="479"/>
      <c r="H971" s="480"/>
      <c r="I971" s="480"/>
      <c r="J971" s="480"/>
      <c r="K971" s="480"/>
    </row>
    <row r="972" spans="1:11" customFormat="1">
      <c r="A972" s="937"/>
      <c r="B972" s="486"/>
      <c r="C972" s="486"/>
      <c r="D972" s="1496"/>
      <c r="E972" s="1497"/>
      <c r="F972" s="1497"/>
      <c r="G972" s="479"/>
      <c r="H972" s="480"/>
      <c r="I972" s="480"/>
      <c r="J972" s="480"/>
      <c r="K972" s="480"/>
    </row>
    <row r="973" spans="1:11" customFormat="1">
      <c r="A973" s="937"/>
      <c r="B973" s="486"/>
      <c r="C973" s="486"/>
      <c r="D973" s="1497"/>
      <c r="E973" s="1497"/>
      <c r="F973" s="1497"/>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195</v>
      </c>
      <c r="D975" s="1488" t="s">
        <v>1297</v>
      </c>
      <c r="E975" s="1488"/>
      <c r="F975" s="1488"/>
    </row>
    <row r="976" spans="1:11" ht="14.25">
      <c r="A976" s="676"/>
      <c r="D976" s="1152"/>
      <c r="E976" s="479"/>
      <c r="F976" s="479"/>
    </row>
    <row r="977" spans="1:7">
      <c r="B977" s="1094" t="s">
        <v>195</v>
      </c>
      <c r="D977" s="1488" t="s">
        <v>1298</v>
      </c>
      <c r="E977" s="1488"/>
      <c r="F977" s="1488"/>
    </row>
    <row r="978" spans="1:7">
      <c r="D978" s="442"/>
    </row>
    <row r="979" spans="1:7">
      <c r="D979" s="1487" t="s">
        <v>1855</v>
      </c>
      <c r="E979" s="1487"/>
      <c r="F979" s="1487"/>
      <c r="G979" s="435"/>
    </row>
    <row r="980" spans="1:7">
      <c r="D980" s="988"/>
      <c r="E980" s="437"/>
      <c r="F980" s="437"/>
      <c r="G980" s="435"/>
    </row>
    <row r="981" spans="1:7" ht="14.25">
      <c r="A981" s="676"/>
      <c r="B981" s="1094" t="s">
        <v>195</v>
      </c>
      <c r="D981" s="1473" t="s">
        <v>1856</v>
      </c>
      <c r="E981" s="1473"/>
      <c r="F981" s="1473"/>
      <c r="G981" s="435"/>
    </row>
    <row r="982" spans="1:7">
      <c r="D982" s="1473"/>
      <c r="E982" s="1473"/>
      <c r="F982" s="1473"/>
      <c r="G982" s="435"/>
    </row>
    <row r="983" spans="1:7">
      <c r="D983" s="1473"/>
      <c r="E983" s="1473"/>
      <c r="F983" s="1473"/>
      <c r="G983" s="435"/>
    </row>
    <row r="984" spans="1:7">
      <c r="D984" s="1473"/>
      <c r="E984" s="1473"/>
      <c r="F984" s="1473"/>
      <c r="G984" s="435"/>
    </row>
    <row r="985" spans="1:7">
      <c r="D985" s="1473"/>
      <c r="E985" s="1473"/>
      <c r="F985" s="1473"/>
      <c r="G985" s="435"/>
    </row>
    <row r="986" spans="1:7">
      <c r="D986" s="2"/>
      <c r="E986" s="437"/>
      <c r="F986" s="437"/>
      <c r="G986" s="435"/>
    </row>
    <row r="987" spans="1:7" ht="14.25">
      <c r="A987" s="676"/>
      <c r="B987" s="1094" t="s">
        <v>195</v>
      </c>
      <c r="D987" s="1473" t="s">
        <v>1857</v>
      </c>
      <c r="E987" s="1473"/>
      <c r="F987" s="1473"/>
      <c r="G987" s="435"/>
    </row>
    <row r="988" spans="1:7">
      <c r="D988" s="1473"/>
      <c r="E988" s="1473"/>
      <c r="F988" s="1473"/>
      <c r="G988" s="435"/>
    </row>
    <row r="989" spans="1:7">
      <c r="D989" s="1473"/>
      <c r="E989" s="1473"/>
      <c r="F989" s="1473"/>
      <c r="G989" s="435"/>
    </row>
    <row r="990" spans="1:7">
      <c r="D990" s="1473"/>
      <c r="E990" s="1473"/>
      <c r="F990" s="1473"/>
      <c r="G990" s="435"/>
    </row>
    <row r="991" spans="1:7">
      <c r="D991" s="1473"/>
      <c r="E991" s="1473"/>
      <c r="F991" s="1473"/>
      <c r="G991" s="435"/>
    </row>
    <row r="992" spans="1:7">
      <c r="D992" s="923"/>
      <c r="E992" s="437"/>
      <c r="F992" s="437"/>
      <c r="G992" s="435"/>
    </row>
    <row r="993" spans="1:22">
      <c r="D993" s="1487" t="s">
        <v>1864</v>
      </c>
      <c r="E993" s="1487"/>
      <c r="F993" s="1487"/>
      <c r="G993" s="435"/>
    </row>
    <row r="994" spans="1:22">
      <c r="D994" s="988"/>
      <c r="E994" s="437"/>
      <c r="F994" s="437"/>
      <c r="G994" s="435"/>
    </row>
    <row r="995" spans="1:22" ht="14.25">
      <c r="A995" s="676"/>
      <c r="B995" s="1094" t="s">
        <v>195</v>
      </c>
      <c r="D995" s="1473" t="s">
        <v>1863</v>
      </c>
      <c r="E995" s="1473"/>
      <c r="F995" s="1473"/>
      <c r="G995" s="435"/>
    </row>
    <row r="996" spans="1:22">
      <c r="D996" s="1473"/>
      <c r="E996" s="1473"/>
      <c r="F996" s="1473"/>
      <c r="G996" s="435"/>
    </row>
    <row r="997" spans="1:22">
      <c r="D997" s="1473"/>
      <c r="E997" s="1473"/>
      <c r="F997" s="1473"/>
    </row>
    <row r="998" spans="1:22">
      <c r="D998" s="2"/>
    </row>
    <row r="999" spans="1:22" ht="14.25">
      <c r="A999" s="676"/>
      <c r="B999" s="1094" t="s">
        <v>195</v>
      </c>
      <c r="D999" s="1473" t="s">
        <v>1865</v>
      </c>
      <c r="E999" s="1473"/>
      <c r="F999" s="1473"/>
    </row>
    <row r="1000" spans="1:22">
      <c r="D1000" s="1473"/>
      <c r="E1000" s="1473"/>
      <c r="F1000" s="1473"/>
    </row>
    <row r="1001" spans="1:22">
      <c r="D1001" s="1473"/>
      <c r="E1001" s="1473"/>
      <c r="F1001" s="1473"/>
    </row>
    <row r="1002" spans="1:22">
      <c r="D1002" s="442"/>
    </row>
    <row r="1003" spans="1:22">
      <c r="D1003" s="988" t="s">
        <v>1650</v>
      </c>
    </row>
    <row r="1004" spans="1:22">
      <c r="D1004" s="988"/>
    </row>
    <row r="1005" spans="1:22" customFormat="1" ht="14.25" customHeight="1">
      <c r="A1005" s="587"/>
      <c r="B1005" s="1094" t="s">
        <v>195</v>
      </c>
      <c r="C1005" s="486"/>
      <c r="D1005" s="1498" t="s">
        <v>1866</v>
      </c>
      <c r="E1005" s="1498"/>
      <c r="F1005" s="1498"/>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498"/>
      <c r="E1006" s="1498"/>
      <c r="F1006" s="1498"/>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498"/>
      <c r="E1007" s="1498"/>
      <c r="F1007" s="1498"/>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195</v>
      </c>
      <c r="C1009" s="486"/>
      <c r="D1009" s="1498" t="s">
        <v>1867</v>
      </c>
      <c r="E1009" s="1498"/>
      <c r="F1009" s="1498"/>
      <c r="G1009" s="479"/>
      <c r="H1009" s="480"/>
      <c r="I1009" s="480"/>
      <c r="J1009" s="480"/>
      <c r="K1009" s="480"/>
    </row>
    <row r="1010" spans="1:22" customFormat="1">
      <c r="A1010" s="937"/>
      <c r="B1010" s="486"/>
      <c r="C1010" s="486"/>
      <c r="D1010" s="1498"/>
      <c r="E1010" s="1498"/>
      <c r="F1010" s="1498"/>
      <c r="G1010" s="479"/>
      <c r="H1010" s="480"/>
      <c r="I1010" s="480"/>
      <c r="J1010" s="480"/>
      <c r="K1010" s="480"/>
    </row>
    <row r="1011" spans="1:22" customFormat="1">
      <c r="A1011" s="937"/>
      <c r="B1011" s="486"/>
      <c r="C1011" s="486"/>
      <c r="D1011" s="1498"/>
      <c r="E1011" s="1498"/>
      <c r="F1011" s="1498"/>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195</v>
      </c>
      <c r="C1013" s="486"/>
      <c r="D1013" s="1499" t="s">
        <v>1868</v>
      </c>
      <c r="E1013" s="1499"/>
      <c r="F1013" s="1499"/>
      <c r="G1013" s="479"/>
      <c r="H1013" s="480"/>
      <c r="I1013" s="480"/>
      <c r="J1013" s="480"/>
      <c r="K1013" s="480"/>
    </row>
    <row r="1014" spans="1:22" customFormat="1">
      <c r="A1014" s="937"/>
      <c r="B1014" s="486"/>
      <c r="C1014" s="486"/>
      <c r="D1014" s="1499"/>
      <c r="E1014" s="1499"/>
      <c r="F1014" s="1499"/>
      <c r="G1014" s="479"/>
      <c r="H1014" s="480"/>
      <c r="I1014" s="480"/>
      <c r="J1014" s="480"/>
      <c r="K1014" s="480"/>
    </row>
    <row r="1015" spans="1:22" customFormat="1">
      <c r="A1015" s="937"/>
      <c r="B1015" s="486"/>
      <c r="C1015" s="486"/>
      <c r="D1015" s="1499"/>
      <c r="E1015" s="1499"/>
      <c r="F1015" s="1499"/>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195</v>
      </c>
      <c r="C1017" s="486"/>
      <c r="D1017" s="1498" t="s">
        <v>1869</v>
      </c>
      <c r="E1017" s="1498"/>
      <c r="F1017" s="1498"/>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498"/>
      <c r="E1018" s="1498"/>
      <c r="F1018" s="1498"/>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498"/>
      <c r="E1019" s="1498"/>
      <c r="F1019" s="1498"/>
      <c r="G1019" s="577"/>
      <c r="H1019" s="577"/>
      <c r="I1019" s="577"/>
      <c r="J1019" s="577"/>
      <c r="K1019" s="577"/>
      <c r="L1019" s="577"/>
      <c r="M1019" s="577"/>
      <c r="N1019" s="577"/>
      <c r="O1019" s="577"/>
      <c r="P1019" s="577"/>
      <c r="Q1019" s="577"/>
      <c r="R1019" s="577"/>
      <c r="S1019" s="577"/>
      <c r="T1019" s="577"/>
      <c r="U1019" s="577"/>
      <c r="V1019" s="577"/>
    </row>
    <row r="1020" spans="1:22" customFormat="1" ht="14.25">
      <c r="A1020" s="587"/>
      <c r="B1020" s="486"/>
      <c r="C1020" s="486"/>
      <c r="D1020" s="442"/>
      <c r="E1020" s="590"/>
      <c r="F1020" s="590"/>
      <c r="G1020" s="479"/>
      <c r="H1020" s="480"/>
      <c r="I1020" s="480"/>
      <c r="J1020" s="480"/>
      <c r="K1020" s="480"/>
    </row>
    <row r="1021" spans="1:22" customFormat="1" ht="12.75" customHeight="1">
      <c r="A1021" s="937"/>
      <c r="B1021" s="1094" t="s">
        <v>195</v>
      </c>
      <c r="C1021" s="486"/>
      <c r="D1021" s="1498" t="s">
        <v>1870</v>
      </c>
      <c r="E1021" s="1498"/>
      <c r="F1021" s="1498"/>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498"/>
      <c r="E1022" s="1498"/>
      <c r="F1022" s="1498"/>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498"/>
      <c r="E1023" s="1498"/>
      <c r="F1023" s="1498"/>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195</v>
      </c>
      <c r="C1025" s="486"/>
      <c r="D1025" s="1498" t="s">
        <v>1651</v>
      </c>
      <c r="E1025" s="1498"/>
      <c r="F1025" s="1498"/>
      <c r="G1025" s="479"/>
      <c r="H1025" s="480"/>
      <c r="I1025" s="480"/>
      <c r="J1025" s="480"/>
      <c r="K1025" s="480"/>
    </row>
    <row r="1026" spans="1:11" customFormat="1">
      <c r="A1026" s="937"/>
      <c r="B1026" s="486"/>
      <c r="C1026" s="486"/>
      <c r="D1026" s="1498"/>
      <c r="E1026" s="1498"/>
      <c r="F1026" s="1498"/>
      <c r="G1026" s="479"/>
      <c r="H1026" s="480"/>
      <c r="I1026" s="480"/>
      <c r="J1026" s="480"/>
      <c r="K1026" s="480"/>
    </row>
    <row r="1027" spans="1:11" customFormat="1">
      <c r="A1027" s="937"/>
      <c r="B1027" s="486"/>
      <c r="C1027" s="486"/>
      <c r="D1027" s="1498"/>
      <c r="E1027" s="1498"/>
      <c r="F1027" s="1498"/>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195</v>
      </c>
      <c r="C1029" s="486"/>
      <c r="D1029" s="1498" t="s">
        <v>1652</v>
      </c>
      <c r="E1029" s="1498"/>
      <c r="F1029" s="1498"/>
      <c r="G1029" s="479"/>
      <c r="H1029" s="480"/>
      <c r="I1029" s="480"/>
      <c r="J1029" s="480"/>
      <c r="K1029" s="480"/>
    </row>
    <row r="1030" spans="1:11" customFormat="1">
      <c r="A1030" s="937"/>
      <c r="B1030" s="486"/>
      <c r="C1030" s="486"/>
      <c r="D1030" s="1498"/>
      <c r="E1030" s="1498"/>
      <c r="F1030" s="1498"/>
      <c r="G1030" s="479"/>
      <c r="H1030" s="480"/>
      <c r="I1030" s="480"/>
      <c r="J1030" s="480"/>
      <c r="K1030" s="480"/>
    </row>
    <row r="1031" spans="1:11" customFormat="1">
      <c r="A1031" s="937"/>
      <c r="B1031" s="486"/>
      <c r="C1031" s="486"/>
      <c r="D1031" s="1498"/>
      <c r="E1031" s="1498"/>
      <c r="F1031" s="1498"/>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195</v>
      </c>
      <c r="C1033" s="486"/>
      <c r="D1033" s="1553" t="s">
        <v>1310</v>
      </c>
      <c r="E1033" s="1553"/>
      <c r="F1033" s="1553"/>
      <c r="G1033" s="479"/>
      <c r="H1033" s="480"/>
      <c r="I1033" s="480"/>
      <c r="J1033" s="480"/>
      <c r="K1033" s="480"/>
    </row>
    <row r="1034" spans="1:11" customFormat="1">
      <c r="A1034" s="937"/>
      <c r="B1034" s="486"/>
      <c r="C1034" s="486"/>
      <c r="D1034" s="1553"/>
      <c r="E1034" s="1553"/>
      <c r="F1034" s="1553"/>
      <c r="G1034" s="479"/>
      <c r="H1034" s="480"/>
      <c r="I1034" s="480"/>
      <c r="J1034" s="480"/>
      <c r="K1034" s="480"/>
    </row>
    <row r="1035" spans="1:11" customFormat="1">
      <c r="A1035" s="937"/>
      <c r="B1035" s="486"/>
      <c r="C1035" s="486"/>
      <c r="D1035" s="1553"/>
      <c r="E1035" s="1553"/>
      <c r="F1035" s="1553"/>
      <c r="G1035" s="479"/>
      <c r="H1035" s="480"/>
      <c r="I1035" s="480"/>
      <c r="J1035" s="480"/>
      <c r="K1035" s="480"/>
    </row>
    <row r="1036" spans="1:11" customFormat="1">
      <c r="A1036" s="937"/>
      <c r="B1036" s="486"/>
      <c r="C1036" s="486"/>
      <c r="D1036" s="1553"/>
      <c r="E1036" s="1553"/>
      <c r="F1036" s="1553"/>
      <c r="G1036" s="479"/>
      <c r="H1036" s="480"/>
      <c r="I1036" s="480"/>
      <c r="J1036" s="480"/>
      <c r="K1036" s="480"/>
    </row>
    <row r="1037" spans="1:11" customFormat="1">
      <c r="A1037" s="937"/>
      <c r="B1037" s="486"/>
      <c r="C1037" s="486"/>
      <c r="D1037" s="1553"/>
      <c r="E1037" s="1553"/>
      <c r="F1037" s="1553"/>
      <c r="G1037" s="479"/>
      <c r="H1037" s="480"/>
      <c r="I1037" s="480"/>
      <c r="J1037" s="480"/>
      <c r="K1037" s="480"/>
    </row>
    <row r="1038" spans="1:11" customFormat="1">
      <c r="A1038" s="937"/>
      <c r="B1038" s="486"/>
      <c r="C1038" s="486"/>
      <c r="D1038" s="1553"/>
      <c r="E1038" s="1553"/>
      <c r="F1038" s="1553"/>
      <c r="G1038" s="479"/>
      <c r="H1038" s="480"/>
      <c r="I1038" s="480"/>
      <c r="J1038" s="480"/>
      <c r="K1038" s="480"/>
    </row>
    <row r="1039" spans="1:11" customFormat="1">
      <c r="A1039" s="937"/>
      <c r="B1039" s="486"/>
      <c r="C1039" s="486"/>
      <c r="D1039" s="1553"/>
      <c r="E1039" s="1553"/>
      <c r="F1039" s="1553"/>
      <c r="G1039" s="479"/>
      <c r="H1039" s="480"/>
      <c r="I1039" s="480"/>
      <c r="J1039" s="480"/>
      <c r="K1039" s="480"/>
    </row>
    <row r="1040" spans="1:11" customFormat="1">
      <c r="A1040" s="937"/>
      <c r="B1040" s="486"/>
      <c r="C1040" s="486"/>
      <c r="D1040" s="1553"/>
      <c r="E1040" s="1553"/>
      <c r="F1040" s="1553"/>
      <c r="G1040" s="479"/>
      <c r="H1040" s="480"/>
      <c r="I1040" s="480"/>
      <c r="J1040" s="480"/>
      <c r="K1040" s="480"/>
    </row>
    <row r="1041" spans="1:11" customFormat="1">
      <c r="A1041" s="937"/>
      <c r="B1041" s="486"/>
      <c r="C1041" s="486"/>
      <c r="D1041" s="1553"/>
      <c r="E1041" s="1553"/>
      <c r="F1041" s="1553"/>
      <c r="G1041" s="479"/>
      <c r="H1041" s="480"/>
      <c r="I1041" s="480"/>
      <c r="J1041" s="480"/>
      <c r="K1041" s="480"/>
    </row>
    <row r="1042" spans="1:11" customFormat="1">
      <c r="A1042" s="937"/>
      <c r="B1042" s="486"/>
      <c r="C1042" s="486"/>
      <c r="D1042" s="1553"/>
      <c r="E1042" s="1553"/>
      <c r="F1042" s="1553"/>
      <c r="G1042" s="479"/>
      <c r="H1042" s="480"/>
      <c r="I1042" s="480"/>
      <c r="J1042" s="480"/>
      <c r="K1042" s="480"/>
    </row>
    <row r="1043" spans="1:11" customFormat="1" ht="26.85" customHeight="1">
      <c r="A1043" s="937"/>
      <c r="B1043" s="486"/>
      <c r="C1043" s="486"/>
      <c r="D1043" s="1553"/>
      <c r="E1043" s="1553"/>
      <c r="F1043" s="1553"/>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487" t="s">
        <v>1871</v>
      </c>
      <c r="E1045" s="1487"/>
      <c r="F1045" s="1487"/>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25">
      <c r="A1047" s="676"/>
      <c r="B1047" s="1094" t="s">
        <v>195</v>
      </c>
      <c r="D1047" s="1471" t="s">
        <v>1872</v>
      </c>
      <c r="E1047" s="1471"/>
      <c r="F1047" s="1471"/>
    </row>
    <row r="1048" spans="1:11">
      <c r="D1048" s="1471"/>
      <c r="E1048" s="1471"/>
      <c r="F1048" s="1471"/>
    </row>
    <row r="1049" spans="1:11">
      <c r="D1049" s="1471"/>
      <c r="E1049" s="1471"/>
      <c r="F1049" s="1471"/>
    </row>
    <row r="1050" spans="1:11">
      <c r="D1050" s="1471"/>
      <c r="E1050" s="1471"/>
      <c r="F1050" s="1471"/>
    </row>
    <row r="1051" spans="1:11"/>
    <row r="1052" spans="1:11" ht="14.25">
      <c r="A1052" s="676"/>
      <c r="B1052" s="1094" t="s">
        <v>195</v>
      </c>
      <c r="D1052" s="1471" t="s">
        <v>1873</v>
      </c>
      <c r="E1052" s="1471"/>
      <c r="F1052" s="1471"/>
    </row>
    <row r="1053" spans="1:11">
      <c r="D1053" s="1471"/>
      <c r="E1053" s="1471"/>
      <c r="F1053" s="1471"/>
    </row>
    <row r="1054" spans="1:11">
      <c r="D1054" s="1471"/>
      <c r="E1054" s="1471"/>
      <c r="F1054" s="1471"/>
    </row>
    <row r="1055" spans="1:11">
      <c r="D1055" s="1471"/>
      <c r="E1055" s="1471"/>
      <c r="F1055" s="1471"/>
    </row>
    <row r="1056" spans="1:11"/>
    <row r="1057" spans="1:7" customFormat="1">
      <c r="A1057" s="937"/>
      <c r="B1057" s="1094" t="s">
        <v>195</v>
      </c>
      <c r="C1057" s="486"/>
      <c r="D1057" s="1493" t="s">
        <v>1874</v>
      </c>
      <c r="E1057" s="1493"/>
      <c r="F1057" s="1493"/>
      <c r="G1057" s="479"/>
    </row>
    <row r="1058" spans="1:7" customFormat="1">
      <c r="A1058" s="937"/>
      <c r="B1058" s="486"/>
      <c r="C1058" s="486"/>
      <c r="D1058" s="1493"/>
      <c r="E1058" s="1493"/>
      <c r="F1058" s="1493"/>
      <c r="G1058" s="479"/>
    </row>
    <row r="1059" spans="1:7" customFormat="1">
      <c r="A1059" s="937"/>
      <c r="B1059" s="486"/>
      <c r="C1059" s="486"/>
      <c r="D1059" s="1493"/>
      <c r="E1059" s="1493"/>
      <c r="F1059" s="1493"/>
      <c r="G1059" s="479"/>
    </row>
    <row r="1060" spans="1:7" customFormat="1">
      <c r="A1060" s="937"/>
      <c r="B1060" s="486"/>
      <c r="C1060" s="486"/>
      <c r="D1060" s="590"/>
      <c r="E1060" s="590"/>
      <c r="F1060" s="590"/>
      <c r="G1060" s="479"/>
    </row>
    <row r="1061" spans="1:7" customFormat="1">
      <c r="A1061" s="937"/>
      <c r="B1061" s="1094" t="s">
        <v>195</v>
      </c>
      <c r="C1061" s="486"/>
      <c r="D1061" s="1494" t="s">
        <v>1875</v>
      </c>
      <c r="E1061" s="1494"/>
      <c r="F1061" s="1494"/>
      <c r="G1061" s="479"/>
    </row>
    <row r="1062" spans="1:7" customFormat="1">
      <c r="A1062" s="937"/>
      <c r="B1062" s="486"/>
      <c r="C1062" s="486"/>
      <c r="D1062" s="1494"/>
      <c r="E1062" s="1494"/>
      <c r="F1062" s="1494"/>
      <c r="G1062" s="479"/>
    </row>
    <row r="1063" spans="1:7" customFormat="1">
      <c r="A1063" s="937"/>
      <c r="B1063" s="486"/>
      <c r="C1063" s="486"/>
      <c r="D1063" s="1494"/>
      <c r="E1063" s="1494"/>
      <c r="F1063" s="1494"/>
      <c r="G1063" s="479"/>
    </row>
    <row r="1064" spans="1:7">
      <c r="D1064" s="590"/>
      <c r="E1064" s="590"/>
      <c r="F1064" s="590"/>
    </row>
    <row r="1065" spans="1:7">
      <c r="A1065" s="437"/>
      <c r="D1065" s="1487" t="s">
        <v>1878</v>
      </c>
      <c r="E1065" s="1487"/>
      <c r="F1065" s="1487"/>
    </row>
    <row r="1066" spans="1:7">
      <c r="A1066" s="437"/>
      <c r="D1066" s="988"/>
      <c r="E1066" s="590"/>
      <c r="F1066" s="590"/>
    </row>
    <row r="1067" spans="1:7">
      <c r="B1067" s="1094" t="s">
        <v>195</v>
      </c>
      <c r="D1067" s="1473" t="s">
        <v>1876</v>
      </c>
      <c r="E1067" s="1473"/>
      <c r="F1067" s="1473"/>
    </row>
    <row r="1068" spans="1:7">
      <c r="D1068" s="1473"/>
      <c r="E1068" s="1473"/>
      <c r="F1068" s="1473"/>
    </row>
    <row r="1069" spans="1:7">
      <c r="D1069" s="1473"/>
      <c r="E1069" s="1473"/>
      <c r="F1069" s="1473"/>
    </row>
    <row r="1070" spans="1:7">
      <c r="D1070" s="590"/>
      <c r="E1070" s="479"/>
      <c r="F1070" s="479"/>
    </row>
    <row r="1071" spans="1:7" ht="14.25">
      <c r="A1071" s="676"/>
      <c r="B1071" s="1094" t="s">
        <v>195</v>
      </c>
      <c r="D1071" s="1473" t="s">
        <v>1877</v>
      </c>
      <c r="E1071" s="1473"/>
      <c r="F1071" s="1473"/>
    </row>
    <row r="1072" spans="1:7">
      <c r="D1072" s="1473"/>
      <c r="E1072" s="1473"/>
      <c r="F1072" s="1473"/>
    </row>
    <row r="1073" spans="1:7">
      <c r="D1073" s="1473"/>
      <c r="E1073" s="1473"/>
      <c r="F1073" s="1473"/>
    </row>
    <row r="1074" spans="1:7"/>
    <row r="1075" spans="1:7">
      <c r="D1075" s="1487" t="s">
        <v>1299</v>
      </c>
      <c r="E1075" s="1487"/>
      <c r="F1075" s="1487"/>
    </row>
    <row r="1076" spans="1:7">
      <c r="D1076" s="1488" t="s">
        <v>1879</v>
      </c>
      <c r="E1076" s="1488"/>
      <c r="F1076" s="1488"/>
    </row>
    <row r="1077" spans="1:7">
      <c r="D1077" s="1152"/>
      <c r="E1077" s="1152"/>
      <c r="F1077" s="1152"/>
    </row>
    <row r="1078" spans="1:7" ht="14.25">
      <c r="A1078" s="676"/>
      <c r="B1078" s="1094" t="s">
        <v>195</v>
      </c>
      <c r="D1078" s="1471" t="s">
        <v>1880</v>
      </c>
      <c r="E1078" s="1471"/>
      <c r="F1078" s="1471"/>
    </row>
    <row r="1079" spans="1:7">
      <c r="D1079" s="1471"/>
      <c r="E1079" s="1471"/>
      <c r="F1079" s="1471"/>
      <c r="G1079" s="435"/>
    </row>
    <row r="1080" spans="1:7">
      <c r="D1080" s="479"/>
      <c r="E1080" s="479"/>
      <c r="F1080" s="479"/>
      <c r="G1080" s="435"/>
    </row>
    <row r="1081" spans="1:7">
      <c r="B1081" s="1094" t="s">
        <v>195</v>
      </c>
      <c r="D1081" s="1471" t="s">
        <v>1881</v>
      </c>
      <c r="E1081" s="1471"/>
      <c r="F1081" s="1471"/>
      <c r="G1081" s="435"/>
    </row>
    <row r="1082" spans="1:7" ht="14.25">
      <c r="A1082" s="676"/>
      <c r="D1082" s="1471"/>
      <c r="E1082" s="1471"/>
      <c r="F1082" s="1471"/>
      <c r="G1082" s="435"/>
    </row>
    <row r="1083" spans="1:7">
      <c r="D1083" s="442"/>
      <c r="E1083" s="442"/>
      <c r="G1083" s="435"/>
    </row>
    <row r="1084" spans="1:7">
      <c r="D1084" s="1487" t="s">
        <v>1883</v>
      </c>
      <c r="E1084" s="1487"/>
      <c r="F1084" s="1487"/>
      <c r="G1084" s="435"/>
    </row>
    <row r="1085" spans="1:7">
      <c r="D1085" s="988"/>
      <c r="G1085" s="435"/>
    </row>
    <row r="1086" spans="1:7" ht="14.25">
      <c r="A1086" s="676"/>
      <c r="B1086" s="1094" t="s">
        <v>195</v>
      </c>
      <c r="D1086" s="1471" t="s">
        <v>1882</v>
      </c>
      <c r="E1086" s="1471"/>
      <c r="F1086" s="1471"/>
      <c r="G1086" s="435"/>
    </row>
    <row r="1087" spans="1:7">
      <c r="D1087" s="1471"/>
      <c r="E1087" s="1471"/>
      <c r="F1087" s="1471"/>
      <c r="G1087" s="435"/>
    </row>
    <row r="1088" spans="1:7">
      <c r="D1088" s="1471"/>
      <c r="E1088" s="1471"/>
      <c r="F1088" s="1471"/>
      <c r="G1088" s="435"/>
    </row>
    <row r="1089" spans="1:7">
      <c r="D1089" s="1471"/>
      <c r="E1089" s="1471"/>
      <c r="F1089" s="1471"/>
      <c r="G1089" s="435"/>
    </row>
    <row r="1090" spans="1:7">
      <c r="D1090" s="1471"/>
      <c r="E1090" s="1471"/>
      <c r="F1090" s="1471"/>
      <c r="G1090" s="435"/>
    </row>
    <row r="1091" spans="1:7">
      <c r="D1091" s="1471"/>
      <c r="E1091" s="1471"/>
      <c r="F1091" s="1471"/>
      <c r="G1091" s="435"/>
    </row>
    <row r="1092" spans="1:7">
      <c r="D1092" s="1471"/>
      <c r="E1092" s="1471"/>
      <c r="F1092" s="1471"/>
      <c r="G1092" s="435"/>
    </row>
    <row r="1093" spans="1:7">
      <c r="D1093" s="1153"/>
      <c r="E1093" s="1153"/>
      <c r="F1093" s="1153"/>
      <c r="G1093" s="435"/>
    </row>
    <row r="1094" spans="1:7" ht="14.25">
      <c r="A1094" s="676"/>
      <c r="B1094" s="1094" t="s">
        <v>195</v>
      </c>
      <c r="D1094" s="1471" t="s">
        <v>1884</v>
      </c>
      <c r="E1094" s="1471"/>
      <c r="F1094" s="1471"/>
      <c r="G1094" s="435"/>
    </row>
    <row r="1095" spans="1:7">
      <c r="D1095" s="1471"/>
      <c r="E1095" s="1471"/>
      <c r="F1095" s="1471"/>
      <c r="G1095" s="435"/>
    </row>
    <row r="1096" spans="1:7">
      <c r="D1096" s="1471"/>
      <c r="E1096" s="1471"/>
      <c r="F1096" s="1471"/>
    </row>
    <row r="1097" spans="1:7">
      <c r="D1097" s="1471"/>
      <c r="E1097" s="1471"/>
      <c r="F1097" s="1471"/>
    </row>
    <row r="1098" spans="1:7">
      <c r="D1098" s="1471"/>
      <c r="E1098" s="1471"/>
      <c r="F1098" s="1471"/>
    </row>
    <row r="1099" spans="1:7">
      <c r="D1099" s="1471"/>
      <c r="E1099" s="1471"/>
      <c r="F1099" s="1471"/>
    </row>
    <row r="1100" spans="1:7">
      <c r="D1100" s="1471"/>
      <c r="E1100" s="1471"/>
      <c r="F1100" s="1471"/>
    </row>
    <row r="1101" spans="1:7">
      <c r="D1101" s="1192"/>
      <c r="E1101" s="1192"/>
      <c r="F1101" s="1192"/>
    </row>
    <row r="1102" spans="1:7">
      <c r="B1102" s="1094" t="s">
        <v>195</v>
      </c>
      <c r="C1102" s="1179"/>
      <c r="D1102" s="1556" t="s">
        <v>1987</v>
      </c>
      <c r="E1102" s="1556"/>
      <c r="F1102" s="1556"/>
    </row>
    <row r="1103" spans="1:7">
      <c r="B1103" s="1199"/>
      <c r="C1103" s="1179"/>
      <c r="D1103" s="1556"/>
      <c r="E1103" s="1556"/>
      <c r="F1103" s="1556"/>
    </row>
    <row r="1104" spans="1:7">
      <c r="B1104" s="1199"/>
      <c r="C1104" s="1179"/>
      <c r="D1104" s="1556"/>
      <c r="E1104" s="1556"/>
      <c r="F1104" s="1556"/>
    </row>
    <row r="1105" spans="1:7">
      <c r="B1105" s="1199"/>
      <c r="C1105" s="1179"/>
      <c r="D1105" s="1200"/>
      <c r="E1105" s="1200"/>
      <c r="F1105" s="1200"/>
    </row>
    <row r="1106" spans="1:7">
      <c r="D1106" s="1487" t="s">
        <v>1885</v>
      </c>
      <c r="E1106" s="1487"/>
      <c r="F1106" s="1487"/>
    </row>
    <row r="1107" spans="1:7">
      <c r="D1107" s="1154"/>
      <c r="E1107" s="1154"/>
      <c r="F1107" s="1154"/>
    </row>
    <row r="1108" spans="1:7" ht="14.25">
      <c r="A1108" s="676"/>
      <c r="B1108" s="1094" t="s">
        <v>195</v>
      </c>
      <c r="D1108" s="1473" t="s">
        <v>1886</v>
      </c>
      <c r="E1108" s="1473"/>
      <c r="F1108" s="1473"/>
    </row>
    <row r="1109" spans="1:7">
      <c r="D1109" s="1473"/>
      <c r="E1109" s="1473"/>
      <c r="F1109" s="1473"/>
    </row>
    <row r="1110" spans="1:7">
      <c r="D1110" s="2"/>
    </row>
    <row r="1111" spans="1:7" ht="14.25">
      <c r="A1111" s="676"/>
      <c r="B1111" s="1094" t="s">
        <v>195</v>
      </c>
      <c r="D1111" s="1473" t="s">
        <v>1887</v>
      </c>
      <c r="E1111" s="1473"/>
      <c r="F1111" s="1473"/>
    </row>
    <row r="1112" spans="1:7">
      <c r="D1112" s="1473"/>
      <c r="E1112" s="1473"/>
      <c r="F1112" s="1473"/>
    </row>
    <row r="1113" spans="1:7"/>
    <row r="1114" spans="1:7">
      <c r="D1114" s="1487" t="s">
        <v>1888</v>
      </c>
      <c r="E1114" s="1487"/>
      <c r="F1114" s="1487"/>
    </row>
    <row r="1115" spans="1:7">
      <c r="D1115" s="988"/>
    </row>
    <row r="1116" spans="1:7" customFormat="1" ht="14.25">
      <c r="A1116" s="587"/>
      <c r="B1116" s="1094" t="s">
        <v>195</v>
      </c>
      <c r="C1116" s="579"/>
      <c r="D1116" s="1488" t="s">
        <v>1889</v>
      </c>
      <c r="E1116" s="1488"/>
      <c r="F1116" s="1488"/>
      <c r="G1116" s="298"/>
    </row>
    <row r="1117" spans="1:7" customFormat="1">
      <c r="A1117" s="163"/>
      <c r="B1117" s="579"/>
      <c r="C1117" s="579"/>
      <c r="D1117" s="335"/>
      <c r="E1117" s="335"/>
      <c r="F1117" s="335"/>
      <c r="G1117" s="298"/>
    </row>
    <row r="1118" spans="1:7" customFormat="1" ht="14.25">
      <c r="A1118" s="587"/>
      <c r="B1118" s="1094" t="s">
        <v>195</v>
      </c>
      <c r="C1118" s="579"/>
      <c r="D1118" s="1471" t="s">
        <v>1890</v>
      </c>
      <c r="E1118" s="1471"/>
      <c r="F1118" s="1471"/>
      <c r="G1118" s="298"/>
    </row>
    <row r="1119" spans="1:7" customFormat="1" ht="14.25">
      <c r="A1119" s="587"/>
      <c r="B1119" s="579"/>
      <c r="C1119" s="579"/>
      <c r="D1119" s="1471"/>
      <c r="E1119" s="1471"/>
      <c r="F1119" s="1471"/>
      <c r="G1119" s="298"/>
    </row>
    <row r="1120" spans="1:7" customFormat="1" ht="14.25">
      <c r="A1120" s="587"/>
      <c r="B1120" s="579"/>
      <c r="C1120" s="579"/>
      <c r="D1120" s="1160"/>
      <c r="E1120" s="1160"/>
      <c r="F1120" s="1160"/>
      <c r="G1120" s="298"/>
    </row>
    <row r="1121" spans="1:7" s="2" customFormat="1">
      <c r="A1121" s="1162"/>
      <c r="B1121" s="1162"/>
      <c r="C1121" s="15"/>
      <c r="D1121" s="1487" t="s">
        <v>1911</v>
      </c>
      <c r="E1121" s="1487"/>
      <c r="F1121" s="1487"/>
      <c r="G1121" s="335"/>
    </row>
    <row r="1122" spans="1:7" s="2" customFormat="1">
      <c r="A1122" s="1162"/>
      <c r="B1122" s="1162"/>
      <c r="C1122" s="15"/>
      <c r="D1122" s="1161"/>
      <c r="E1122" s="298"/>
      <c r="F1122" s="298"/>
      <c r="G1122" s="335"/>
    </row>
    <row r="1123" spans="1:7" s="2" customFormat="1" ht="14.45" customHeight="1">
      <c r="A1123" s="964"/>
      <c r="B1123" s="1094" t="s">
        <v>195</v>
      </c>
      <c r="C1123" s="15"/>
      <c r="D1123" s="1462" t="s">
        <v>1988</v>
      </c>
      <c r="E1123" s="1471"/>
      <c r="F1123" s="1471"/>
      <c r="G1123" s="335"/>
    </row>
    <row r="1124" spans="1:7" s="2" customFormat="1" ht="14.25">
      <c r="A1124" s="964"/>
      <c r="B1124" s="964"/>
      <c r="C1124" s="15"/>
      <c r="D1124" s="1471"/>
      <c r="E1124" s="1471"/>
      <c r="F1124" s="1471"/>
      <c r="G1124" s="335"/>
    </row>
    <row r="1125" spans="1:7" s="2" customFormat="1" ht="14.25">
      <c r="A1125" s="964"/>
      <c r="B1125" s="964"/>
      <c r="C1125" s="15"/>
      <c r="D1125" s="1471"/>
      <c r="E1125" s="1471"/>
      <c r="F1125" s="1471"/>
      <c r="G1125" s="335"/>
    </row>
    <row r="1126" spans="1:7" s="2" customFormat="1" ht="14.25">
      <c r="A1126" s="964"/>
      <c r="B1126" s="964"/>
      <c r="C1126" s="15"/>
      <c r="D1126" s="1471"/>
      <c r="E1126" s="1471"/>
      <c r="F1126" s="1471"/>
      <c r="G1126" s="335"/>
    </row>
    <row r="1127" spans="1:7" s="2" customFormat="1" ht="14.25">
      <c r="A1127" s="964"/>
      <c r="B1127" s="964"/>
      <c r="C1127" s="15"/>
      <c r="D1127" s="1471"/>
      <c r="E1127" s="1471"/>
      <c r="F1127" s="1471"/>
      <c r="G1127" s="335"/>
    </row>
    <row r="1128" spans="1:7" s="2" customFormat="1" ht="14.25">
      <c r="A1128" s="964"/>
      <c r="B1128" s="964"/>
      <c r="C1128" s="15"/>
      <c r="D1128" s="1471"/>
      <c r="E1128" s="1471"/>
      <c r="F1128" s="1471"/>
      <c r="G1128" s="335"/>
    </row>
    <row r="1129" spans="1:7" s="2" customFormat="1" ht="14.25">
      <c r="A1129" s="964"/>
      <c r="B1129" s="964"/>
      <c r="C1129" s="15"/>
      <c r="D1129" s="1471"/>
      <c r="E1129" s="1471"/>
      <c r="F1129" s="1471"/>
      <c r="G1129" s="335"/>
    </row>
    <row r="1130" spans="1:7" s="2" customFormat="1" ht="14.25">
      <c r="A1130" s="964"/>
      <c r="B1130" s="964"/>
      <c r="C1130" s="15"/>
      <c r="D1130" s="1471"/>
      <c r="E1130" s="1471"/>
      <c r="F1130" s="1471"/>
      <c r="G1130" s="335"/>
    </row>
    <row r="1131" spans="1:7" s="2" customFormat="1" ht="14.25">
      <c r="A1131" s="964"/>
      <c r="B1131" s="964"/>
      <c r="C1131" s="15"/>
      <c r="D1131" s="1471"/>
      <c r="E1131" s="1471"/>
      <c r="F1131" s="1471"/>
      <c r="G1131" s="335"/>
    </row>
    <row r="1132" spans="1:7" s="2" customFormat="1" ht="14.25">
      <c r="A1132" s="964"/>
      <c r="B1132" s="964"/>
      <c r="C1132" s="15"/>
      <c r="D1132" s="1471"/>
      <c r="E1132" s="1471"/>
      <c r="F1132" s="1471"/>
      <c r="G1132" s="335"/>
    </row>
    <row r="1133" spans="1:7" s="2" customFormat="1" ht="14.25">
      <c r="A1133" s="964"/>
      <c r="B1133" s="964"/>
      <c r="C1133" s="15"/>
      <c r="D1133" s="1471"/>
      <c r="E1133" s="1471"/>
      <c r="F1133" s="1471"/>
      <c r="G1133" s="335"/>
    </row>
    <row r="1134" spans="1:7" s="2" customFormat="1" ht="14.25">
      <c r="A1134" s="964"/>
      <c r="B1134" s="964"/>
      <c r="C1134" s="15"/>
      <c r="D1134" s="1471"/>
      <c r="E1134" s="1471"/>
      <c r="F1134" s="1471"/>
      <c r="G1134" s="335"/>
    </row>
    <row r="1135" spans="1:7" s="2" customFormat="1" ht="14.25">
      <c r="A1135" s="964"/>
      <c r="B1135" s="964"/>
      <c r="C1135" s="15"/>
      <c r="D1135" s="1471"/>
      <c r="E1135" s="1471"/>
      <c r="F1135" s="1471"/>
      <c r="G1135" s="335"/>
    </row>
    <row r="1136" spans="1:7" s="2" customFormat="1" ht="14.25">
      <c r="A1136" s="964"/>
      <c r="B1136" s="964"/>
      <c r="C1136" s="15"/>
      <c r="D1136" s="1471"/>
      <c r="E1136" s="1471"/>
      <c r="F1136" s="1471"/>
      <c r="G1136" s="335"/>
    </row>
    <row r="1137" spans="1:7"/>
    <row r="1138" spans="1:7">
      <c r="A1138" s="1513" t="s">
        <v>1599</v>
      </c>
      <c r="B1138" s="1513"/>
      <c r="C1138" s="1513"/>
      <c r="D1138" s="1513"/>
      <c r="E1138" s="1513"/>
      <c r="F1138" s="1513"/>
      <c r="G1138" s="1513"/>
    </row>
    <row r="1139" spans="1:7">
      <c r="A1139" s="442"/>
    </row>
    <row r="1140" spans="1:7">
      <c r="D1140" s="1487" t="s">
        <v>1891</v>
      </c>
      <c r="E1140" s="1487"/>
      <c r="F1140" s="1487"/>
    </row>
    <row r="1141" spans="1:7">
      <c r="D1141" s="1488" t="s">
        <v>1892</v>
      </c>
      <c r="E1141" s="1488"/>
      <c r="F1141" s="1488"/>
    </row>
    <row r="1142" spans="1:7" customFormat="1">
      <c r="A1142" s="942"/>
      <c r="B1142" s="545"/>
      <c r="C1142" s="545"/>
      <c r="D1142" s="335"/>
      <c r="E1142" s="335"/>
      <c r="F1142" s="335"/>
      <c r="G1142" s="298"/>
    </row>
    <row r="1143" spans="1:7" customFormat="1" ht="12.4" customHeight="1">
      <c r="A1143" s="163"/>
      <c r="B1143" s="1094" t="s">
        <v>195</v>
      </c>
      <c r="C1143" s="579"/>
      <c r="D1143" s="1461" t="s">
        <v>1989</v>
      </c>
      <c r="E1143" s="1461"/>
      <c r="F1143" s="1461"/>
      <c r="G1143" s="298"/>
    </row>
    <row r="1144" spans="1:7" customFormat="1" ht="12.4" customHeight="1">
      <c r="A1144" s="163"/>
      <c r="B1144" s="579"/>
      <c r="C1144" s="579"/>
      <c r="D1144" s="1461"/>
      <c r="E1144" s="1461"/>
      <c r="F1144" s="1461"/>
      <c r="G1144" s="298"/>
    </row>
    <row r="1145" spans="1:7" customFormat="1" ht="12.4" customHeight="1">
      <c r="A1145" s="163"/>
      <c r="B1145" s="579"/>
      <c r="C1145" s="579"/>
      <c r="D1145" s="1461"/>
      <c r="E1145" s="1461"/>
      <c r="F1145" s="1461"/>
      <c r="G1145" s="298"/>
    </row>
    <row r="1146" spans="1:7" customFormat="1" ht="12.4" customHeight="1">
      <c r="A1146" s="163"/>
      <c r="B1146" s="579"/>
      <c r="C1146" s="579"/>
      <c r="D1146" s="1461"/>
      <c r="E1146" s="1461"/>
      <c r="F1146" s="1461"/>
      <c r="G1146" s="298"/>
    </row>
    <row r="1147" spans="1:7" customFormat="1" ht="12.4" customHeight="1">
      <c r="A1147" s="163"/>
      <c r="B1147" s="579"/>
      <c r="C1147" s="579"/>
      <c r="D1147" s="1461"/>
      <c r="E1147" s="1461"/>
      <c r="F1147" s="1461"/>
      <c r="G1147" s="298"/>
    </row>
    <row r="1148" spans="1:7" customFormat="1" ht="12.4" customHeight="1">
      <c r="A1148" s="163"/>
      <c r="B1148" s="579"/>
      <c r="C1148" s="579"/>
      <c r="D1148" s="1461"/>
      <c r="E1148" s="1461"/>
      <c r="F1148" s="1461"/>
      <c r="G1148" s="298"/>
    </row>
    <row r="1149" spans="1:7" customFormat="1" ht="21" customHeight="1">
      <c r="A1149" s="163"/>
      <c r="B1149" s="579"/>
      <c r="C1149" s="579"/>
      <c r="D1149" s="1461"/>
      <c r="E1149" s="1461"/>
      <c r="F1149" s="1461"/>
      <c r="G1149" s="298"/>
    </row>
    <row r="1150" spans="1:7" customFormat="1">
      <c r="A1150" s="588"/>
      <c r="B1150" s="589"/>
      <c r="C1150" s="589"/>
      <c r="D1150" s="1461"/>
      <c r="E1150" s="1461"/>
      <c r="F1150" s="1461"/>
      <c r="G1150" s="298"/>
    </row>
    <row r="1151" spans="1:7" customFormat="1">
      <c r="A1151" s="588"/>
      <c r="B1151" s="1094" t="s">
        <v>195</v>
      </c>
      <c r="C1151" s="589"/>
      <c r="D1151" s="1473" t="s">
        <v>1914</v>
      </c>
      <c r="E1151" s="1473"/>
      <c r="F1151" s="1473"/>
      <c r="G1151" s="298"/>
    </row>
    <row r="1152" spans="1:7" customFormat="1">
      <c r="A1152" s="588"/>
      <c r="B1152" s="589"/>
      <c r="C1152" s="589"/>
      <c r="D1152" s="1473"/>
      <c r="E1152" s="1473"/>
      <c r="F1152" s="1473"/>
      <c r="G1152" s="298"/>
    </row>
    <row r="1153" spans="1:7" customFormat="1">
      <c r="A1153" s="588"/>
      <c r="B1153" s="589"/>
      <c r="C1153" s="589"/>
      <c r="D1153" s="1473"/>
      <c r="E1153" s="1473"/>
      <c r="F1153" s="1473"/>
      <c r="G1153" s="298"/>
    </row>
    <row r="1154" spans="1:7" customFormat="1">
      <c r="A1154" s="588"/>
      <c r="B1154" s="589"/>
      <c r="C1154" s="589"/>
      <c r="D1154" s="1473"/>
      <c r="E1154" s="1473"/>
      <c r="F1154" s="1473"/>
      <c r="G1154" s="298"/>
    </row>
    <row r="1155" spans="1:7" customFormat="1">
      <c r="A1155" s="588"/>
      <c r="B1155" s="589"/>
      <c r="C1155" s="589"/>
      <c r="D1155" s="1191"/>
      <c r="E1155" s="1191"/>
      <c r="F1155" s="1191"/>
      <c r="G1155" s="298"/>
    </row>
    <row r="1156" spans="1:7" customFormat="1">
      <c r="A1156" s="588"/>
      <c r="B1156" s="1094" t="s">
        <v>195</v>
      </c>
      <c r="C1156" s="965"/>
      <c r="D1156" s="1472" t="s">
        <v>1990</v>
      </c>
      <c r="E1156" s="1472"/>
      <c r="F1156" s="1472"/>
      <c r="G1156" s="298"/>
    </row>
    <row r="1157" spans="1:7" customFormat="1">
      <c r="A1157" s="588"/>
      <c r="B1157" s="966"/>
      <c r="C1157" s="965"/>
      <c r="D1157" s="1472"/>
      <c r="E1157" s="1472"/>
      <c r="F1157" s="1472"/>
      <c r="G1157" s="298"/>
    </row>
    <row r="1158" spans="1:7" customFormat="1">
      <c r="A1158" s="588"/>
      <c r="B1158" s="589"/>
      <c r="C1158" s="589"/>
      <c r="D1158" s="335"/>
      <c r="E1158" s="335"/>
      <c r="F1158" s="335"/>
      <c r="G1158" s="298"/>
    </row>
    <row r="1159" spans="1:7" customFormat="1" ht="14.25">
      <c r="A1159" s="587"/>
      <c r="B1159" s="1094" t="s">
        <v>195</v>
      </c>
      <c r="C1159" s="579"/>
      <c r="D1159" s="1488" t="s">
        <v>1893</v>
      </c>
      <c r="E1159" s="1488"/>
      <c r="F1159" s="1488"/>
      <c r="G1159" s="298"/>
    </row>
    <row r="1160" spans="1:7" customFormat="1">
      <c r="A1160" s="163"/>
      <c r="B1160" s="579"/>
      <c r="C1160" s="579"/>
      <c r="D1160" s="298"/>
      <c r="E1160" s="298"/>
      <c r="F1160" s="298"/>
      <c r="G1160" s="298"/>
    </row>
    <row r="1161" spans="1:7" customFormat="1" ht="14.25">
      <c r="A1161" s="587"/>
      <c r="B1161" s="1094" t="s">
        <v>195</v>
      </c>
      <c r="C1161" s="579"/>
      <c r="D1161" s="1488" t="s">
        <v>1894</v>
      </c>
      <c r="E1161" s="1488"/>
      <c r="F1161" s="1488"/>
      <c r="G1161" s="298"/>
    </row>
    <row r="1162" spans="1:7" customFormat="1">
      <c r="A1162" s="163"/>
      <c r="B1162" s="579"/>
      <c r="C1162" s="579"/>
      <c r="D1162" s="1152"/>
      <c r="E1162" s="298"/>
      <c r="F1162" s="298"/>
      <c r="G1162" s="298"/>
    </row>
    <row r="1163" spans="1:7" customFormat="1" ht="14.25">
      <c r="A1163" s="587"/>
      <c r="B1163" s="1094" t="s">
        <v>195</v>
      </c>
      <c r="C1163" s="579"/>
      <c r="D1163" s="1488" t="s">
        <v>1895</v>
      </c>
      <c r="E1163" s="1488"/>
      <c r="F1163" s="1488"/>
      <c r="G1163" s="298"/>
    </row>
    <row r="1164" spans="1:7" customFormat="1">
      <c r="A1164" s="163"/>
      <c r="B1164" s="579"/>
      <c r="C1164" s="579"/>
      <c r="D1164" s="1152"/>
      <c r="E1164" s="298"/>
      <c r="F1164" s="298"/>
      <c r="G1164" s="298"/>
    </row>
    <row r="1165" spans="1:7" customFormat="1" ht="14.25">
      <c r="A1165" s="587"/>
      <c r="B1165" s="1094" t="s">
        <v>195</v>
      </c>
      <c r="C1165" s="579"/>
      <c r="D1165" s="1471" t="s">
        <v>1896</v>
      </c>
      <c r="E1165" s="1471"/>
      <c r="F1165" s="1471"/>
      <c r="G1165" s="298"/>
    </row>
    <row r="1166" spans="1:7" customFormat="1" ht="14.25">
      <c r="A1166" s="587"/>
      <c r="B1166" s="579"/>
      <c r="C1166" s="579"/>
      <c r="D1166" s="1471"/>
      <c r="E1166" s="1471"/>
      <c r="F1166" s="1471"/>
      <c r="G1166" s="298"/>
    </row>
    <row r="1167" spans="1:7" customFormat="1" ht="14.25">
      <c r="A1167" s="587"/>
      <c r="B1167" s="579"/>
      <c r="C1167" s="579"/>
      <c r="D1167" s="1152"/>
      <c r="E1167" s="298"/>
      <c r="F1167" s="298"/>
      <c r="G1167" s="298"/>
    </row>
    <row r="1168" spans="1:7" ht="14.25">
      <c r="A1168" s="676"/>
      <c r="B1168" s="1094" t="s">
        <v>195</v>
      </c>
      <c r="D1168" s="1490" t="s">
        <v>1897</v>
      </c>
      <c r="E1168" s="1490"/>
      <c r="F1168" s="1490"/>
    </row>
    <row r="1169" spans="1:7">
      <c r="D1169" s="1490"/>
      <c r="E1169" s="1490"/>
      <c r="F1169" s="1490"/>
    </row>
    <row r="1170" spans="1:7">
      <c r="D1170" s="1163"/>
      <c r="E1170" s="434"/>
      <c r="F1170" s="434"/>
    </row>
    <row r="1171" spans="1:7" ht="14.25">
      <c r="A1171" s="676"/>
      <c r="B1171" s="1094" t="s">
        <v>195</v>
      </c>
      <c r="D1171" s="1491" t="s">
        <v>1898</v>
      </c>
      <c r="E1171" s="1491"/>
      <c r="F1171" s="1491"/>
    </row>
    <row r="1172" spans="1:7">
      <c r="D1172" s="1163"/>
      <c r="E1172" s="434"/>
      <c r="F1172" s="434"/>
    </row>
    <row r="1173" spans="1:7" customFormat="1" ht="14.25">
      <c r="A1173" s="587"/>
      <c r="B1173" s="1094" t="s">
        <v>195</v>
      </c>
      <c r="C1173" s="579"/>
      <c r="D1173" s="1488" t="s">
        <v>1899</v>
      </c>
      <c r="E1173" s="1488"/>
      <c r="F1173" s="1488"/>
      <c r="G1173" s="298"/>
    </row>
    <row r="1174" spans="1:7" customFormat="1" ht="14.25">
      <c r="A1174" s="587"/>
      <c r="B1174" s="579"/>
      <c r="C1174" s="579"/>
      <c r="D1174" s="1152"/>
      <c r="E1174" s="298"/>
      <c r="F1174" s="298"/>
      <c r="G1174" s="298"/>
    </row>
    <row r="1175" spans="1:7" customFormat="1" ht="14.25">
      <c r="A1175" s="587"/>
      <c r="B1175" s="1094" t="s">
        <v>195</v>
      </c>
      <c r="C1175" s="579"/>
      <c r="D1175" s="1471" t="s">
        <v>1900</v>
      </c>
      <c r="E1175" s="1471"/>
      <c r="F1175" s="1471"/>
      <c r="G1175" s="298"/>
    </row>
    <row r="1176" spans="1:7" customFormat="1" ht="14.25">
      <c r="A1176" s="587"/>
      <c r="B1176" s="579"/>
      <c r="C1176" s="579"/>
      <c r="D1176" s="1471"/>
      <c r="E1176" s="1471"/>
      <c r="F1176" s="1471"/>
      <c r="G1176" s="298"/>
    </row>
    <row r="1177" spans="1:7">
      <c r="A1177" s="442"/>
    </row>
    <row r="1178" spans="1:7">
      <c r="A1178" s="1513" t="s">
        <v>1600</v>
      </c>
      <c r="B1178" s="1513"/>
      <c r="C1178" s="1513"/>
      <c r="D1178" s="1513"/>
      <c r="E1178" s="1513"/>
      <c r="F1178" s="1513"/>
      <c r="G1178" s="1513"/>
    </row>
    <row r="1179" spans="1:7">
      <c r="A1179" s="442"/>
    </row>
    <row r="1180" spans="1:7">
      <c r="B1180" s="1433" t="s">
        <v>722</v>
      </c>
      <c r="E1180" s="1448"/>
      <c r="F1180" s="1448"/>
    </row>
    <row r="1181" spans="1:7">
      <c r="D1181" s="1155"/>
      <c r="E1181" s="1155"/>
      <c r="F1181" s="1155"/>
    </row>
    <row r="1182" spans="1:7">
      <c r="A1182" s="1513" t="s">
        <v>1601</v>
      </c>
      <c r="B1182" s="1513"/>
      <c r="C1182" s="1513"/>
      <c r="D1182" s="1513"/>
      <c r="E1182" s="1513"/>
      <c r="F1182" s="1513"/>
      <c r="G1182" s="1513"/>
    </row>
    <row r="1183" spans="1:7"/>
    <row r="1184" spans="1:7">
      <c r="D1184" s="1492" t="s">
        <v>360</v>
      </c>
      <c r="E1184" s="1492"/>
      <c r="F1184" s="1492"/>
    </row>
    <row r="1185" spans="1:7">
      <c r="D1185" s="1489" t="s">
        <v>1661</v>
      </c>
      <c r="E1185" s="1489"/>
      <c r="F1185" s="1489"/>
    </row>
    <row r="1186" spans="1:7">
      <c r="A1186" s="438"/>
      <c r="B1186" s="438"/>
      <c r="C1186" s="438"/>
    </row>
    <row r="1187" spans="1:7" ht="14.25">
      <c r="A1187" s="676"/>
      <c r="B1187" s="920"/>
      <c r="C1187" s="920"/>
      <c r="D1187" s="1492" t="s">
        <v>1672</v>
      </c>
      <c r="E1187" s="1492"/>
      <c r="F1187" s="1492"/>
    </row>
    <row r="1188" spans="1:7">
      <c r="B1188" s="1094" t="s">
        <v>195</v>
      </c>
      <c r="D1188" s="1489" t="s">
        <v>1671</v>
      </c>
      <c r="E1188" s="1489"/>
      <c r="F1188" s="1489"/>
    </row>
    <row r="1189" spans="1:7">
      <c r="D1189" s="1489" t="s">
        <v>1662</v>
      </c>
      <c r="E1189" s="1489"/>
      <c r="F1189" s="1489"/>
    </row>
    <row r="1190" spans="1:7"/>
    <row r="1191" spans="1:7" s="1432" customFormat="1" ht="14.25" customHeight="1">
      <c r="A1191" s="587"/>
      <c r="B1191" s="1094" t="s">
        <v>195</v>
      </c>
      <c r="C1191" s="1445"/>
      <c r="D1191" s="1446" t="s">
        <v>1674</v>
      </c>
      <c r="E1191" s="1447"/>
      <c r="F1191" s="1447"/>
    </row>
    <row r="1192" spans="1:7" s="1432" customFormat="1" ht="14.25" customHeight="1">
      <c r="A1192" s="587"/>
      <c r="B1192" s="1436"/>
      <c r="C1192" s="1445"/>
      <c r="D1192" s="1583" t="s">
        <v>2177</v>
      </c>
      <c r="E1192" s="1583"/>
      <c r="F1192" s="1583"/>
    </row>
    <row r="1193" spans="1:7" s="1432" customFormat="1" ht="14.25">
      <c r="A1193" s="587"/>
      <c r="B1193" s="1436"/>
      <c r="C1193" s="1445"/>
      <c r="D1193" s="1583"/>
      <c r="E1193" s="1583"/>
      <c r="F1193" s="1583"/>
    </row>
    <row r="1194" spans="1:7" s="1432" customFormat="1" ht="14.25">
      <c r="A1194" s="587"/>
      <c r="B1194" s="1436"/>
      <c r="C1194" s="1445"/>
      <c r="D1194" s="1583"/>
      <c r="E1194" s="1583"/>
      <c r="F1194" s="1583"/>
    </row>
    <row r="1195" spans="1:7" s="1432" customFormat="1">
      <c r="A1195" s="1436"/>
      <c r="B1195" s="1436"/>
      <c r="C1195" s="1445"/>
      <c r="D1195" s="1583"/>
      <c r="E1195" s="1583"/>
      <c r="F1195" s="1583"/>
    </row>
    <row r="1196" spans="1:7" s="1432" customFormat="1">
      <c r="A1196" s="1436"/>
      <c r="B1196" s="1436"/>
      <c r="C1196" s="1445"/>
      <c r="D1196" s="444"/>
      <c r="E1196" s="444"/>
      <c r="F1196" s="444"/>
    </row>
    <row r="1197" spans="1:7" s="2" customFormat="1" ht="13.7" customHeight="1">
      <c r="A1197" s="163"/>
      <c r="B1197" s="579"/>
      <c r="C1197" s="579"/>
      <c r="D1197" s="1501" t="s">
        <v>2178</v>
      </c>
      <c r="E1197" s="1501"/>
      <c r="F1197" s="1501"/>
      <c r="G1197" s="335"/>
    </row>
    <row r="1198" spans="1:7" s="2" customFormat="1">
      <c r="A1198" s="163"/>
      <c r="B1198" s="579"/>
      <c r="C1198" s="579"/>
      <c r="D1198" s="1501"/>
      <c r="E1198" s="1501"/>
      <c r="F1198" s="1501"/>
      <c r="G1198" s="335"/>
    </row>
    <row r="1199" spans="1:7" s="2" customFormat="1">
      <c r="A1199" s="163"/>
      <c r="B1199" s="579"/>
      <c r="C1199" s="579"/>
      <c r="D1199" s="1501"/>
      <c r="E1199" s="1501"/>
      <c r="F1199" s="1501"/>
      <c r="G1199" s="335"/>
    </row>
    <row r="1200" spans="1:7" s="2" customFormat="1">
      <c r="A1200" s="163"/>
      <c r="B1200" s="579"/>
      <c r="C1200" s="579"/>
      <c r="D1200" s="1501"/>
      <c r="E1200" s="1501"/>
      <c r="F1200" s="1501"/>
      <c r="G1200" s="335"/>
    </row>
    <row r="1201" spans="1:7" s="1384" customFormat="1" ht="13.7" customHeight="1">
      <c r="A1201" s="587"/>
      <c r="B1201" s="1094" t="s">
        <v>195</v>
      </c>
      <c r="C1201" s="579"/>
      <c r="D1201" s="1519" t="s">
        <v>2093</v>
      </c>
      <c r="E1201" s="1509"/>
      <c r="F1201" s="1509"/>
      <c r="G1201" s="335"/>
    </row>
    <row r="1202" spans="1:7" s="1384" customFormat="1">
      <c r="A1202" s="163"/>
      <c r="B1202" s="579"/>
      <c r="C1202" s="579"/>
      <c r="D1202" s="1509"/>
      <c r="E1202" s="1509"/>
      <c r="F1202" s="1509"/>
      <c r="G1202" s="335"/>
    </row>
    <row r="1203" spans="1:7" s="437" customFormat="1">
      <c r="A1203" s="441"/>
      <c r="B1203" s="441"/>
      <c r="C1203" s="441"/>
      <c r="D1203" s="442"/>
      <c r="E1203" s="444"/>
      <c r="F1203" s="444"/>
      <c r="G1203" s="434"/>
    </row>
    <row r="1204" spans="1:7" s="445" customFormat="1" ht="14.25">
      <c r="A1204" s="676"/>
      <c r="B1204" s="441"/>
      <c r="C1204" s="441"/>
      <c r="D1204" s="442"/>
      <c r="E1204" s="444"/>
      <c r="F1204" s="444"/>
      <c r="G1204" s="444"/>
    </row>
    <row r="1205" spans="1:7" s="2" customFormat="1">
      <c r="A1205" s="1554" t="s">
        <v>1602</v>
      </c>
      <c r="B1205" s="1554"/>
      <c r="C1205" s="1554"/>
      <c r="D1205" s="1554"/>
      <c r="E1205" s="1554"/>
      <c r="F1205" s="1554"/>
      <c r="G1205" s="1554"/>
    </row>
    <row r="1206" spans="1:7" s="2" customFormat="1">
      <c r="A1206" s="76"/>
      <c r="B1206" s="578"/>
      <c r="C1206" s="578"/>
      <c r="D1206" s="488"/>
      <c r="E1206" s="488"/>
      <c r="F1206" s="488"/>
      <c r="G1206" s="488"/>
    </row>
    <row r="1207" spans="1:7" s="2" customFormat="1" ht="12.75" customHeight="1">
      <c r="B1207" s="1535" t="s">
        <v>722</v>
      </c>
      <c r="C1207" s="1535"/>
      <c r="D1207" s="1535"/>
      <c r="E1207" s="1535"/>
      <c r="F1207" s="1535"/>
      <c r="G1207" s="488"/>
    </row>
    <row r="1208" spans="1:7" s="2" customFormat="1" ht="12.75" customHeight="1">
      <c r="A1208" s="76"/>
      <c r="B1208" s="578"/>
      <c r="C1208" s="578"/>
      <c r="D1208" s="335"/>
      <c r="E1208" s="488"/>
      <c r="F1208" s="488"/>
      <c r="G1208" s="488"/>
    </row>
    <row r="1209" spans="1:7" s="2" customFormat="1" ht="12.75" customHeight="1">
      <c r="A1209" s="1554" t="s">
        <v>1623</v>
      </c>
      <c r="B1209" s="1554"/>
      <c r="C1209" s="1554"/>
      <c r="D1209" s="1554"/>
      <c r="E1209" s="1554"/>
      <c r="F1209" s="1554"/>
      <c r="G1209" s="1554"/>
    </row>
    <row r="1210" spans="1:7" customFormat="1">
      <c r="A1210" s="76"/>
      <c r="B1210" s="578"/>
      <c r="C1210" s="578"/>
      <c r="D1210" s="488"/>
      <c r="E1210" s="488"/>
      <c r="F1210" s="488"/>
      <c r="G1210" s="488"/>
    </row>
    <row r="1211" spans="1:7" customFormat="1">
      <c r="A1211" s="76"/>
      <c r="B1211" s="1535" t="s">
        <v>722</v>
      </c>
      <c r="C1211" s="1535"/>
      <c r="D1211" s="1535"/>
      <c r="E1211" s="1535"/>
      <c r="F1211" s="1535"/>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7" hidden="1" customHeight="1"/>
    <row r="1857" ht="13.7" hidden="1" customHeight="1"/>
    <row r="1858" ht="13.7" hidden="1" customHeight="1"/>
    <row r="1859" ht="13.7" hidden="1" customHeight="1"/>
    <row r="1860" ht="13.7" hidden="1" customHeight="1"/>
    <row r="1861" ht="13.7" hidden="1" customHeight="1"/>
    <row r="1862" ht="13.7" hidden="1" customHeight="1"/>
    <row r="1863" ht="13.7" hidden="1" customHeight="1"/>
    <row r="1864" ht="13.7" hidden="1" customHeight="1"/>
    <row r="1865" ht="13.7" hidden="1" customHeight="1"/>
    <row r="1866" ht="13.7" hidden="1" customHeight="1"/>
    <row r="1867" ht="13.7" hidden="1" customHeight="1"/>
    <row r="1868" ht="13.7" hidden="1" customHeight="1"/>
    <row r="1869" ht="13.7" hidden="1" customHeight="1"/>
    <row r="1870" ht="13.7" hidden="1" customHeight="1"/>
    <row r="1871" ht="13.7" hidden="1" customHeight="1"/>
    <row r="1872" ht="13.7" hidden="1" customHeight="1"/>
    <row r="1873" ht="13.7" hidden="1" customHeight="1"/>
    <row r="1874" ht="13.7" hidden="1" customHeight="1"/>
    <row r="1875" ht="13.7" hidden="1" customHeight="1"/>
    <row r="1876" ht="13.7" hidden="1" customHeight="1"/>
    <row r="1877" ht="13.7" hidden="1" customHeight="1"/>
    <row r="1878" ht="13.7" hidden="1" customHeight="1"/>
    <row r="1879" ht="13.7" hidden="1" customHeight="1"/>
    <row r="1880" ht="13.7" hidden="1" customHeight="1"/>
    <row r="1881" ht="13.7" hidden="1" customHeight="1"/>
    <row r="1882" ht="13.7" hidden="1" customHeight="1"/>
    <row r="1883" ht="13.7" hidden="1" customHeight="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D606:F607"/>
    <mergeCell ref="D1192:F1195"/>
    <mergeCell ref="D960:F962"/>
    <mergeCell ref="D632:F633"/>
    <mergeCell ref="D635:F636"/>
    <mergeCell ref="A615:G615"/>
    <mergeCell ref="A624:G624"/>
    <mergeCell ref="D309:F310"/>
    <mergeCell ref="D312:F312"/>
    <mergeCell ref="D314:F328"/>
    <mergeCell ref="D617:F617"/>
    <mergeCell ref="D618:F618"/>
    <mergeCell ref="D620:F622"/>
    <mergeCell ref="D626:F627"/>
    <mergeCell ref="D628:F628"/>
    <mergeCell ref="D630:F630"/>
    <mergeCell ref="D743:F749"/>
    <mergeCell ref="D750:F750"/>
    <mergeCell ref="D666:F671"/>
    <mergeCell ref="D673:F673"/>
    <mergeCell ref="D330:F337"/>
    <mergeCell ref="D339:F344"/>
    <mergeCell ref="D346:F346"/>
    <mergeCell ref="D347:F347"/>
    <mergeCell ref="D266:F266"/>
    <mergeCell ref="D276:F276"/>
    <mergeCell ref="A236:G236"/>
    <mergeCell ref="D480:F480"/>
    <mergeCell ref="D481:F481"/>
    <mergeCell ref="D21:F21"/>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97:F903"/>
    <mergeCell ref="D866:F866"/>
    <mergeCell ref="E867:F867"/>
    <mergeCell ref="D674:F678"/>
    <mergeCell ref="D679:F679"/>
    <mergeCell ref="D658:F658"/>
    <mergeCell ref="D663:F663"/>
    <mergeCell ref="D834:F834"/>
    <mergeCell ref="D954:F958"/>
    <mergeCell ref="D190:F190"/>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77:F79"/>
    <mergeCell ref="D81:F82"/>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A780:G780"/>
    <mergeCell ref="D773:F774"/>
    <mergeCell ref="D1197:F1200"/>
    <mergeCell ref="D1102:F1104"/>
    <mergeCell ref="D874:F875"/>
    <mergeCell ref="D869:F870"/>
    <mergeCell ref="D835:F835"/>
    <mergeCell ref="D856:F859"/>
    <mergeCell ref="A752:G752"/>
    <mergeCell ref="E211:F211"/>
    <mergeCell ref="D44:F48"/>
    <mergeCell ref="A264:G264"/>
    <mergeCell ref="D280:F281"/>
    <mergeCell ref="D220:F220"/>
    <mergeCell ref="E221:F221"/>
    <mergeCell ref="A278:G278"/>
    <mergeCell ref="D166:F169"/>
    <mergeCell ref="D171:F173"/>
    <mergeCell ref="D177:F177"/>
    <mergeCell ref="D56:F60"/>
    <mergeCell ref="D50:F54"/>
    <mergeCell ref="D67:F68"/>
    <mergeCell ref="A186:G186"/>
    <mergeCell ref="D86:F86"/>
    <mergeCell ref="D141:F159"/>
    <mergeCell ref="D160:F160"/>
    <mergeCell ref="D89:F94"/>
    <mergeCell ref="D87:F87"/>
    <mergeCell ref="D96:F109"/>
    <mergeCell ref="D110:F117"/>
    <mergeCell ref="D119:F120"/>
    <mergeCell ref="D269:F271"/>
    <mergeCell ref="D268:F268"/>
    <mergeCell ref="D128:F139"/>
    <mergeCell ref="D207:F207"/>
    <mergeCell ref="D209:F209"/>
    <mergeCell ref="D298:F298"/>
    <mergeCell ref="D299:F299"/>
    <mergeCell ref="A175:G175"/>
    <mergeCell ref="D234:F234"/>
    <mergeCell ref="D261:F262"/>
    <mergeCell ref="D284:F284"/>
    <mergeCell ref="D286:F287"/>
    <mergeCell ref="D289:F291"/>
    <mergeCell ref="D293:F294"/>
    <mergeCell ref="D273:F275"/>
    <mergeCell ref="D224:F224"/>
    <mergeCell ref="D225:F225"/>
    <mergeCell ref="E226:F226"/>
    <mergeCell ref="D227:F227"/>
    <mergeCell ref="D239:F239"/>
    <mergeCell ref="D238:F238"/>
    <mergeCell ref="D162:F164"/>
    <mergeCell ref="E206:F206"/>
    <mergeCell ref="D192:F197"/>
    <mergeCell ref="D180:F183"/>
    <mergeCell ref="D205:F205"/>
    <mergeCell ref="D184:F184"/>
    <mergeCell ref="D199:F199"/>
    <mergeCell ref="D200:F200"/>
    <mergeCell ref="E201:F201"/>
    <mergeCell ref="D202:F202"/>
    <mergeCell ref="D204:F204"/>
    <mergeCell ref="D189:F189"/>
    <mergeCell ref="D212:F216"/>
    <mergeCell ref="D217:F217"/>
    <mergeCell ref="D230:F232"/>
    <mergeCell ref="D404:F407"/>
    <mergeCell ref="D408:F408"/>
    <mergeCell ref="D556:F557"/>
    <mergeCell ref="D258:F258"/>
    <mergeCell ref="D442:F442"/>
    <mergeCell ref="D470:F474"/>
    <mergeCell ref="D443:F443"/>
    <mergeCell ref="D444:F446"/>
    <mergeCell ref="D448:F450"/>
    <mergeCell ref="D452:F453"/>
    <mergeCell ref="D455:F468"/>
    <mergeCell ref="D410:F440"/>
    <mergeCell ref="D496:F496"/>
    <mergeCell ref="A538:G538"/>
    <mergeCell ref="B540:F540"/>
    <mergeCell ref="A542:G542"/>
    <mergeCell ref="A478:G478"/>
    <mergeCell ref="A498:G498"/>
    <mergeCell ref="D491:F491"/>
    <mergeCell ref="D301:F301"/>
    <mergeCell ref="D303:F307"/>
    <mergeCell ref="D486:F489"/>
    <mergeCell ref="D351:F360"/>
    <mergeCell ref="D362:F365"/>
    <mergeCell ref="D738:F741"/>
    <mergeCell ref="D723:F724"/>
    <mergeCell ref="D726:F728"/>
    <mergeCell ref="D710:F721"/>
    <mergeCell ref="D730:F732"/>
    <mergeCell ref="D789:F791"/>
    <mergeCell ref="D776:F778"/>
    <mergeCell ref="D219:F219"/>
    <mergeCell ref="D283:F283"/>
    <mergeCell ref="A296:G296"/>
    <mergeCell ref="D246:F250"/>
    <mergeCell ref="D252:F254"/>
    <mergeCell ref="D255:F255"/>
    <mergeCell ref="D257:F257"/>
    <mergeCell ref="D398:F402"/>
    <mergeCell ref="D349:F349"/>
    <mergeCell ref="D367:F375"/>
    <mergeCell ref="D376:F393"/>
    <mergeCell ref="D395:F396"/>
    <mergeCell ref="D222:F222"/>
    <mergeCell ref="D241:F241"/>
    <mergeCell ref="D242:F244"/>
    <mergeCell ref="D601:F604"/>
    <mergeCell ref="D476:F476"/>
    <mergeCell ref="D833:F833"/>
    <mergeCell ref="D609:F610"/>
    <mergeCell ref="D612:F612"/>
    <mergeCell ref="D700:F705"/>
    <mergeCell ref="D643:F643"/>
    <mergeCell ref="D645:F650"/>
    <mergeCell ref="D688:F688"/>
    <mergeCell ref="E689:F690"/>
    <mergeCell ref="D692:F694"/>
    <mergeCell ref="D696:F696"/>
    <mergeCell ref="D697:F697"/>
    <mergeCell ref="E698:F698"/>
    <mergeCell ref="D683:F683"/>
    <mergeCell ref="D684:F684"/>
    <mergeCell ref="D685:F685"/>
    <mergeCell ref="D638:F639"/>
    <mergeCell ref="D793:F795"/>
    <mergeCell ref="D734:F736"/>
    <mergeCell ref="D707:F708"/>
    <mergeCell ref="D687:F687"/>
    <mergeCell ref="D664:F664"/>
    <mergeCell ref="D810:F814"/>
    <mergeCell ref="D652:F653"/>
    <mergeCell ref="D655:F656"/>
    <mergeCell ref="D583:F585"/>
    <mergeCell ref="D493:F494"/>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570:F570"/>
    <mergeCell ref="D582:F582"/>
    <mergeCell ref="D559:F561"/>
    <mergeCell ref="D593:F593"/>
    <mergeCell ref="D595:F595"/>
    <mergeCell ref="D597:F599"/>
    <mergeCell ref="D553:F554"/>
    <mergeCell ref="D592:F592"/>
    <mergeCell ref="E571:F571"/>
    <mergeCell ref="D572:F580"/>
    <mergeCell ref="D531:F532"/>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587:F589"/>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979:F979"/>
    <mergeCell ref="D981:F985"/>
    <mergeCell ref="D987:F991"/>
    <mergeCell ref="D995:F997"/>
    <mergeCell ref="D993:F993"/>
    <mergeCell ref="D999:F1001"/>
    <mergeCell ref="D1005:F1007"/>
    <mergeCell ref="D1009:F1011"/>
    <mergeCell ref="D1013:F1015"/>
    <mergeCell ref="D1017:F1019"/>
    <mergeCell ref="D1021:F1023"/>
    <mergeCell ref="D1045:F1045"/>
    <mergeCell ref="D1067:F1069"/>
    <mergeCell ref="D1071:F1073"/>
    <mergeCell ref="D1065:F1065"/>
    <mergeCell ref="D1075:F1075"/>
    <mergeCell ref="D1076:F1076"/>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 ref="D1118:F1119"/>
    <mergeCell ref="D1078:F1079"/>
    <mergeCell ref="D1081:F1082"/>
    <mergeCell ref="D1156:F1157"/>
    <mergeCell ref="D1086:F1092"/>
    <mergeCell ref="D1084:F1084"/>
    <mergeCell ref="D1094:F1100"/>
    <mergeCell ref="D1106:F1106"/>
    <mergeCell ref="D1108:F1109"/>
    <mergeCell ref="D1121:F1121"/>
    <mergeCell ref="D1123:F1136"/>
    <mergeCell ref="D1151:F1154"/>
    <mergeCell ref="D1140:F1140"/>
    <mergeCell ref="D1141:F1141"/>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formula1>$I$2:$I$5</formula1>
    </dataValidation>
    <dataValidation type="list" allowBlank="1" showInputMessage="1" showErrorMessage="1" sqref="B723 B726">
      <formula1>$I$3:$I$6</formula1>
    </dataValidation>
  </dataValidations>
  <hyperlinks>
    <hyperlink ref="D184" r:id="rId2"/>
    <hyperlink ref="D931" r:id="rId3"/>
    <hyperlink ref="D443" r:id="rId4"/>
    <hyperlink ref="D679" r:id="rId5"/>
    <hyperlink ref="D160:F160" r:id="rId6" display="(https://www.treasurer.ca.gov/ctcac/cuac/index.asp) "/>
    <hyperlink ref="D750" r:id="rId7"/>
    <hyperlink ref="D408" r:id="rId8"/>
  </hyperlinks>
  <printOptions horizontalCentered="1"/>
  <pageMargins left="0.75" right="0.5" top="1" bottom="1" header="0.5" footer="0.5"/>
  <pageSetup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M1073"/>
  <sheetViews>
    <sheetView showGridLines="0" showZeros="0" tabSelected="1" zoomScaleNormal="100" zoomScaleSheetLayoutView="100" workbookViewId="0">
      <selection activeCell="H16" sqref="H16:AJ16"/>
    </sheetView>
  </sheetViews>
  <sheetFormatPr defaultColWidth="0" defaultRowHeight="0" customHeight="1" zeroHeight="1"/>
  <cols>
    <col min="1" max="38" width="2.570312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5703125" style="17" hidden="1" customWidth="1"/>
    <col min="50" max="53" width="2.42578125" style="17" hidden="1" customWidth="1"/>
    <col min="54" max="54" width="13.5703125" style="17" hidden="1" customWidth="1"/>
    <col min="55" max="60" width="10.5703125" style="17" hidden="1" customWidth="1"/>
    <col min="61" max="61" width="15.140625" style="17" hidden="1" customWidth="1"/>
    <col min="62" max="69" width="10.5703125" style="17" hidden="1" customWidth="1"/>
    <col min="70" max="82" width="5.5703125" style="17" hidden="1" customWidth="1"/>
    <col min="83" max="117" width="2.42578125" style="17" hidden="1" customWidth="1"/>
    <col min="118" max="16384" width="5.5703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2023" t="s">
        <v>944</v>
      </c>
      <c r="B9" s="2023"/>
      <c r="C9" s="2023"/>
      <c r="D9" s="2023"/>
      <c r="E9" s="2023"/>
      <c r="F9" s="2023"/>
      <c r="G9" s="2023"/>
      <c r="H9" s="2023"/>
      <c r="I9" s="2023"/>
      <c r="J9" s="2023"/>
      <c r="K9" s="2023"/>
      <c r="L9" s="2023"/>
      <c r="M9" s="2023"/>
      <c r="N9" s="2023"/>
      <c r="O9" s="2023"/>
      <c r="P9" s="2023"/>
      <c r="Q9" s="2023"/>
      <c r="R9" s="2023"/>
      <c r="S9" s="2023"/>
      <c r="T9" s="2023"/>
      <c r="U9" s="2023"/>
      <c r="V9" s="2023"/>
      <c r="W9" s="2023"/>
      <c r="X9" s="2023"/>
      <c r="Y9" s="2023"/>
      <c r="Z9" s="2023"/>
      <c r="AA9" s="2023"/>
      <c r="AB9" s="2023"/>
      <c r="AC9" s="2023"/>
      <c r="AD9" s="2023"/>
      <c r="AE9" s="2023"/>
      <c r="AF9" s="2023"/>
      <c r="AG9" s="2023"/>
      <c r="AH9" s="2023"/>
      <c r="AI9" s="2023"/>
      <c r="AJ9" s="2023"/>
      <c r="AK9" s="2023"/>
      <c r="AL9" s="2023"/>
    </row>
    <row r="10" spans="1:38" ht="12.75" customHeight="1">
      <c r="A10" s="2026" t="s">
        <v>2154</v>
      </c>
      <c r="B10" s="2026"/>
      <c r="C10" s="2026"/>
      <c r="D10" s="2026"/>
      <c r="E10" s="2026"/>
      <c r="F10" s="2026"/>
      <c r="G10" s="2026"/>
      <c r="H10" s="2026"/>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row>
    <row r="11" spans="1:38" ht="12.75" customHeight="1">
      <c r="A11" s="1713" t="s">
        <v>55</v>
      </c>
      <c r="B11" s="1713"/>
      <c r="C11" s="1713"/>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13"/>
      <c r="AG11" s="1713"/>
      <c r="AH11" s="1713"/>
      <c r="AI11" s="1713"/>
      <c r="AJ11" s="1713"/>
      <c r="AK11" s="1713"/>
      <c r="AL11" s="1713"/>
    </row>
    <row r="12" spans="1:38" ht="12.75" customHeight="1">
      <c r="A12" s="1719" t="s">
        <v>2244</v>
      </c>
      <c r="B12" s="1720"/>
      <c r="C12" s="1720"/>
      <c r="D12" s="1720"/>
      <c r="E12" s="1720"/>
      <c r="F12" s="1720"/>
      <c r="G12" s="1720"/>
      <c r="H12" s="1720"/>
      <c r="I12" s="1720"/>
      <c r="J12" s="1720"/>
      <c r="K12" s="1720"/>
      <c r="L12" s="1720"/>
      <c r="M12" s="1720"/>
      <c r="N12" s="1720"/>
      <c r="O12" s="1720"/>
      <c r="P12" s="1720"/>
      <c r="Q12" s="1720"/>
      <c r="R12" s="1720"/>
      <c r="S12" s="1720"/>
      <c r="T12" s="1720"/>
      <c r="U12" s="1720"/>
      <c r="V12" s="1720"/>
      <c r="W12" s="1720"/>
      <c r="X12" s="1720"/>
      <c r="Y12" s="1720"/>
      <c r="Z12" s="1720"/>
      <c r="AA12" s="1720"/>
      <c r="AB12" s="1720"/>
      <c r="AC12" s="1720"/>
      <c r="AD12" s="1720"/>
      <c r="AE12" s="1720"/>
      <c r="AF12" s="1720"/>
      <c r="AG12" s="1720"/>
      <c r="AH12" s="1720"/>
      <c r="AI12" s="1720"/>
      <c r="AJ12" s="1720"/>
      <c r="AK12" s="1720"/>
      <c r="AL12" s="1720"/>
    </row>
    <row r="13" spans="1:38" ht="12.75" customHeight="1">
      <c r="A13" s="1468" t="s">
        <v>2159</v>
      </c>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Bot="1">
      <c r="A14" s="1469"/>
      <c r="B14" s="1469"/>
      <c r="C14" s="1469"/>
      <c r="D14" s="1469"/>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469"/>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114</v>
      </c>
      <c r="C16" s="9"/>
      <c r="D16" s="9"/>
      <c r="E16" s="9"/>
      <c r="F16" s="9"/>
      <c r="G16" s="9"/>
      <c r="H16" s="1723"/>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row>
    <row r="17" spans="1:39" ht="12.75" customHeight="1"/>
    <row r="18" spans="1:39" ht="12.75" customHeight="1">
      <c r="A18" s="153" t="s">
        <v>945</v>
      </c>
      <c r="C18" s="9"/>
      <c r="D18" s="9"/>
      <c r="E18" s="9"/>
      <c r="F18" s="9"/>
      <c r="G18" s="9"/>
      <c r="H18" s="1718"/>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0"/>
      <c r="AI18" s="1590"/>
      <c r="AJ18" s="1590"/>
    </row>
    <row r="19" spans="1:39" ht="12.75" customHeight="1"/>
    <row r="20" spans="1:39" ht="12.75" customHeight="1">
      <c r="A20" s="2025" t="s">
        <v>1279</v>
      </c>
      <c r="B20" s="2025"/>
      <c r="C20" s="2025"/>
      <c r="D20" s="2025"/>
      <c r="E20" s="2025"/>
      <c r="F20" s="2025"/>
      <c r="G20" s="2025"/>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row>
    <row r="21" spans="1:39" ht="12.75" customHeight="1">
      <c r="A21" s="1717" t="s">
        <v>1536</v>
      </c>
      <c r="B21" s="1717"/>
      <c r="C21" s="1717"/>
      <c r="D21" s="1717"/>
      <c r="E21" s="1717"/>
      <c r="F21" s="1717"/>
      <c r="G21" s="1717"/>
      <c r="H21" s="1717"/>
      <c r="I21" s="1717"/>
      <c r="J21" s="1717"/>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c r="AL21" s="1717"/>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142</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1008</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1721">
        <f>'Basis &amp; Credits '!AB55</f>
        <v>0</v>
      </c>
      <c r="N26" s="1721"/>
      <c r="O26" s="1721"/>
      <c r="P26" s="1721"/>
      <c r="Q26" s="1721"/>
      <c r="R26" s="9" t="s">
        <v>862</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1721">
        <f>'Basis &amp; Credits '!AB74</f>
        <v>0</v>
      </c>
      <c r="N28" s="1721"/>
      <c r="O28" s="1721"/>
      <c r="P28" s="1721"/>
      <c r="Q28" s="1721"/>
      <c r="R28" s="9" t="s">
        <v>1533</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592</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384</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1208</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8" t="s">
        <v>1538</v>
      </c>
      <c r="C34" s="454"/>
      <c r="D34" s="454"/>
      <c r="E34" s="454"/>
      <c r="F34" s="454"/>
      <c r="G34" s="454"/>
      <c r="H34" s="454"/>
      <c r="I34" s="454"/>
      <c r="J34" s="454"/>
      <c r="K34" s="454"/>
      <c r="L34" s="454"/>
      <c r="M34" s="454"/>
      <c r="N34" s="454"/>
      <c r="O34" s="1607" t="s">
        <v>828</v>
      </c>
      <c r="P34" s="1607"/>
      <c r="Q34" s="454" t="s">
        <v>1539</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2155</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1540</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2163</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2161</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2162</v>
      </c>
      <c r="AM39" s="43"/>
    </row>
    <row r="40" spans="1:39" ht="12.75" customHeight="1">
      <c r="AM40" s="43"/>
    </row>
    <row r="41" spans="1:39" ht="12.75" customHeight="1">
      <c r="A41" s="454" t="s">
        <v>304</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305</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306</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369</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386</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264</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429</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1537</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430</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431</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606</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881</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696</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697</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698</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1397</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1424</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1350</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1351</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1352</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280</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1207</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248</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249</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524</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723</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724</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725</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181</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900</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901</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902</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997</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621</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193</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194</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311</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1074</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1075</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1076</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1077</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322</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1324</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1325</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9" t="s">
        <v>2123</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2124</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8" t="s">
        <v>2125</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2126</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8" t="s">
        <v>2127</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8" t="s">
        <v>2128</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8" t="s">
        <v>2129</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8" t="s">
        <v>2130</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8" t="s">
        <v>2131</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8"/>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8" t="s">
        <v>2118</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8" t="s">
        <v>2119</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8" t="s">
        <v>2120</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2121</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2122</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279</v>
      </c>
      <c r="B121" s="47"/>
      <c r="C121" s="47"/>
    </row>
    <row r="122" spans="1:38" ht="12.75" customHeight="1">
      <c r="A122" s="233" t="s">
        <v>331</v>
      </c>
      <c r="B122" s="47"/>
      <c r="C122" s="47"/>
    </row>
    <row r="123" spans="1:38" ht="12.75" customHeight="1">
      <c r="A123" s="233" t="s">
        <v>1051</v>
      </c>
    </row>
    <row r="124" spans="1:38" ht="12.75" customHeight="1"/>
    <row r="125" spans="1:38" ht="12.75" customHeight="1">
      <c r="A125" s="233" t="s">
        <v>1353</v>
      </c>
    </row>
    <row r="126" spans="1:38" ht="12.75" customHeight="1">
      <c r="A126" s="233" t="s">
        <v>1354</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454</v>
      </c>
      <c r="E128" s="72"/>
      <c r="F128" s="72"/>
      <c r="G128" s="1715"/>
      <c r="H128" s="1715"/>
      <c r="I128" s="72" t="s">
        <v>455</v>
      </c>
      <c r="J128" s="72"/>
      <c r="L128" s="1722"/>
      <c r="M128" s="1722"/>
      <c r="N128" s="1722"/>
      <c r="O128" s="72" t="s">
        <v>2158</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1591"/>
      <c r="D130" s="1591"/>
      <c r="E130" s="1591"/>
      <c r="F130" s="1591"/>
      <c r="G130" s="1591"/>
      <c r="H130" s="1591"/>
      <c r="I130" s="1591"/>
      <c r="J130" s="1591"/>
      <c r="K130" s="1591"/>
      <c r="L130" s="502" t="s">
        <v>456</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457</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458</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1591"/>
      <c r="Z134" s="1591"/>
      <c r="AA134" s="1591"/>
      <c r="AB134" s="1591"/>
      <c r="AC134" s="1591"/>
      <c r="AD134" s="1591"/>
      <c r="AE134" s="1591"/>
      <c r="AF134" s="1591"/>
      <c r="AG134" s="1591"/>
      <c r="AH134" s="1591"/>
      <c r="AI134" s="1591"/>
      <c r="AJ134" s="1591"/>
      <c r="AK134" s="1591"/>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459</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1591"/>
      <c r="Z137" s="1591"/>
      <c r="AA137" s="1591"/>
      <c r="AB137" s="1591"/>
      <c r="AC137" s="1591"/>
      <c r="AD137" s="1591"/>
      <c r="AE137" s="1591"/>
      <c r="AF137" s="1591"/>
      <c r="AG137" s="1591"/>
      <c r="AH137" s="1591"/>
      <c r="AI137" s="1591"/>
      <c r="AJ137" s="1591"/>
      <c r="AK137" s="1591"/>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460</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7"/>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7"/>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7"/>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7"/>
      <c r="Q149" s="1437"/>
      <c r="R149" s="1437"/>
      <c r="S149" s="1437"/>
      <c r="T149" s="1437"/>
      <c r="U149" s="1437"/>
      <c r="V149" s="1437"/>
      <c r="W149" s="1437"/>
      <c r="X149" s="1437"/>
      <c r="Y149" s="1437"/>
      <c r="Z149" s="1437"/>
      <c r="AA149" s="1437"/>
      <c r="AB149" s="1437"/>
      <c r="AC149" s="1437"/>
      <c r="AD149" s="1437"/>
      <c r="AE149" s="1437"/>
      <c r="AF149" s="1437"/>
      <c r="AG149" s="1437"/>
      <c r="AH149" s="1437"/>
      <c r="AI149" s="1437"/>
      <c r="AJ149" s="1437"/>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8"/>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330"/>
      <c r="AL153" s="330"/>
    </row>
    <row r="154" spans="1:38" ht="12.75" customHeight="1">
      <c r="A154" s="330"/>
      <c r="B154" s="1438"/>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330"/>
      <c r="AL154" s="330"/>
    </row>
    <row r="155" spans="1:38" ht="12.75" customHeight="1">
      <c r="A155" s="330"/>
      <c r="B155" s="1438"/>
      <c r="C155" s="1440"/>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330"/>
      <c r="AL155" s="330"/>
    </row>
    <row r="156" spans="1:38" ht="12.75" customHeight="1">
      <c r="A156" s="330"/>
      <c r="B156" s="37"/>
      <c r="C156" s="37"/>
      <c r="D156" s="1440"/>
      <c r="E156" s="1440"/>
      <c r="F156" s="1440"/>
      <c r="G156" s="1440"/>
      <c r="H156" s="1440"/>
      <c r="I156" s="1440"/>
      <c r="J156" s="1440"/>
      <c r="K156" s="1440"/>
      <c r="L156" s="1440"/>
      <c r="M156" s="1440"/>
      <c r="N156" s="1440"/>
      <c r="O156" s="1440"/>
      <c r="P156" s="1440"/>
      <c r="Q156" s="1440"/>
      <c r="R156" s="1440"/>
      <c r="S156" s="1440"/>
      <c r="T156" s="1440"/>
      <c r="U156" s="1440"/>
      <c r="V156" s="1440"/>
      <c r="W156" s="1440"/>
      <c r="X156" s="1440"/>
      <c r="Y156" s="1440"/>
      <c r="Z156" s="1440"/>
      <c r="AA156" s="1440"/>
      <c r="AB156" s="1440"/>
      <c r="AC156" s="1440"/>
      <c r="AD156" s="1440"/>
      <c r="AE156" s="1440"/>
      <c r="AF156" s="1440"/>
      <c r="AG156" s="1440"/>
      <c r="AH156" s="1440"/>
      <c r="AI156" s="1440"/>
      <c r="AJ156" s="1440"/>
      <c r="AK156" s="330"/>
      <c r="AL156" s="330"/>
    </row>
    <row r="157" spans="1:38" ht="12.75" customHeight="1">
      <c r="A157" s="330"/>
      <c r="B157" s="1441"/>
      <c r="C157" s="1440"/>
      <c r="D157" s="1440"/>
      <c r="E157" s="1440"/>
      <c r="F157" s="1440"/>
      <c r="G157" s="1440"/>
      <c r="H157" s="1440"/>
      <c r="I157" s="1440"/>
      <c r="J157" s="144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40"/>
      <c r="AJ157" s="1440"/>
      <c r="AK157" s="330"/>
      <c r="AL157" s="330"/>
    </row>
    <row r="158" spans="1:38" ht="12.75" customHeight="1">
      <c r="A158" s="330"/>
      <c r="B158" s="331"/>
      <c r="C158" s="1440"/>
      <c r="D158" s="1440"/>
      <c r="E158" s="1440"/>
      <c r="F158" s="1440"/>
      <c r="G158" s="1440"/>
      <c r="H158" s="1440"/>
      <c r="I158" s="1440"/>
      <c r="J158" s="144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40"/>
      <c r="AJ158" s="1440"/>
      <c r="AK158" s="330"/>
      <c r="AL158" s="330"/>
    </row>
    <row r="159" spans="1:38" ht="12.75" customHeight="1">
      <c r="A159" s="330"/>
      <c r="B159" s="37"/>
      <c r="C159" s="37"/>
      <c r="D159" s="1440"/>
      <c r="E159" s="1440"/>
      <c r="F159" s="1440"/>
      <c r="G159" s="1440"/>
      <c r="H159" s="1440"/>
      <c r="I159" s="1440"/>
      <c r="J159" s="144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40"/>
      <c r="AJ159" s="1440"/>
      <c r="AK159" s="330"/>
      <c r="AL159" s="330"/>
    </row>
    <row r="160" spans="1:38" ht="12.75" customHeight="1">
      <c r="A160" s="330"/>
      <c r="B160" s="1441"/>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475</v>
      </c>
      <c r="F166" s="44"/>
      <c r="G166" s="44"/>
      <c r="H166" s="44"/>
      <c r="I166" s="44"/>
      <c r="J166" s="44"/>
      <c r="K166" s="44"/>
      <c r="L166" s="44"/>
      <c r="M166" s="44"/>
      <c r="N166" s="44"/>
      <c r="O166" s="1715"/>
      <c r="P166" s="1715"/>
      <c r="Q166" s="1715"/>
      <c r="R166" s="1715"/>
      <c r="S166" s="1715"/>
      <c r="T166" s="1715"/>
      <c r="U166" s="1715"/>
      <c r="V166" s="1715"/>
      <c r="W166" s="1715"/>
      <c r="X166" s="1715"/>
      <c r="Y166" s="1715"/>
      <c r="Z166" s="1715"/>
      <c r="AA166" s="1715"/>
      <c r="AB166" s="1715"/>
      <c r="AC166" s="1715"/>
      <c r="AD166" s="1715"/>
      <c r="AE166" s="1715"/>
      <c r="AF166" s="1715"/>
      <c r="AG166" s="1715"/>
      <c r="AH166" s="1715"/>
    </row>
    <row r="167" spans="1:59" ht="12.75" customHeight="1">
      <c r="D167" s="747" t="s">
        <v>403</v>
      </c>
      <c r="F167" s="44"/>
      <c r="G167" s="44"/>
      <c r="H167" s="44"/>
      <c r="I167" s="44"/>
      <c r="J167" s="44"/>
      <c r="K167" s="44"/>
      <c r="L167" s="44"/>
      <c r="M167" s="44"/>
      <c r="N167" s="44"/>
      <c r="O167" s="1593"/>
      <c r="P167" s="1593"/>
      <c r="Q167" s="1593"/>
      <c r="R167" s="1593"/>
      <c r="S167" s="1593"/>
      <c r="T167" s="1593"/>
      <c r="U167" s="1593"/>
      <c r="V167" s="1593"/>
      <c r="W167" s="1593"/>
      <c r="X167" s="1593"/>
      <c r="Y167" s="1593"/>
      <c r="Z167" s="1593"/>
      <c r="AA167" s="1593"/>
      <c r="AB167" s="1593"/>
      <c r="AC167" s="1593"/>
      <c r="AD167" s="1593"/>
      <c r="AE167" s="1593"/>
      <c r="AF167" s="1593"/>
      <c r="AG167" s="1593"/>
      <c r="AH167" s="1593"/>
      <c r="AI167" s="17" t="s">
        <v>736</v>
      </c>
      <c r="BG167" s="17" t="s">
        <v>195</v>
      </c>
    </row>
    <row r="168" spans="1:59" ht="12.75" customHeight="1">
      <c r="D168" s="18" t="s">
        <v>402</v>
      </c>
      <c r="F168" s="18"/>
      <c r="G168" s="18"/>
      <c r="H168" s="18"/>
      <c r="I168" s="18"/>
      <c r="J168" s="18"/>
      <c r="K168" s="18"/>
      <c r="L168" s="18"/>
      <c r="M168" s="18"/>
      <c r="N168" s="18"/>
      <c r="O168" s="1714" t="s">
        <v>404</v>
      </c>
      <c r="P168" s="1714"/>
      <c r="Q168" s="1714"/>
      <c r="R168" s="1714"/>
      <c r="S168" s="1714"/>
      <c r="T168" s="1714"/>
      <c r="U168" s="1714"/>
      <c r="V168" s="1714"/>
      <c r="W168" s="1714"/>
      <c r="X168" s="1714"/>
      <c r="Y168" s="1714"/>
      <c r="Z168" s="1714"/>
      <c r="AA168" s="1714"/>
      <c r="AB168" s="1714"/>
      <c r="AC168" s="1714"/>
      <c r="AD168" s="1714"/>
      <c r="AE168" s="1714"/>
      <c r="AF168" s="1714"/>
      <c r="AG168" s="1714"/>
      <c r="AH168" s="1714"/>
      <c r="AM168" s="37"/>
      <c r="BA168" s="992" t="s">
        <v>465</v>
      </c>
      <c r="BG168" s="17" t="s">
        <v>1009</v>
      </c>
    </row>
    <row r="169" spans="1:59" ht="12.75" customHeight="1">
      <c r="D169" s="44" t="s">
        <v>388</v>
      </c>
      <c r="F169" s="44"/>
      <c r="G169" s="44"/>
      <c r="H169" s="44"/>
      <c r="I169" s="44"/>
      <c r="J169" s="44"/>
      <c r="K169" s="44"/>
      <c r="L169" s="44"/>
      <c r="M169" s="44"/>
      <c r="N169" s="44"/>
      <c r="O169" s="1588"/>
      <c r="P169" s="1588"/>
      <c r="Q169" s="1588"/>
      <c r="R169" s="1588"/>
      <c r="S169" s="1588"/>
      <c r="T169" s="1588"/>
      <c r="U169" s="1588"/>
      <c r="V169" s="1588"/>
      <c r="W169" s="1588"/>
      <c r="X169" s="1588"/>
      <c r="Y169" s="1588"/>
      <c r="Z169" s="1588"/>
      <c r="AA169" s="1588"/>
      <c r="AB169" s="1588"/>
      <c r="AC169" s="1588"/>
      <c r="AD169" s="1588"/>
      <c r="AE169" s="1588"/>
      <c r="AF169" s="1588"/>
      <c r="AG169" s="1588"/>
      <c r="AH169" s="1588"/>
      <c r="AM169" s="37"/>
      <c r="BA169" s="992" t="s">
        <v>466</v>
      </c>
      <c r="BG169" s="17" t="s">
        <v>1010</v>
      </c>
    </row>
    <row r="170" spans="1:59" ht="12.75" customHeight="1">
      <c r="D170" s="44" t="s">
        <v>389</v>
      </c>
      <c r="F170" s="44"/>
      <c r="G170" s="44"/>
      <c r="H170" s="44"/>
      <c r="I170" s="44"/>
      <c r="J170" s="44"/>
      <c r="K170" s="44"/>
      <c r="L170" s="44"/>
      <c r="M170" s="44"/>
      <c r="N170" s="44"/>
      <c r="O170" s="1593"/>
      <c r="P170" s="1593"/>
      <c r="Q170" s="1593"/>
      <c r="R170" s="1593"/>
      <c r="S170" s="1593"/>
      <c r="T170" s="1593"/>
      <c r="U170" s="1593"/>
      <c r="V170" s="1593"/>
      <c r="W170" s="1593"/>
      <c r="X170" s="1593"/>
      <c r="Y170" s="19"/>
      <c r="Z170" s="19"/>
      <c r="AA170" s="19"/>
      <c r="AB170" s="19"/>
      <c r="AC170" s="19"/>
      <c r="AD170" s="19"/>
      <c r="AE170" s="19"/>
      <c r="AF170" s="19"/>
      <c r="BA170" s="992" t="s">
        <v>797</v>
      </c>
      <c r="BG170" s="17" t="s">
        <v>1011</v>
      </c>
    </row>
    <row r="171" spans="1:59" ht="12.75" customHeight="1">
      <c r="D171" s="44" t="s">
        <v>390</v>
      </c>
      <c r="F171" s="44"/>
      <c r="G171" s="44"/>
      <c r="H171" s="44"/>
      <c r="I171" s="44"/>
      <c r="J171" s="44"/>
      <c r="K171" s="44"/>
      <c r="L171" s="44"/>
      <c r="M171" s="44"/>
      <c r="N171" s="44"/>
      <c r="O171" s="2110"/>
      <c r="P171" s="2110"/>
      <c r="Q171" s="2110"/>
      <c r="R171" s="2110"/>
      <c r="S171" s="20"/>
      <c r="T171" s="20"/>
      <c r="U171" s="20"/>
      <c r="V171" s="20"/>
      <c r="W171" s="20"/>
      <c r="X171" s="20"/>
      <c r="Y171" s="20"/>
      <c r="Z171" s="20"/>
      <c r="AA171" s="20"/>
      <c r="AB171" s="20"/>
      <c r="AC171" s="20"/>
      <c r="AD171" s="20"/>
      <c r="AE171" s="20"/>
      <c r="AF171" s="20"/>
      <c r="BA171" s="992" t="s">
        <v>937</v>
      </c>
      <c r="BG171" s="17" t="s">
        <v>1012</v>
      </c>
    </row>
    <row r="172" spans="1:59" ht="12.75" customHeight="1">
      <c r="D172" s="44" t="s">
        <v>391</v>
      </c>
      <c r="F172" s="44"/>
      <c r="G172" s="44"/>
      <c r="H172" s="44"/>
      <c r="I172" s="44"/>
      <c r="J172" s="44"/>
      <c r="K172" s="44"/>
      <c r="L172" s="44"/>
      <c r="M172" s="44"/>
      <c r="N172" s="44"/>
      <c r="O172" s="2111"/>
      <c r="P172" s="2111"/>
      <c r="Q172" s="2111"/>
      <c r="R172" s="2111"/>
      <c r="S172" s="2111"/>
      <c r="T172" s="2111"/>
      <c r="V172" s="287" t="s">
        <v>665</v>
      </c>
      <c r="W172" s="2113"/>
      <c r="X172" s="2113"/>
      <c r="Y172" s="21"/>
      <c r="Z172" s="21"/>
      <c r="AA172" s="21"/>
      <c r="AB172" s="21"/>
      <c r="AC172" s="21"/>
      <c r="AD172" s="21"/>
      <c r="AE172" s="21"/>
      <c r="AF172" s="21"/>
      <c r="BA172" s="992" t="s">
        <v>938</v>
      </c>
      <c r="BG172" s="17" t="s">
        <v>1013</v>
      </c>
    </row>
    <row r="173" spans="1:59" ht="12.75" customHeight="1">
      <c r="D173" s="44" t="s">
        <v>392</v>
      </c>
      <c r="F173" s="44"/>
      <c r="G173" s="44"/>
      <c r="H173" s="44"/>
      <c r="I173" s="44"/>
      <c r="J173" s="44"/>
      <c r="K173" s="44"/>
      <c r="L173" s="44"/>
      <c r="M173" s="44"/>
      <c r="N173" s="44"/>
      <c r="O173" s="2112"/>
      <c r="P173" s="2112"/>
      <c r="Q173" s="2112"/>
      <c r="R173" s="2112"/>
      <c r="S173" s="2112"/>
      <c r="T173" s="2112"/>
      <c r="U173" s="21"/>
      <c r="V173" s="21"/>
      <c r="W173" s="21"/>
      <c r="X173" s="21"/>
      <c r="Y173" s="21"/>
      <c r="Z173" s="21"/>
      <c r="AA173" s="21"/>
      <c r="AB173" s="21"/>
      <c r="AC173" s="21"/>
      <c r="AD173" s="21"/>
      <c r="AE173" s="21"/>
      <c r="AF173" s="21"/>
      <c r="BA173" s="992" t="s">
        <v>939</v>
      </c>
      <c r="BG173" s="17" t="s">
        <v>1014</v>
      </c>
    </row>
    <row r="174" spans="1:59" ht="12.75" customHeight="1">
      <c r="D174" s="44" t="s">
        <v>393</v>
      </c>
      <c r="F174" s="44"/>
      <c r="G174" s="44"/>
      <c r="H174" s="44"/>
      <c r="I174" s="44"/>
      <c r="J174" s="44"/>
      <c r="K174" s="44"/>
      <c r="L174" s="44"/>
      <c r="M174" s="44"/>
      <c r="N174" s="44"/>
      <c r="O174" s="1731"/>
      <c r="P174" s="1731"/>
      <c r="Q174" s="1731"/>
      <c r="R174" s="1731"/>
      <c r="S174" s="1731"/>
      <c r="T174" s="1731"/>
      <c r="U174" s="1731"/>
      <c r="V174" s="1731"/>
      <c r="W174" s="1731"/>
      <c r="X174" s="1731"/>
      <c r="Y174" s="1731"/>
      <c r="Z174" s="1731"/>
      <c r="AA174" s="1731"/>
      <c r="AB174" s="1731"/>
      <c r="AC174" s="1731"/>
      <c r="AD174" s="1731"/>
      <c r="AE174" s="1731"/>
      <c r="AF174" s="1731"/>
      <c r="AG174" s="1731"/>
      <c r="AH174" s="1731"/>
      <c r="BA174" s="992" t="s">
        <v>297</v>
      </c>
      <c r="BG174" s="17" t="s">
        <v>1015</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828</v>
      </c>
      <c r="BA175" s="992" t="s">
        <v>823</v>
      </c>
      <c r="BG175" s="17" t="s">
        <v>1016</v>
      </c>
    </row>
    <row r="176" spans="1:59" ht="12.75" customHeight="1">
      <c r="C176" s="255" t="s">
        <v>736</v>
      </c>
      <c r="D176" s="385" t="s">
        <v>737</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1095</v>
      </c>
      <c r="BA176" s="992" t="s">
        <v>824</v>
      </c>
      <c r="BG176" s="17" t="s">
        <v>1017</v>
      </c>
    </row>
    <row r="177" spans="1:59" ht="12.75" customHeight="1">
      <c r="C177" s="255"/>
      <c r="D177" s="1182" t="s">
        <v>2160</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826</v>
      </c>
      <c r="BG177" s="17" t="s">
        <v>1018</v>
      </c>
    </row>
    <row r="178" spans="1:59" ht="12.75" customHeight="1">
      <c r="BA178" s="48" t="s">
        <v>829</v>
      </c>
      <c r="BG178" s="17" t="s">
        <v>1019</v>
      </c>
    </row>
    <row r="179" spans="1:59" ht="12.75" customHeight="1">
      <c r="A179" s="1620" t="s">
        <v>930</v>
      </c>
      <c r="B179" s="1620"/>
      <c r="C179" s="1620"/>
      <c r="D179" s="1620"/>
      <c r="E179" s="1620"/>
      <c r="F179" s="1620"/>
      <c r="G179" s="1620"/>
      <c r="H179" s="1620"/>
      <c r="I179" s="1620"/>
      <c r="J179" s="1620"/>
      <c r="K179" s="1620"/>
      <c r="L179" s="1620"/>
      <c r="M179" s="1620"/>
      <c r="N179" s="1620"/>
      <c r="O179" s="1620"/>
      <c r="P179" s="1620"/>
      <c r="Q179" s="1620"/>
      <c r="R179" s="1620"/>
      <c r="S179" s="1620"/>
      <c r="T179" s="1620"/>
      <c r="U179" s="1620"/>
      <c r="V179" s="1620"/>
      <c r="W179" s="1620"/>
      <c r="X179" s="1620"/>
      <c r="Y179" s="1620"/>
      <c r="Z179" s="1620"/>
      <c r="AA179" s="1620"/>
      <c r="AB179" s="1620"/>
      <c r="AC179" s="1620"/>
      <c r="AD179" s="1620"/>
      <c r="AE179" s="1620"/>
      <c r="AF179" s="1620"/>
      <c r="AG179" s="1620"/>
      <c r="AH179" s="1620"/>
      <c r="AI179" s="1620"/>
      <c r="AJ179" s="1620"/>
      <c r="AK179" s="1620"/>
      <c r="AL179" s="1620"/>
      <c r="BA179" s="48" t="s">
        <v>830</v>
      </c>
      <c r="BG179" s="17" t="s">
        <v>1020</v>
      </c>
    </row>
    <row r="180" spans="1:59" ht="12.75" customHeight="1" thickBot="1">
      <c r="A180" s="1621"/>
      <c r="B180" s="1621"/>
      <c r="C180" s="1621"/>
      <c r="D180" s="1621"/>
      <c r="E180" s="1621"/>
      <c r="F180" s="1621"/>
      <c r="G180" s="1621"/>
      <c r="H180" s="1621"/>
      <c r="I180" s="1621"/>
      <c r="J180" s="1621"/>
      <c r="K180" s="1621"/>
      <c r="L180" s="1621"/>
      <c r="M180" s="1621"/>
      <c r="N180" s="1621"/>
      <c r="O180" s="1621"/>
      <c r="P180" s="1621"/>
      <c r="Q180" s="1621"/>
      <c r="R180" s="1621"/>
      <c r="S180" s="1621"/>
      <c r="T180" s="1621"/>
      <c r="U180" s="1621"/>
      <c r="V180" s="1621"/>
      <c r="W180" s="1621"/>
      <c r="X180" s="1621"/>
      <c r="Y180" s="1621"/>
      <c r="Z180" s="1621"/>
      <c r="AA180" s="1621"/>
      <c r="AB180" s="1621"/>
      <c r="AC180" s="1621"/>
      <c r="AD180" s="1621"/>
      <c r="AE180" s="1621"/>
      <c r="AF180" s="1621"/>
      <c r="AG180" s="1621"/>
      <c r="AH180" s="1621"/>
      <c r="AI180" s="1621"/>
      <c r="AJ180" s="1621"/>
      <c r="AK180" s="1621"/>
      <c r="AL180" s="1621"/>
      <c r="BA180" s="48" t="s">
        <v>832</v>
      </c>
      <c r="BG180" s="17" t="s">
        <v>1021</v>
      </c>
    </row>
    <row r="181" spans="1:59" ht="12.75" customHeight="1" thickTop="1">
      <c r="A181" s="37"/>
      <c r="B181" s="37"/>
      <c r="C181" s="37"/>
      <c r="D181" s="37"/>
      <c r="E181" s="37"/>
      <c r="F181" s="37"/>
      <c r="G181" s="3"/>
      <c r="H181" s="37"/>
      <c r="AK181" s="3"/>
      <c r="AL181" s="3"/>
      <c r="BA181" s="48" t="s">
        <v>833</v>
      </c>
      <c r="BG181" s="17" t="s">
        <v>1022</v>
      </c>
    </row>
    <row r="182" spans="1:59" ht="12.75" customHeight="1">
      <c r="A182" s="49" t="s">
        <v>394</v>
      </c>
      <c r="C182" s="49" t="s">
        <v>395</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834</v>
      </c>
      <c r="BG182" s="17" t="s">
        <v>1023</v>
      </c>
    </row>
    <row r="183" spans="1:59" ht="12.75" customHeight="1">
      <c r="A183" s="37"/>
      <c r="C183" s="50"/>
      <c r="D183" s="51" t="s">
        <v>396</v>
      </c>
      <c r="J183" s="2022" t="s">
        <v>66</v>
      </c>
      <c r="K183" s="2022"/>
      <c r="L183" s="2022"/>
      <c r="M183" s="2022"/>
      <c r="N183" s="2022"/>
      <c r="O183" s="2022"/>
      <c r="P183" s="2022"/>
      <c r="Q183" s="2022"/>
      <c r="R183" s="2022"/>
      <c r="S183" s="2022"/>
      <c r="X183" s="52"/>
      <c r="AF183" s="37"/>
      <c r="AH183" s="37"/>
      <c r="AJ183" s="3"/>
      <c r="AK183" s="3"/>
      <c r="AL183" s="3"/>
      <c r="BA183" s="48" t="s">
        <v>836</v>
      </c>
      <c r="BG183" s="17" t="s">
        <v>1024</v>
      </c>
    </row>
    <row r="184" spans="1:59" ht="12.75" customHeight="1">
      <c r="A184" s="37"/>
      <c r="C184" s="50"/>
      <c r="D184" s="37" t="s">
        <v>397</v>
      </c>
      <c r="E184" s="37"/>
      <c r="F184" s="37"/>
      <c r="G184" s="37"/>
      <c r="H184" s="37"/>
      <c r="I184" s="37"/>
      <c r="J184" s="37"/>
      <c r="K184" s="37"/>
      <c r="L184" s="37"/>
      <c r="M184" s="37"/>
      <c r="N184" s="37"/>
      <c r="O184" s="37"/>
      <c r="P184" s="37"/>
      <c r="Q184" s="37"/>
      <c r="R184" s="37"/>
      <c r="S184" s="37"/>
      <c r="V184" s="1607" t="s">
        <v>828</v>
      </c>
      <c r="W184" s="1607"/>
      <c r="X184" s="3"/>
      <c r="Y184" s="3"/>
      <c r="Z184" s="3"/>
      <c r="AA184" s="3"/>
      <c r="AH184" s="37"/>
      <c r="AJ184" s="3"/>
      <c r="AK184" s="3"/>
      <c r="AL184" s="3"/>
      <c r="BA184" s="48" t="s">
        <v>837</v>
      </c>
      <c r="BG184" s="17" t="s">
        <v>1025</v>
      </c>
    </row>
    <row r="185" spans="1:59" ht="12.75" customHeight="1">
      <c r="A185" s="37"/>
      <c r="C185" s="18"/>
      <c r="D185" s="53"/>
      <c r="E185" s="17" t="s">
        <v>896</v>
      </c>
      <c r="O185" s="54"/>
      <c r="Q185" s="37" t="s">
        <v>897</v>
      </c>
      <c r="S185" s="37"/>
      <c r="T185" s="37" t="s">
        <v>898</v>
      </c>
      <c r="V185" s="1727"/>
      <c r="W185" s="1727"/>
      <c r="X185" s="4" t="s">
        <v>899</v>
      </c>
      <c r="Y185" s="1729"/>
      <c r="Z185" s="1729"/>
      <c r="AC185" s="37"/>
      <c r="AD185" s="37"/>
      <c r="AE185" s="37"/>
      <c r="AF185" s="37"/>
      <c r="AH185" s="37"/>
      <c r="AJ185" s="3"/>
      <c r="AK185" s="3"/>
      <c r="AL185" s="3"/>
      <c r="BA185" s="48" t="s">
        <v>839</v>
      </c>
      <c r="BG185" s="17" t="s">
        <v>1026</v>
      </c>
    </row>
    <row r="186" spans="1:59" ht="12.75" customHeight="1">
      <c r="A186" s="37"/>
      <c r="C186" s="18"/>
      <c r="D186" s="53"/>
      <c r="O186" s="54"/>
      <c r="P186" s="37"/>
      <c r="Q186" s="37"/>
      <c r="R186" s="37"/>
      <c r="S186" s="37"/>
      <c r="U186" s="56"/>
      <c r="AC186" s="37"/>
      <c r="AD186" s="37"/>
      <c r="AE186" s="37"/>
      <c r="AF186" s="37"/>
      <c r="AH186" s="37"/>
      <c r="AJ186" s="3"/>
      <c r="AK186" s="3"/>
      <c r="AL186" s="3"/>
      <c r="BA186" s="48" t="s">
        <v>840</v>
      </c>
      <c r="BG186" s="17" t="s">
        <v>1027</v>
      </c>
    </row>
    <row r="187" spans="1:59" ht="12.75" customHeight="1">
      <c r="A187" s="37"/>
      <c r="C187" s="55"/>
      <c r="D187" s="37" t="s">
        <v>296</v>
      </c>
      <c r="E187" s="37"/>
      <c r="F187" s="37"/>
      <c r="G187" s="37"/>
      <c r="H187" s="37"/>
      <c r="I187" s="37"/>
      <c r="J187" s="37"/>
      <c r="K187" s="37"/>
      <c r="L187" s="37"/>
      <c r="M187" s="37"/>
      <c r="N187" s="37"/>
      <c r="O187" s="37"/>
      <c r="Q187" s="1607" t="s">
        <v>828</v>
      </c>
      <c r="R187" s="1607"/>
      <c r="Y187" s="3"/>
      <c r="AD187" s="37"/>
      <c r="AF187" s="37"/>
      <c r="AH187" s="37"/>
      <c r="AJ187" s="3"/>
      <c r="AK187" s="3"/>
      <c r="AL187" s="3"/>
      <c r="BA187" s="48" t="s">
        <v>842</v>
      </c>
      <c r="BG187" s="17" t="s">
        <v>1028</v>
      </c>
    </row>
    <row r="188" spans="1:59" ht="12.75" customHeight="1">
      <c r="A188" s="37"/>
      <c r="C188" s="55"/>
      <c r="D188" s="1212" t="s">
        <v>2013</v>
      </c>
      <c r="AC188" s="660" t="s">
        <v>897</v>
      </c>
      <c r="AF188" s="660" t="s">
        <v>898</v>
      </c>
      <c r="AG188" s="613"/>
      <c r="AH188" s="1726"/>
      <c r="AI188" s="1726"/>
      <c r="AJ188" s="809" t="s">
        <v>899</v>
      </c>
      <c r="AK188" s="1696"/>
      <c r="AL188" s="1696"/>
      <c r="BA188" s="48" t="s">
        <v>843</v>
      </c>
      <c r="BG188" s="17" t="s">
        <v>1029</v>
      </c>
    </row>
    <row r="189" spans="1:59" ht="12.75" customHeight="1">
      <c r="A189" s="37"/>
      <c r="C189" s="55"/>
      <c r="U189" s="613"/>
      <c r="V189" s="660"/>
      <c r="W189" s="613"/>
      <c r="AJ189" s="3"/>
      <c r="AK189" s="3"/>
      <c r="AL189" s="3"/>
      <c r="BA189" s="48" t="s">
        <v>844</v>
      </c>
      <c r="BG189" s="17" t="s">
        <v>1030</v>
      </c>
    </row>
    <row r="190" spans="1:59" ht="12.75" customHeight="1">
      <c r="A190" s="37"/>
      <c r="C190" s="55"/>
      <c r="D190" s="3" t="s">
        <v>405</v>
      </c>
      <c r="E190" s="37"/>
      <c r="F190" s="37"/>
      <c r="G190" s="37"/>
      <c r="H190" s="37"/>
      <c r="I190" s="37"/>
      <c r="J190" s="37"/>
      <c r="K190" s="37"/>
      <c r="L190" s="37"/>
      <c r="M190" s="37"/>
      <c r="N190" s="37"/>
      <c r="O190" s="37"/>
      <c r="S190" s="37"/>
      <c r="T190" s="3"/>
      <c r="V190" s="1196"/>
      <c r="W190" s="3"/>
      <c r="X190" s="1607" t="s">
        <v>828</v>
      </c>
      <c r="Y190" s="1728"/>
      <c r="AE190" s="37"/>
      <c r="AJ190" s="3"/>
      <c r="AK190" s="3"/>
      <c r="AL190" s="3"/>
      <c r="BA190" s="48" t="s">
        <v>845</v>
      </c>
      <c r="BG190" s="17" t="s">
        <v>1031</v>
      </c>
    </row>
    <row r="191" spans="1:59" ht="12.75" customHeight="1">
      <c r="A191" s="37"/>
      <c r="C191" s="56"/>
      <c r="D191" s="3"/>
      <c r="E191" s="612" t="s">
        <v>1425</v>
      </c>
      <c r="F191" s="37"/>
      <c r="G191" s="37"/>
      <c r="H191" s="37"/>
      <c r="I191" s="37"/>
      <c r="J191" s="37"/>
      <c r="K191" s="37"/>
      <c r="L191" s="37"/>
      <c r="M191" s="37"/>
      <c r="N191" s="37"/>
      <c r="O191" s="37"/>
      <c r="S191" s="37"/>
      <c r="T191" s="3"/>
      <c r="V191" s="379"/>
      <c r="W191" s="3"/>
      <c r="AD191" s="37"/>
      <c r="AF191" s="37"/>
      <c r="AJ191" s="3"/>
      <c r="AK191" s="3"/>
      <c r="AL191" s="3"/>
      <c r="BA191" s="48" t="s">
        <v>847</v>
      </c>
      <c r="BG191" s="17" t="s">
        <v>1032</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848</v>
      </c>
      <c r="BG192" s="17" t="s">
        <v>1033</v>
      </c>
    </row>
    <row r="193" spans="1:59" ht="12.75" customHeight="1">
      <c r="A193" s="37"/>
      <c r="C193" s="56"/>
      <c r="D193" s="381" t="s">
        <v>2016</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849</v>
      </c>
      <c r="BG193" s="17" t="s">
        <v>1034</v>
      </c>
    </row>
    <row r="194" spans="1:59" ht="12.75" customHeight="1">
      <c r="A194" s="37"/>
      <c r="C194" s="56"/>
      <c r="D194" s="332" t="s">
        <v>2017</v>
      </c>
      <c r="E194" s="37"/>
      <c r="G194" s="37"/>
      <c r="H194" s="37"/>
      <c r="I194" s="37"/>
      <c r="AH194" s="1607" t="s">
        <v>828</v>
      </c>
      <c r="AI194" s="1607"/>
      <c r="AJ194" s="3"/>
      <c r="AK194" s="3"/>
      <c r="AL194" s="3"/>
      <c r="BA194" s="48" t="s">
        <v>157</v>
      </c>
      <c r="BG194" s="17" t="s">
        <v>1035</v>
      </c>
    </row>
    <row r="195" spans="1:59" ht="12.75" customHeight="1">
      <c r="A195" s="3"/>
      <c r="C195" s="37"/>
      <c r="D195" s="37"/>
      <c r="E195" s="37"/>
      <c r="F195" s="37"/>
      <c r="G195" s="37"/>
      <c r="H195" s="37"/>
      <c r="I195" s="37"/>
      <c r="J195" s="37"/>
      <c r="AD195" s="37"/>
      <c r="AE195" s="37"/>
      <c r="AF195" s="37"/>
      <c r="AH195" s="37"/>
      <c r="AJ195" s="3"/>
      <c r="AK195" s="3"/>
      <c r="AL195" s="3"/>
      <c r="AM195" s="37" t="s">
        <v>323</v>
      </c>
      <c r="BA195" s="48" t="s">
        <v>159</v>
      </c>
      <c r="BG195" s="17" t="s">
        <v>1036</v>
      </c>
    </row>
    <row r="196" spans="1:59" ht="12.75" customHeight="1">
      <c r="A196" s="49" t="s">
        <v>951</v>
      </c>
      <c r="C196" s="49" t="s">
        <v>952</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747</v>
      </c>
      <c r="BA196" s="48" t="s">
        <v>160</v>
      </c>
      <c r="BG196" s="17" t="s">
        <v>1037</v>
      </c>
    </row>
    <row r="197" spans="1:59" ht="12.75" customHeight="1">
      <c r="A197" s="37"/>
      <c r="C197" s="59"/>
      <c r="D197" s="37" t="s">
        <v>953</v>
      </c>
      <c r="E197" s="37"/>
      <c r="F197" s="37"/>
      <c r="G197" s="37"/>
      <c r="H197" s="37"/>
      <c r="I197" s="1664">
        <f>H18</f>
        <v>0</v>
      </c>
      <c r="J197" s="1664"/>
      <c r="K197" s="1664"/>
      <c r="L197" s="1664"/>
      <c r="M197" s="1664"/>
      <c r="N197" s="1664"/>
      <c r="O197" s="1664"/>
      <c r="P197" s="1664"/>
      <c r="Q197" s="1664"/>
      <c r="R197" s="1664"/>
      <c r="S197" s="1664"/>
      <c r="T197" s="1664"/>
      <c r="U197" s="1664"/>
      <c r="V197" s="1664"/>
      <c r="W197" s="1664"/>
      <c r="X197" s="1664"/>
      <c r="Y197" s="1664"/>
      <c r="Z197" s="1664"/>
      <c r="AA197" s="1664"/>
      <c r="AB197" s="1664"/>
      <c r="AC197" s="1664"/>
      <c r="AD197" s="1664"/>
      <c r="AE197" s="1664"/>
      <c r="AF197" s="37"/>
      <c r="AH197" s="37"/>
      <c r="AJ197" s="3"/>
      <c r="AK197" s="3"/>
      <c r="AL197" s="3"/>
      <c r="BA197" s="48" t="s">
        <v>161</v>
      </c>
      <c r="BG197" s="17" t="s">
        <v>1038</v>
      </c>
    </row>
    <row r="198" spans="1:59" ht="12.75" customHeight="1">
      <c r="A198" s="37"/>
      <c r="C198" s="59"/>
      <c r="D198" s="37" t="s">
        <v>954</v>
      </c>
      <c r="E198" s="37"/>
      <c r="F198" s="37"/>
      <c r="G198" s="37"/>
      <c r="H198" s="37"/>
      <c r="I198" s="1588"/>
      <c r="J198" s="1588"/>
      <c r="K198" s="1588"/>
      <c r="L198" s="1588"/>
      <c r="M198" s="1588"/>
      <c r="N198" s="1588"/>
      <c r="O198" s="1588"/>
      <c r="P198" s="1588"/>
      <c r="Q198" s="1588"/>
      <c r="R198" s="1588"/>
      <c r="S198" s="1588"/>
      <c r="T198" s="1588"/>
      <c r="U198" s="1588"/>
      <c r="V198" s="1588"/>
      <c r="W198" s="1588"/>
      <c r="X198" s="1588"/>
      <c r="Y198" s="1588"/>
      <c r="Z198" s="1588"/>
      <c r="AA198" s="1588"/>
      <c r="AB198" s="1588"/>
      <c r="AC198" s="1588"/>
      <c r="AD198" s="1588"/>
      <c r="AE198" s="1588"/>
      <c r="AF198" s="37"/>
      <c r="AH198" s="37"/>
      <c r="AJ198" s="3"/>
      <c r="AK198" s="3"/>
      <c r="AL198" s="3"/>
      <c r="AP198" s="17" t="s">
        <v>195</v>
      </c>
      <c r="BA198" s="48" t="s">
        <v>162</v>
      </c>
      <c r="BG198" s="17" t="s">
        <v>1039</v>
      </c>
    </row>
    <row r="199" spans="1:59" ht="12.75" customHeight="1">
      <c r="A199" s="37"/>
      <c r="C199" s="59"/>
      <c r="D199" s="37"/>
      <c r="E199" s="37" t="s">
        <v>505</v>
      </c>
      <c r="F199" s="37"/>
      <c r="G199" s="37"/>
      <c r="H199" s="37"/>
      <c r="I199" s="37"/>
      <c r="J199" s="37"/>
      <c r="K199" s="37"/>
      <c r="L199" s="37"/>
      <c r="M199" s="37"/>
      <c r="N199" s="37"/>
      <c r="O199" s="37"/>
      <c r="P199" s="37"/>
      <c r="S199" s="37"/>
      <c r="T199" s="37"/>
      <c r="AF199" s="37"/>
      <c r="AH199" s="37"/>
      <c r="AJ199" s="3"/>
      <c r="AK199" s="3"/>
      <c r="AL199" s="3"/>
      <c r="AP199" s="17" t="s">
        <v>1568</v>
      </c>
      <c r="BA199" s="48" t="s">
        <v>164</v>
      </c>
      <c r="BG199" s="17" t="s">
        <v>1040</v>
      </c>
    </row>
    <row r="200" spans="1:59" ht="12.75" customHeight="1">
      <c r="A200" s="37"/>
      <c r="C200" s="59"/>
      <c r="D200" s="37"/>
      <c r="E200" s="2027"/>
      <c r="F200" s="2027"/>
      <c r="G200" s="2027"/>
      <c r="H200" s="2027"/>
      <c r="I200" s="2027"/>
      <c r="J200" s="2027"/>
      <c r="K200" s="2027"/>
      <c r="L200" s="2027"/>
      <c r="M200" s="2027"/>
      <c r="N200" s="2027"/>
      <c r="O200" s="2027"/>
      <c r="P200" s="2027"/>
      <c r="Q200" s="2027"/>
      <c r="R200" s="2027"/>
      <c r="S200" s="2027"/>
      <c r="T200" s="2027"/>
      <c r="U200" s="2027"/>
      <c r="V200" s="2027"/>
      <c r="W200" s="2027"/>
      <c r="X200" s="2027"/>
      <c r="Y200" s="2027"/>
      <c r="Z200" s="2027"/>
      <c r="AA200" s="2027"/>
      <c r="AB200" s="2027"/>
      <c r="AC200" s="2027"/>
      <c r="AD200" s="2027"/>
      <c r="AE200" s="2027"/>
      <c r="AF200" s="37"/>
      <c r="AH200" s="37"/>
      <c r="AJ200" s="3"/>
      <c r="AK200" s="3"/>
      <c r="AL200" s="3"/>
      <c r="AP200" s="17" t="s">
        <v>1567</v>
      </c>
      <c r="BA200" s="48" t="s">
        <v>165</v>
      </c>
      <c r="BG200" s="17" t="s">
        <v>1041</v>
      </c>
    </row>
    <row r="201" spans="1:59" ht="12.75" customHeight="1">
      <c r="A201" s="37"/>
      <c r="C201" s="59"/>
      <c r="D201" s="37"/>
      <c r="E201" s="2028"/>
      <c r="F201" s="2028"/>
      <c r="G201" s="2028"/>
      <c r="H201" s="2028"/>
      <c r="I201" s="2028"/>
      <c r="J201" s="2028"/>
      <c r="K201" s="2028"/>
      <c r="L201" s="2028"/>
      <c r="M201" s="2028"/>
      <c r="N201" s="2028"/>
      <c r="O201" s="2028"/>
      <c r="P201" s="2028"/>
      <c r="Q201" s="2028"/>
      <c r="R201" s="2028"/>
      <c r="S201" s="2028"/>
      <c r="T201" s="2028"/>
      <c r="U201" s="2028"/>
      <c r="V201" s="2028"/>
      <c r="W201" s="2028"/>
      <c r="X201" s="2028"/>
      <c r="Y201" s="2028"/>
      <c r="Z201" s="2028"/>
      <c r="AA201" s="2028"/>
      <c r="AB201" s="2028"/>
      <c r="AC201" s="2028"/>
      <c r="AD201" s="2028"/>
      <c r="AE201" s="2028"/>
      <c r="AF201" s="37"/>
      <c r="AH201" s="37"/>
      <c r="AJ201" s="3"/>
      <c r="AK201" s="3"/>
      <c r="AL201" s="3"/>
      <c r="AP201" s="17" t="s">
        <v>1570</v>
      </c>
      <c r="BA201" s="48" t="s">
        <v>464</v>
      </c>
      <c r="BG201" s="17" t="s">
        <v>1042</v>
      </c>
    </row>
    <row r="202" spans="1:59" ht="12.75" customHeight="1">
      <c r="A202" s="37"/>
      <c r="C202" s="59"/>
      <c r="D202" s="37" t="s">
        <v>955</v>
      </c>
      <c r="E202" s="37"/>
      <c r="I202" s="1594"/>
      <c r="J202" s="1594"/>
      <c r="K202" s="1594"/>
      <c r="L202" s="1594"/>
      <c r="M202" s="1594"/>
      <c r="N202" s="1594"/>
      <c r="O202" s="1594"/>
      <c r="P202" s="1594"/>
      <c r="Q202" s="37" t="s">
        <v>957</v>
      </c>
      <c r="T202" s="1594"/>
      <c r="U202" s="1594"/>
      <c r="V202" s="1594"/>
      <c r="W202" s="1594"/>
      <c r="X202" s="1594"/>
      <c r="Y202" s="1594"/>
      <c r="Z202" s="1594"/>
      <c r="AA202" s="1594"/>
      <c r="AB202" s="1594"/>
      <c r="AC202" s="1594"/>
      <c r="AD202" s="1594"/>
      <c r="AE202" s="1594"/>
      <c r="AH202" s="37"/>
      <c r="AJ202" s="3"/>
      <c r="AK202" s="3"/>
      <c r="AL202" s="3"/>
      <c r="AP202" s="17" t="s">
        <v>241</v>
      </c>
      <c r="BA202" s="48" t="s">
        <v>167</v>
      </c>
      <c r="BG202" s="17" t="s">
        <v>1043</v>
      </c>
    </row>
    <row r="203" spans="1:59" ht="12.75" customHeight="1">
      <c r="A203" s="37"/>
      <c r="C203" s="60"/>
      <c r="D203" s="37" t="s">
        <v>958</v>
      </c>
      <c r="E203" s="37"/>
      <c r="F203" s="37"/>
      <c r="G203" s="37"/>
      <c r="I203" s="1588"/>
      <c r="J203" s="1588"/>
      <c r="K203" s="1588"/>
      <c r="L203" s="1588"/>
      <c r="M203" s="1588"/>
      <c r="N203" s="1588"/>
      <c r="O203" s="37" t="s">
        <v>960</v>
      </c>
      <c r="P203" s="37"/>
      <c r="Q203" s="37"/>
      <c r="R203" s="37"/>
      <c r="S203" s="37"/>
      <c r="T203" s="2029"/>
      <c r="U203" s="2029"/>
      <c r="V203" s="2029"/>
      <c r="W203" s="2029"/>
      <c r="X203" s="2029"/>
      <c r="Y203" s="2029"/>
      <c r="Z203" s="2029"/>
      <c r="AA203" s="2029"/>
      <c r="AB203" s="2029"/>
      <c r="AC203" s="2029"/>
      <c r="AD203" s="2029"/>
      <c r="AE203" s="2029"/>
      <c r="AF203" s="37"/>
      <c r="AH203" s="37"/>
      <c r="AJ203" s="3"/>
      <c r="AK203" s="3"/>
      <c r="AL203" s="3"/>
      <c r="AP203" s="17" t="s">
        <v>152</v>
      </c>
      <c r="BA203" s="48" t="s">
        <v>168</v>
      </c>
      <c r="BG203" s="17" t="s">
        <v>1044</v>
      </c>
    </row>
    <row r="204" spans="1:59" ht="12.75" customHeight="1">
      <c r="A204" s="37"/>
      <c r="C204" s="60"/>
      <c r="D204" s="37" t="s">
        <v>115</v>
      </c>
      <c r="E204" s="37"/>
      <c r="F204" s="37"/>
      <c r="G204" s="37"/>
      <c r="H204" s="37"/>
      <c r="I204" s="37"/>
      <c r="J204" s="37"/>
      <c r="K204" s="37"/>
      <c r="L204" s="37"/>
      <c r="M204" s="37"/>
      <c r="N204" s="2027"/>
      <c r="O204" s="2027"/>
      <c r="P204" s="2027"/>
      <c r="Q204" s="2027"/>
      <c r="R204" s="2027"/>
      <c r="S204" s="2027"/>
      <c r="T204" s="2027"/>
      <c r="U204" s="2027"/>
      <c r="V204" s="2027"/>
      <c r="W204" s="2027"/>
      <c r="X204" s="2027"/>
      <c r="Y204" s="2027"/>
      <c r="Z204" s="2027"/>
      <c r="AA204" s="2027"/>
      <c r="AB204" s="2027"/>
      <c r="AC204" s="2027"/>
      <c r="AD204" s="2027"/>
      <c r="AE204" s="2027"/>
      <c r="AF204" s="37"/>
      <c r="AH204" s="37"/>
      <c r="AJ204" s="3"/>
      <c r="AK204" s="3"/>
      <c r="AL204" s="3"/>
      <c r="AP204" s="17" t="s">
        <v>1569</v>
      </c>
      <c r="BA204" s="48" t="s">
        <v>169</v>
      </c>
      <c r="BG204" s="17" t="s">
        <v>1045</v>
      </c>
    </row>
    <row r="205" spans="1:59" ht="12.75" customHeight="1">
      <c r="A205" s="37"/>
      <c r="C205" s="60"/>
      <c r="D205" s="37"/>
      <c r="E205" s="37"/>
      <c r="F205" s="37"/>
      <c r="G205" s="37"/>
      <c r="H205" s="37"/>
      <c r="I205" s="37"/>
      <c r="J205" s="37"/>
      <c r="K205" s="37"/>
      <c r="L205" s="37"/>
      <c r="M205" s="323"/>
      <c r="N205" s="2028"/>
      <c r="O205" s="2028"/>
      <c r="P205" s="2028"/>
      <c r="Q205" s="2028"/>
      <c r="R205" s="2028"/>
      <c r="S205" s="2028"/>
      <c r="T205" s="2028"/>
      <c r="U205" s="2028"/>
      <c r="V205" s="2028"/>
      <c r="W205" s="2028"/>
      <c r="X205" s="2028"/>
      <c r="Y205" s="2028"/>
      <c r="Z205" s="2028"/>
      <c r="AA205" s="2028"/>
      <c r="AB205" s="2028"/>
      <c r="AC205" s="2028"/>
      <c r="AD205" s="2028"/>
      <c r="AE205" s="2028"/>
      <c r="AF205" s="37"/>
      <c r="AG205" s="37"/>
      <c r="AH205" s="37"/>
      <c r="AI205" s="37"/>
      <c r="AJ205" s="3"/>
      <c r="AK205" s="3"/>
      <c r="AL205" s="3"/>
      <c r="AP205" s="9" t="s">
        <v>750</v>
      </c>
      <c r="BA205" s="48" t="s">
        <v>170</v>
      </c>
      <c r="BG205" s="17" t="s">
        <v>1046</v>
      </c>
    </row>
    <row r="206" spans="1:59" ht="12.75" customHeight="1">
      <c r="A206" s="37"/>
      <c r="C206" s="60"/>
      <c r="D206" s="381" t="s">
        <v>2183</v>
      </c>
      <c r="X206" s="1607" t="s">
        <v>828</v>
      </c>
      <c r="Y206" s="1607"/>
      <c r="AA206" s="72" t="s">
        <v>2184</v>
      </c>
      <c r="AE206" s="2120"/>
      <c r="AF206" s="2120"/>
      <c r="AG206" s="2120"/>
      <c r="AJ206" s="3"/>
      <c r="AK206" s="3"/>
      <c r="AL206" s="3"/>
      <c r="AP206" s="17" t="s">
        <v>1568</v>
      </c>
      <c r="BA206" s="48" t="s">
        <v>171</v>
      </c>
      <c r="BG206" s="17" t="s">
        <v>1047</v>
      </c>
    </row>
    <row r="207" spans="1:59" ht="12.75" customHeight="1">
      <c r="A207" s="37"/>
      <c r="C207" s="60"/>
      <c r="D207" s="381" t="s">
        <v>2187</v>
      </c>
      <c r="X207" s="1607" t="s">
        <v>828</v>
      </c>
      <c r="Y207" s="1607"/>
      <c r="AJ207" s="3"/>
      <c r="AK207" s="3"/>
      <c r="AL207" s="3"/>
      <c r="AP207" s="17" t="s">
        <v>1567</v>
      </c>
      <c r="BA207" s="48" t="s">
        <v>172</v>
      </c>
      <c r="BG207" s="17" t="s">
        <v>1048</v>
      </c>
    </row>
    <row r="208" spans="1:59" ht="12.75" customHeight="1">
      <c r="A208" s="37"/>
      <c r="C208" s="60"/>
      <c r="D208" s="381" t="s">
        <v>2186</v>
      </c>
      <c r="X208" s="2033" t="s">
        <v>828</v>
      </c>
      <c r="Y208" s="2033"/>
      <c r="AJ208" s="3"/>
      <c r="AK208" s="3"/>
      <c r="AL208" s="3"/>
      <c r="AP208" s="9" t="s">
        <v>1614</v>
      </c>
      <c r="BA208" s="48" t="s">
        <v>173</v>
      </c>
      <c r="BG208" s="17" t="s">
        <v>1049</v>
      </c>
    </row>
    <row r="209" spans="1:66" ht="12.75" customHeight="1">
      <c r="A209" s="37"/>
      <c r="C209" s="60"/>
      <c r="D209" s="330" t="s">
        <v>2188</v>
      </c>
      <c r="F209" s="3"/>
      <c r="G209" s="3"/>
      <c r="H209" s="37"/>
      <c r="I209" s="37"/>
      <c r="J209" s="37"/>
      <c r="K209" s="37"/>
      <c r="L209" s="37"/>
      <c r="M209" s="37"/>
      <c r="N209" s="37"/>
      <c r="O209" s="37"/>
      <c r="X209" s="1607" t="s">
        <v>828</v>
      </c>
      <c r="Y209" s="1607"/>
      <c r="AC209" s="383"/>
      <c r="AD209" s="383"/>
      <c r="AE209" s="383"/>
      <c r="AF209" s="383"/>
      <c r="AG209" s="383"/>
      <c r="AJ209" s="3"/>
      <c r="AK209" s="3"/>
      <c r="AP209" s="9" t="s">
        <v>1615</v>
      </c>
      <c r="BA209" s="48" t="s">
        <v>174</v>
      </c>
      <c r="BG209" s="17" t="s">
        <v>806</v>
      </c>
    </row>
    <row r="210" spans="1:66" ht="12.75" customHeight="1">
      <c r="A210" s="37"/>
      <c r="C210" s="60"/>
      <c r="D210" s="330" t="s">
        <v>2189</v>
      </c>
      <c r="X210" s="1607" t="s">
        <v>828</v>
      </c>
      <c r="Y210" s="1607"/>
      <c r="AK210" s="3"/>
      <c r="AL210" s="3"/>
      <c r="BA210" s="48" t="s">
        <v>175</v>
      </c>
      <c r="BB210" s="67"/>
      <c r="BC210" s="68"/>
      <c r="BD210" s="68"/>
      <c r="BE210" s="68"/>
      <c r="BF210" s="68"/>
      <c r="BG210" s="68" t="s">
        <v>807</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195</v>
      </c>
      <c r="BA211" s="48" t="s">
        <v>176</v>
      </c>
      <c r="BB211" s="65"/>
      <c r="BC211" s="68"/>
      <c r="BD211" s="68"/>
      <c r="BE211" s="68"/>
      <c r="BF211" s="68"/>
      <c r="BG211" s="68" t="s">
        <v>434</v>
      </c>
    </row>
    <row r="212" spans="1:66" ht="12.75" customHeight="1">
      <c r="A212" s="37"/>
      <c r="C212" s="60"/>
      <c r="N212" s="72"/>
      <c r="AK212" s="3"/>
      <c r="AL212" s="3"/>
      <c r="AP212" s="810" t="s">
        <v>1283</v>
      </c>
      <c r="BA212" s="48" t="s">
        <v>177</v>
      </c>
      <c r="BB212" s="65"/>
      <c r="BC212" s="68"/>
      <c r="BD212" s="68"/>
      <c r="BE212" s="68"/>
      <c r="BF212" s="69"/>
      <c r="BG212" s="69" t="s">
        <v>435</v>
      </c>
    </row>
    <row r="213" spans="1:66" s="65" customFormat="1" ht="12.75" customHeight="1">
      <c r="A213" s="37"/>
      <c r="B213" s="17"/>
      <c r="C213" s="60"/>
      <c r="S213" s="1449"/>
      <c r="AK213" s="3"/>
      <c r="AL213" s="3"/>
      <c r="AM213" s="66"/>
      <c r="AN213" s="66"/>
      <c r="AO213" s="31"/>
      <c r="AP213" s="488" t="s">
        <v>1284</v>
      </c>
      <c r="AQ213" s="31"/>
      <c r="AR213" s="31"/>
      <c r="AS213" s="31"/>
      <c r="BA213" s="48" t="s">
        <v>178</v>
      </c>
      <c r="BB213" s="17"/>
      <c r="BC213" s="17"/>
      <c r="BD213" s="17"/>
      <c r="BE213" s="17"/>
      <c r="BF213" s="17"/>
      <c r="BG213" s="69" t="s">
        <v>436</v>
      </c>
      <c r="BI213" s="67"/>
    </row>
    <row r="214" spans="1:66" s="65" customFormat="1" ht="12.75" customHeight="1">
      <c r="A214" s="37"/>
      <c r="B214" s="17"/>
      <c r="C214" s="60"/>
      <c r="AJ214" s="3"/>
      <c r="AK214" s="3"/>
      <c r="AL214" s="3"/>
      <c r="AM214" s="66"/>
      <c r="AN214" s="66"/>
      <c r="AO214" s="31"/>
      <c r="AP214" s="488" t="s">
        <v>1617</v>
      </c>
      <c r="AQ214" s="31"/>
      <c r="AR214" s="31"/>
      <c r="AS214" s="31"/>
      <c r="BA214" s="48" t="s">
        <v>179</v>
      </c>
      <c r="BB214" s="17"/>
      <c r="BC214" s="17"/>
      <c r="BD214" s="17"/>
      <c r="BE214" s="17"/>
      <c r="BF214" s="17"/>
      <c r="BG214" s="69" t="s">
        <v>437</v>
      </c>
    </row>
    <row r="215" spans="1:66" s="65" customFormat="1" ht="12.75" customHeight="1">
      <c r="A215" s="37"/>
      <c r="B215" s="17"/>
      <c r="C215" s="60"/>
      <c r="AJ215" s="3"/>
      <c r="AK215" s="3"/>
      <c r="AL215" s="3"/>
      <c r="AM215" s="66"/>
      <c r="AN215" s="66"/>
      <c r="AO215" s="31"/>
      <c r="AP215" s="288" t="s">
        <v>521</v>
      </c>
      <c r="AQ215" s="31"/>
      <c r="AR215" s="31"/>
      <c r="AS215" s="31"/>
      <c r="BA215" s="48" t="s">
        <v>180</v>
      </c>
      <c r="BB215" s="17"/>
      <c r="BC215" s="17"/>
      <c r="BD215" s="17"/>
      <c r="BE215" s="17"/>
      <c r="BF215" s="17"/>
      <c r="BG215" s="69" t="s">
        <v>438</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1618</v>
      </c>
      <c r="AQ216" s="31"/>
      <c r="AR216" s="31"/>
      <c r="AS216" s="31"/>
      <c r="BA216" s="48" t="s">
        <v>857</v>
      </c>
      <c r="BB216" s="17"/>
      <c r="BC216" s="17"/>
      <c r="BD216" s="17"/>
      <c r="BE216" s="17"/>
      <c r="BF216" s="17"/>
      <c r="BG216" s="69" t="s">
        <v>863</v>
      </c>
      <c r="BH216" s="17"/>
    </row>
    <row r="217" spans="1:66" s="65" customFormat="1" ht="12.75" customHeight="1">
      <c r="A217" s="49" t="s">
        <v>961</v>
      </c>
      <c r="B217" s="17"/>
      <c r="C217" s="49" t="s">
        <v>1331</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1619</v>
      </c>
      <c r="AQ217" s="31"/>
      <c r="AR217" s="31"/>
      <c r="AS217" s="31"/>
      <c r="BA217" s="48" t="s">
        <v>858</v>
      </c>
      <c r="BB217" s="17"/>
      <c r="BC217" s="17"/>
      <c r="BD217" s="17"/>
      <c r="BE217" s="17"/>
      <c r="BF217" s="17"/>
      <c r="BG217" s="69" t="s">
        <v>439</v>
      </c>
      <c r="BH217" s="17"/>
    </row>
    <row r="218" spans="1:66" s="65" customFormat="1" ht="12.75" customHeight="1">
      <c r="A218" s="37"/>
      <c r="B218" s="17"/>
      <c r="C218" s="37"/>
      <c r="D218" s="1664" t="s">
        <v>56</v>
      </c>
      <c r="E218" s="1664"/>
      <c r="F218" s="1664"/>
      <c r="G218" s="1664"/>
      <c r="H218" s="1664"/>
      <c r="I218" s="1664"/>
      <c r="J218" s="1664"/>
      <c r="K218" s="1664"/>
      <c r="L218" s="1664"/>
      <c r="M218" s="1664"/>
      <c r="N218" s="17"/>
      <c r="O218" s="17"/>
      <c r="P218" s="2024">
        <f>M26</f>
        <v>0</v>
      </c>
      <c r="Q218" s="2024"/>
      <c r="R218" s="2024"/>
      <c r="S218" s="2024"/>
      <c r="T218" s="2024"/>
      <c r="U218" s="2024"/>
      <c r="V218" s="37"/>
      <c r="W218" s="2024">
        <f>M28</f>
        <v>0</v>
      </c>
      <c r="X218" s="2024"/>
      <c r="Y218" s="2024"/>
      <c r="Z218" s="2024"/>
      <c r="AA218" s="2024"/>
      <c r="AB218" s="2024"/>
      <c r="AD218" s="37"/>
      <c r="AE218" s="37"/>
      <c r="AF218" s="37"/>
      <c r="AG218" s="37"/>
      <c r="AH218" s="37"/>
      <c r="AI218" s="37"/>
      <c r="AJ218" s="3"/>
      <c r="AK218" s="3"/>
      <c r="AL218" s="3"/>
      <c r="AM218" s="66"/>
      <c r="AN218" s="66"/>
      <c r="AO218" s="31"/>
      <c r="AP218" s="288" t="s">
        <v>520</v>
      </c>
      <c r="AQ218" s="31"/>
      <c r="AR218" s="31"/>
      <c r="AS218" s="31"/>
      <c r="BA218" s="48" t="s">
        <v>19</v>
      </c>
      <c r="BB218" s="17"/>
      <c r="BC218" s="17"/>
      <c r="BD218" s="17"/>
      <c r="BE218" s="17"/>
      <c r="BF218" s="17"/>
      <c r="BG218" s="69" t="s">
        <v>440</v>
      </c>
      <c r="BH218" s="17"/>
      <c r="BI218" s="70"/>
      <c r="BJ218" s="70"/>
      <c r="BK218" s="70"/>
      <c r="BL218" s="70"/>
      <c r="BM218" s="70"/>
      <c r="BN218" s="70"/>
    </row>
    <row r="219" spans="1:66" ht="12.75" customHeight="1">
      <c r="A219" s="37"/>
      <c r="C219" s="59"/>
      <c r="E219" s="37"/>
      <c r="F219" s="37"/>
      <c r="G219" s="37"/>
      <c r="P219" s="1716" t="s">
        <v>974</v>
      </c>
      <c r="Q219" s="1716"/>
      <c r="R219" s="1716"/>
      <c r="S219" s="1716"/>
      <c r="T219" s="1716"/>
      <c r="U219" s="1716"/>
      <c r="V219" s="61"/>
      <c r="W219" s="1716" t="s">
        <v>975</v>
      </c>
      <c r="X219" s="1716"/>
      <c r="Y219" s="1716"/>
      <c r="Z219" s="1716"/>
      <c r="AA219" s="1716"/>
      <c r="AB219" s="1716"/>
      <c r="AD219" s="37"/>
      <c r="AE219" s="37"/>
      <c r="AF219" s="37"/>
      <c r="AH219" s="37"/>
      <c r="AJ219" s="3"/>
      <c r="AK219" s="3"/>
      <c r="AL219" s="3"/>
      <c r="AP219" s="288" t="s">
        <v>1547</v>
      </c>
      <c r="BA219" s="48" t="s">
        <v>20</v>
      </c>
      <c r="BG219" s="69" t="s">
        <v>441</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1620</v>
      </c>
      <c r="BA220" s="48" t="s">
        <v>21</v>
      </c>
      <c r="BG220" s="69" t="s">
        <v>442</v>
      </c>
    </row>
    <row r="221" spans="1:66" ht="12.75" customHeight="1">
      <c r="A221" s="62" t="s">
        <v>748</v>
      </c>
      <c r="C221" s="62" t="s">
        <v>525</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2014</v>
      </c>
      <c r="BA221" s="48" t="s">
        <v>22</v>
      </c>
      <c r="BG221" s="69" t="s">
        <v>443</v>
      </c>
    </row>
    <row r="222" spans="1:66" ht="12.75" customHeight="1">
      <c r="A222" s="37"/>
      <c r="C222" s="59"/>
      <c r="D222" s="1590" t="s">
        <v>195</v>
      </c>
      <c r="E222" s="1590"/>
      <c r="F222" s="1590"/>
      <c r="G222" s="1590"/>
      <c r="H222" s="1590"/>
      <c r="I222" s="1590"/>
      <c r="J222" s="1590"/>
      <c r="K222" s="1590"/>
      <c r="L222" s="1590"/>
      <c r="M222" s="1590"/>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1621</v>
      </c>
      <c r="BA222" s="48" t="s">
        <v>147</v>
      </c>
      <c r="BG222" s="69" t="s">
        <v>148</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936</v>
      </c>
      <c r="BA223" s="48" t="s">
        <v>23</v>
      </c>
      <c r="BG223" s="69" t="s">
        <v>444</v>
      </c>
    </row>
    <row r="224" spans="1:66" ht="12.75" customHeight="1">
      <c r="A224" s="31"/>
      <c r="AJ224" s="3"/>
      <c r="AK224" s="3"/>
      <c r="AL224" s="3"/>
      <c r="BA224" s="48" t="s">
        <v>24</v>
      </c>
      <c r="BG224" s="69" t="s">
        <v>445</v>
      </c>
    </row>
    <row r="225" spans="1:59" ht="12.75" customHeight="1">
      <c r="A225" s="63" t="s">
        <v>749</v>
      </c>
      <c r="C225" s="63" t="s">
        <v>1571</v>
      </c>
      <c r="AG225" s="3"/>
      <c r="AJ225" s="3"/>
      <c r="AK225" s="3"/>
      <c r="AL225" s="3"/>
      <c r="BA225" s="48" t="s">
        <v>300</v>
      </c>
      <c r="BG225" s="69" t="s">
        <v>446</v>
      </c>
    </row>
    <row r="226" spans="1:59" ht="12.75" customHeight="1">
      <c r="C226" s="59"/>
      <c r="D226" s="1718" t="s">
        <v>195</v>
      </c>
      <c r="E226" s="1590"/>
      <c r="F226" s="1590"/>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G226" s="3"/>
      <c r="AJ226" s="3"/>
      <c r="AK226" s="3"/>
      <c r="AL226" s="3"/>
    </row>
    <row r="227" spans="1:59" ht="12.75" customHeight="1">
      <c r="D227" s="64"/>
      <c r="E227" s="9" t="s">
        <v>1616</v>
      </c>
      <c r="AE227" s="2032"/>
      <c r="AF227" s="2032"/>
      <c r="AG227" s="3"/>
      <c r="AJ227" s="3"/>
      <c r="AK227" s="3"/>
      <c r="AL227" s="3"/>
    </row>
    <row r="228" spans="1:59" ht="12.75" customHeight="1">
      <c r="D228" s="64"/>
      <c r="E228" s="9" t="s">
        <v>1613</v>
      </c>
      <c r="AG228" s="3"/>
      <c r="AJ228" s="3"/>
      <c r="AK228" s="3"/>
      <c r="AL228" s="3"/>
      <c r="AP228" s="9" t="s">
        <v>195</v>
      </c>
    </row>
    <row r="229" spans="1:59" ht="12.75" customHeight="1">
      <c r="E229" s="2028" t="s">
        <v>750</v>
      </c>
      <c r="F229" s="2028"/>
      <c r="G229" s="2028"/>
      <c r="H229" s="2028"/>
      <c r="I229" s="2028"/>
      <c r="J229" s="2028"/>
      <c r="K229" s="2028"/>
      <c r="L229" s="2028"/>
      <c r="M229" s="2028"/>
      <c r="N229" s="2028"/>
      <c r="O229" s="2028"/>
      <c r="P229" s="2028"/>
      <c r="Q229" s="2028"/>
      <c r="R229" s="2028"/>
      <c r="S229" s="2028"/>
      <c r="T229" s="2028"/>
      <c r="U229" s="2028"/>
      <c r="V229" s="2028"/>
      <c r="W229" s="2028"/>
      <c r="X229" s="2028"/>
      <c r="Y229" s="2028"/>
      <c r="Z229" s="2028"/>
      <c r="AJ229" s="3"/>
      <c r="AK229" s="3"/>
      <c r="AL229" s="3"/>
      <c r="AP229" s="17" t="s">
        <v>309</v>
      </c>
    </row>
    <row r="230" spans="1:59" ht="12.75" customHeight="1">
      <c r="AJ230" s="3"/>
      <c r="AK230" s="3"/>
      <c r="AL230" s="3"/>
      <c r="AP230" s="17" t="s">
        <v>339</v>
      </c>
    </row>
    <row r="231" spans="1:59" ht="12.75" customHeight="1">
      <c r="A231" s="611" t="s">
        <v>751</v>
      </c>
      <c r="B231" s="613"/>
      <c r="C231" s="611" t="s">
        <v>1534</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336</v>
      </c>
    </row>
    <row r="232" spans="1:59" ht="12.75" customHeight="1">
      <c r="A232" s="611"/>
      <c r="B232" s="613"/>
      <c r="C232" s="611"/>
      <c r="D232" s="612" t="s">
        <v>1535</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596</v>
      </c>
    </row>
    <row r="233" spans="1:59" ht="12.75" customHeight="1">
      <c r="A233" s="611"/>
      <c r="B233" s="613"/>
      <c r="C233" s="611"/>
      <c r="D233" s="1590" t="s">
        <v>195</v>
      </c>
      <c r="E233" s="1590"/>
      <c r="F233" s="1590"/>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513"/>
      <c r="AB233" s="513"/>
      <c r="AC233" s="513"/>
      <c r="AD233" s="513"/>
      <c r="AE233" s="513"/>
      <c r="AF233" s="513"/>
      <c r="AG233" s="3"/>
      <c r="AJ233" s="3"/>
      <c r="AK233" s="3"/>
      <c r="AL233" s="3"/>
      <c r="AN233" s="72"/>
      <c r="AP233" s="17" t="s">
        <v>337</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338</v>
      </c>
    </row>
    <row r="235" spans="1:59" ht="12.75" customHeight="1">
      <c r="D235" s="37" t="s">
        <v>348</v>
      </c>
      <c r="E235" s="37"/>
      <c r="F235" s="37"/>
      <c r="G235" s="37"/>
      <c r="H235" s="37"/>
      <c r="I235" s="37"/>
      <c r="J235" s="37"/>
      <c r="K235" s="37"/>
      <c r="L235" s="37"/>
      <c r="M235" s="37"/>
      <c r="N235" s="37"/>
      <c r="O235" s="1607"/>
      <c r="P235" s="1607"/>
      <c r="AM235" s="72"/>
      <c r="AN235" s="72"/>
      <c r="AP235" s="17" t="s">
        <v>101</v>
      </c>
      <c r="BC235" s="75"/>
    </row>
    <row r="236" spans="1:59" ht="12.75" customHeight="1">
      <c r="D236" s="37" t="s">
        <v>293</v>
      </c>
      <c r="E236" s="37"/>
      <c r="F236" s="37"/>
      <c r="G236" s="37"/>
      <c r="H236" s="37"/>
      <c r="I236" s="37"/>
      <c r="K236" s="37"/>
      <c r="L236" s="37"/>
      <c r="M236" s="37"/>
      <c r="N236" s="37"/>
      <c r="O236" s="1607"/>
      <c r="P236" s="1607"/>
      <c r="AN236" s="72"/>
      <c r="AO236" s="72"/>
      <c r="AP236" s="17" t="s">
        <v>890</v>
      </c>
      <c r="BD236" s="75"/>
    </row>
    <row r="237" spans="1:59" ht="12.75" customHeight="1">
      <c r="A237" s="37"/>
      <c r="B237" s="37"/>
      <c r="C237" s="37"/>
      <c r="D237" s="37" t="s">
        <v>294</v>
      </c>
      <c r="E237" s="37"/>
      <c r="F237" s="37"/>
      <c r="G237" s="37"/>
      <c r="H237" s="37"/>
      <c r="I237" s="37"/>
      <c r="J237" s="37"/>
      <c r="K237" s="37"/>
      <c r="L237" s="37"/>
      <c r="M237" s="37"/>
      <c r="N237" s="37"/>
      <c r="O237" s="1607"/>
      <c r="P237" s="1607"/>
      <c r="Z237" s="65"/>
      <c r="AA237" s="65"/>
      <c r="AB237" s="65"/>
      <c r="AC237" s="65"/>
      <c r="AD237" s="65"/>
      <c r="AE237" s="65"/>
      <c r="AF237" s="65"/>
      <c r="AG237" s="65"/>
      <c r="AH237" s="65"/>
      <c r="AI237" s="65"/>
      <c r="AM237" s="9"/>
      <c r="AN237" s="72"/>
      <c r="AO237" s="72"/>
      <c r="BD237" s="75"/>
    </row>
    <row r="238" spans="1:59" ht="12.75" customHeight="1">
      <c r="D238" s="3" t="s">
        <v>295</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1356</v>
      </c>
      <c r="W239" s="593" t="s">
        <v>1355</v>
      </c>
      <c r="X239" s="37"/>
      <c r="Y239" s="37"/>
      <c r="Z239" s="37"/>
      <c r="AA239" s="37"/>
      <c r="AB239" s="37"/>
      <c r="AC239" s="37"/>
      <c r="AD239" s="37"/>
      <c r="AE239" s="37"/>
      <c r="AF239" s="37"/>
      <c r="AG239" s="3"/>
      <c r="AH239" s="379"/>
      <c r="AI239" s="379"/>
      <c r="AM239" s="9"/>
      <c r="AO239" s="612" t="s">
        <v>347</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347</v>
      </c>
      <c r="AT240" s="657">
        <f>IF(AND(AND($M$261="for profit",$M$269="nonprofit",$M$277="for profit")),2,0)</f>
        <v>0</v>
      </c>
      <c r="BD240" s="75"/>
    </row>
    <row r="241" spans="1:58" ht="12.75" customHeight="1">
      <c r="A241" s="1620" t="s">
        <v>931</v>
      </c>
      <c r="B241" s="1620"/>
      <c r="C241" s="1620"/>
      <c r="D241" s="1620"/>
      <c r="E241" s="1620"/>
      <c r="F241" s="1620"/>
      <c r="G241" s="1620"/>
      <c r="H241" s="1620"/>
      <c r="I241" s="1620"/>
      <c r="J241" s="1620"/>
      <c r="K241" s="1620"/>
      <c r="L241" s="1620"/>
      <c r="M241" s="1620"/>
      <c r="N241" s="1620"/>
      <c r="O241" s="1620"/>
      <c r="P241" s="1620"/>
      <c r="Q241" s="1620"/>
      <c r="R241" s="1620"/>
      <c r="S241" s="1620"/>
      <c r="T241" s="1620"/>
      <c r="U241" s="1620"/>
      <c r="V241" s="1620"/>
      <c r="W241" s="1620"/>
      <c r="X241" s="1620"/>
      <c r="Y241" s="1620"/>
      <c r="Z241" s="1620"/>
      <c r="AA241" s="1620"/>
      <c r="AB241" s="1620"/>
      <c r="AC241" s="1620"/>
      <c r="AD241" s="1620"/>
      <c r="AE241" s="1620"/>
      <c r="AF241" s="1620"/>
      <c r="AG241" s="1620"/>
      <c r="AH241" s="1620"/>
      <c r="AI241" s="1620"/>
      <c r="AJ241" s="1620"/>
      <c r="AK241" s="1620"/>
      <c r="AL241" s="1620"/>
      <c r="AM241" s="9"/>
      <c r="AN241" s="72"/>
      <c r="AO241" s="659" t="s">
        <v>347</v>
      </c>
      <c r="AT241" s="658">
        <f>IF(AND(AND($M$261="nonprofit",$M$269="for profit",$M$277="for profit")),2,0)</f>
        <v>0</v>
      </c>
      <c r="BD241" s="75"/>
    </row>
    <row r="242" spans="1:58" ht="12.75" customHeight="1" thickBot="1">
      <c r="A242" s="1621"/>
      <c r="B242" s="1621"/>
      <c r="C242" s="1621"/>
      <c r="D242" s="1621"/>
      <c r="E242" s="1621"/>
      <c r="F242" s="1621"/>
      <c r="G242" s="1621"/>
      <c r="H242" s="1621"/>
      <c r="I242" s="1621"/>
      <c r="J242" s="1621"/>
      <c r="K242" s="1621"/>
      <c r="L242" s="1621"/>
      <c r="M242" s="1621"/>
      <c r="N242" s="1621"/>
      <c r="O242" s="1621"/>
      <c r="P242" s="1621"/>
      <c r="Q242" s="1621"/>
      <c r="R242" s="1621"/>
      <c r="S242" s="1621"/>
      <c r="T242" s="1621"/>
      <c r="U242" s="1621"/>
      <c r="V242" s="1621"/>
      <c r="W242" s="1621"/>
      <c r="X242" s="1621"/>
      <c r="Y242" s="1621"/>
      <c r="Z242" s="1621"/>
      <c r="AA242" s="1621"/>
      <c r="AB242" s="1621"/>
      <c r="AC242" s="1621"/>
      <c r="AD242" s="1621"/>
      <c r="AE242" s="1621"/>
      <c r="AF242" s="1621"/>
      <c r="AG242" s="1621"/>
      <c r="AH242" s="1621"/>
      <c r="AI242" s="1621"/>
      <c r="AJ242" s="1621"/>
      <c r="AK242" s="1621"/>
      <c r="AL242" s="1621"/>
      <c r="AN242" s="72"/>
      <c r="AO242" s="659" t="s">
        <v>347</v>
      </c>
      <c r="AT242" s="657">
        <f>IF(AND(AND($M$261="for profit",$M$269="nonprofit",$M$277="(select one)")),2,0)</f>
        <v>0</v>
      </c>
      <c r="BB242" s="75"/>
    </row>
    <row r="243" spans="1:58" ht="12.75" customHeight="1" thickTop="1">
      <c r="AN243" s="72"/>
      <c r="AO243" s="659" t="s">
        <v>347</v>
      </c>
      <c r="AT243" s="91">
        <f>IF(AND(AND($M$261="nonprofit",$M$269="for profit",$M$277="(select one)")),2,0)</f>
        <v>0</v>
      </c>
      <c r="BB243" s="75"/>
    </row>
    <row r="244" spans="1:58" ht="12.75" customHeight="1">
      <c r="A244" s="63" t="s">
        <v>394</v>
      </c>
      <c r="B244" s="42"/>
      <c r="C244" s="63" t="s">
        <v>503</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915</v>
      </c>
      <c r="E245" s="71"/>
      <c r="F245" s="71"/>
      <c r="G245" s="71"/>
      <c r="H245" s="71"/>
      <c r="I245" s="71"/>
      <c r="J245" s="71"/>
      <c r="K245" s="9"/>
      <c r="M245" s="1725">
        <f>H16</f>
        <v>0</v>
      </c>
      <c r="N245" s="1725"/>
      <c r="O245" s="1725"/>
      <c r="P245" s="1725"/>
      <c r="Q245" s="1725"/>
      <c r="R245" s="1725"/>
      <c r="S245" s="1725"/>
      <c r="T245" s="1725"/>
      <c r="U245" s="1725"/>
      <c r="V245" s="1725"/>
      <c r="W245" s="1725"/>
      <c r="X245" s="1725"/>
      <c r="Y245" s="1725"/>
      <c r="Z245" s="1725"/>
      <c r="AA245" s="1725"/>
      <c r="AB245" s="1725"/>
      <c r="AC245" s="1725"/>
      <c r="AD245" s="1725"/>
      <c r="AE245" s="1725"/>
      <c r="AF245" s="1725"/>
      <c r="AG245" s="1725"/>
      <c r="AH245" s="1725"/>
      <c r="AI245" s="1725"/>
      <c r="AJ245" s="1725"/>
      <c r="AK245" s="1725"/>
      <c r="AM245" s="9"/>
      <c r="AN245" s="72"/>
      <c r="AO245" s="611" t="s">
        <v>347</v>
      </c>
      <c r="AT245" s="94">
        <f>IF(AND(AND($M$261="nonprofit",$M$269="nonprofit",$M$277="for profit")),2,0)</f>
        <v>0</v>
      </c>
      <c r="BD245" s="75"/>
    </row>
    <row r="246" spans="1:58" ht="12.75" customHeight="1">
      <c r="D246" s="71" t="s">
        <v>916</v>
      </c>
      <c r="E246" s="71"/>
      <c r="F246" s="71"/>
      <c r="G246" s="71"/>
      <c r="H246" s="71"/>
      <c r="I246" s="71"/>
      <c r="J246" s="71"/>
      <c r="K246" s="9"/>
      <c r="M246" s="1590"/>
      <c r="N246" s="1590"/>
      <c r="O246" s="1590"/>
      <c r="P246" s="1590"/>
      <c r="Q246" s="1590"/>
      <c r="R246" s="1590"/>
      <c r="S246" s="1590"/>
      <c r="T246" s="1590"/>
      <c r="U246" s="1590"/>
      <c r="V246" s="1590"/>
      <c r="W246" s="1590"/>
      <c r="X246" s="1590"/>
      <c r="Y246" s="1590"/>
      <c r="Z246" s="1590"/>
      <c r="AA246" s="1590"/>
      <c r="AB246" s="1590"/>
      <c r="AC246" s="1590"/>
      <c r="AD246" s="1590"/>
      <c r="AE246" s="1590"/>
      <c r="AO246" s="611" t="s">
        <v>347</v>
      </c>
      <c r="AT246" s="91">
        <f>IF(AND(AND($M$261="nonprofit",$M$269="for profit",$M$277="nonprofit")),2,0)</f>
        <v>0</v>
      </c>
    </row>
    <row r="247" spans="1:58" ht="12.75" customHeight="1">
      <c r="D247" s="71" t="s">
        <v>955</v>
      </c>
      <c r="E247" s="71"/>
      <c r="M247" s="1590"/>
      <c r="N247" s="1590"/>
      <c r="O247" s="1590"/>
      <c r="P247" s="1590"/>
      <c r="Q247" s="1590"/>
      <c r="R247" s="1590"/>
      <c r="S247" s="1590"/>
      <c r="T247" s="1590"/>
      <c r="V247" s="73" t="s">
        <v>917</v>
      </c>
      <c r="W247" s="1593"/>
      <c r="X247" s="1593"/>
      <c r="Y247" s="71" t="s">
        <v>958</v>
      </c>
      <c r="AC247" s="1590"/>
      <c r="AD247" s="1590"/>
      <c r="AE247" s="1590"/>
      <c r="AM247" s="9"/>
      <c r="AO247" s="611" t="s">
        <v>347</v>
      </c>
      <c r="AT247" s="91">
        <f>IF(AND(AND($M$261="for profit",$M$269="nonprofit",$M$277="nonprofit")),2,0)</f>
        <v>0</v>
      </c>
      <c r="BB247" s="75"/>
    </row>
    <row r="248" spans="1:58" ht="12.75" customHeight="1">
      <c r="D248" s="74" t="s">
        <v>918</v>
      </c>
      <c r="E248" s="9"/>
      <c r="F248" s="9"/>
      <c r="G248" s="9"/>
      <c r="H248" s="9"/>
      <c r="I248" s="9"/>
      <c r="J248" s="9"/>
      <c r="K248" s="41"/>
      <c r="M248" s="1590"/>
      <c r="N248" s="1590"/>
      <c r="O248" s="1590"/>
      <c r="P248" s="1590"/>
      <c r="Q248" s="1590"/>
      <c r="R248" s="1590"/>
      <c r="S248" s="1590"/>
      <c r="T248" s="1590"/>
      <c r="U248" s="1590"/>
      <c r="V248" s="1590"/>
      <c r="W248" s="1590"/>
      <c r="X248" s="1590"/>
      <c r="Y248" s="1590"/>
      <c r="Z248" s="1590"/>
      <c r="AA248" s="1590"/>
      <c r="AB248" s="1590"/>
      <c r="AC248" s="1590"/>
      <c r="AD248" s="1590"/>
      <c r="AE248" s="1590"/>
      <c r="AI248" s="9"/>
      <c r="AJ248" s="9"/>
      <c r="AK248" s="9"/>
      <c r="AL248" s="9"/>
      <c r="AO248" s="661"/>
    </row>
    <row r="249" spans="1:58" ht="12.75" customHeight="1">
      <c r="D249" s="74" t="s">
        <v>919</v>
      </c>
      <c r="E249" s="9"/>
      <c r="F249" s="9"/>
      <c r="M249" s="1592"/>
      <c r="N249" s="1592"/>
      <c r="O249" s="1592"/>
      <c r="P249" s="1592"/>
      <c r="Q249" s="1592"/>
      <c r="R249" s="1592"/>
      <c r="S249" s="9" t="s">
        <v>447</v>
      </c>
      <c r="T249" s="9"/>
      <c r="U249" s="1593"/>
      <c r="V249" s="1593"/>
      <c r="W249" s="1593"/>
      <c r="X249" s="9" t="s">
        <v>920</v>
      </c>
      <c r="Z249" s="1592"/>
      <c r="AA249" s="1592"/>
      <c r="AB249" s="1592"/>
      <c r="AC249" s="1592"/>
      <c r="AD249" s="1592"/>
      <c r="AE249" s="1592"/>
      <c r="AM249" s="9"/>
      <c r="AO249" s="659" t="s">
        <v>346</v>
      </c>
      <c r="AT249" s="94">
        <f>IF(AND(AND($M$261="nonprofit",$M$269="nonprofit",$M$277="(select one)")),1,0)</f>
        <v>0</v>
      </c>
    </row>
    <row r="250" spans="1:58" ht="12.75" customHeight="1">
      <c r="D250" s="74" t="s">
        <v>921</v>
      </c>
      <c r="E250" s="9"/>
      <c r="F250" s="9"/>
      <c r="M250" s="1731"/>
      <c r="N250" s="1731"/>
      <c r="O250" s="1731"/>
      <c r="P250" s="1731"/>
      <c r="Q250" s="1731"/>
      <c r="R250" s="1731"/>
      <c r="S250" s="1731"/>
      <c r="T250" s="1731"/>
      <c r="U250" s="1731"/>
      <c r="V250" s="1731"/>
      <c r="W250" s="1731"/>
      <c r="X250" s="1731"/>
      <c r="Y250" s="1731"/>
      <c r="Z250" s="1731"/>
      <c r="AA250" s="1731"/>
      <c r="AB250" s="1731"/>
      <c r="AC250" s="1731"/>
      <c r="AD250" s="1731"/>
      <c r="AE250" s="1731"/>
      <c r="AF250" s="9"/>
      <c r="AG250" s="9"/>
      <c r="AH250" s="9"/>
      <c r="AI250" s="9"/>
      <c r="AJ250" s="9"/>
      <c r="AK250" s="9"/>
      <c r="AL250" s="9"/>
      <c r="AO250" s="659" t="s">
        <v>346</v>
      </c>
      <c r="AT250" s="91">
        <f>IF(AND(AND($M$261="nonprofit",$M$269="nonprofit",$M$277="nonprofit")),1,0)</f>
        <v>0</v>
      </c>
    </row>
    <row r="251" spans="1:58" ht="12.75" customHeight="1">
      <c r="A251" s="63" t="s">
        <v>951</v>
      </c>
      <c r="C251" s="49" t="s">
        <v>504</v>
      </c>
      <c r="M251" s="1588" t="s">
        <v>195</v>
      </c>
      <c r="N251" s="1588"/>
      <c r="O251" s="1588"/>
      <c r="P251" s="1588"/>
      <c r="Q251" s="1588"/>
      <c r="R251" s="1588"/>
      <c r="S251" s="1588"/>
      <c r="T251" s="1588"/>
      <c r="U251" s="74" t="s">
        <v>1328</v>
      </c>
      <c r="AA251" s="1589"/>
      <c r="AB251" s="1589"/>
      <c r="AC251" s="1589"/>
      <c r="AD251" s="1589"/>
      <c r="AE251" s="1589"/>
      <c r="AF251" s="1589"/>
      <c r="AG251" s="1589"/>
      <c r="AH251" s="1589"/>
      <c r="AI251" s="1589"/>
      <c r="AJ251" s="1589"/>
      <c r="AK251" s="1589"/>
      <c r="AL251" s="72"/>
      <c r="AO251" s="659" t="s">
        <v>346</v>
      </c>
      <c r="AT251" s="94">
        <f>IF(AND(AND($M$261="nonprofit",$M$269="(select one)",$M$277="(select one)")),1,0)</f>
        <v>0</v>
      </c>
    </row>
    <row r="252" spans="1:58" ht="12.75" customHeight="1">
      <c r="D252" s="17" t="s">
        <v>340</v>
      </c>
      <c r="M252" s="1594"/>
      <c r="N252" s="1594"/>
      <c r="O252" s="1594"/>
      <c r="P252" s="1594"/>
      <c r="Q252" s="1594"/>
      <c r="R252" s="1594"/>
      <c r="S252" s="1594"/>
      <c r="T252" s="1594"/>
      <c r="U252" s="1594"/>
      <c r="V252" s="1594"/>
      <c r="W252" s="1594"/>
      <c r="X252" s="1594"/>
      <c r="Y252" s="1594"/>
      <c r="Z252" s="1594"/>
      <c r="AA252" s="1594"/>
      <c r="AB252" s="1594"/>
      <c r="AC252" s="1594"/>
      <c r="AD252" s="1594"/>
      <c r="AE252" s="1594"/>
      <c r="AF252" s="9"/>
      <c r="AG252" s="9"/>
      <c r="AH252" s="9"/>
      <c r="AI252" s="9"/>
      <c r="AJ252" s="9"/>
      <c r="AK252" s="72"/>
      <c r="AL252" s="72"/>
      <c r="AO252" s="659" t="s">
        <v>1285</v>
      </c>
      <c r="AT252" s="91">
        <f>IF(AND(AND($M$261="for profit",$M$269="for profit",$M$277="(select one)")),3,0)</f>
        <v>0</v>
      </c>
    </row>
    <row r="253" spans="1:58" ht="12.75" customHeight="1">
      <c r="D253" s="74"/>
      <c r="K253" s="3"/>
      <c r="AO253" s="659" t="s">
        <v>1285</v>
      </c>
      <c r="AT253" s="91">
        <f>IF(AND(AND($M$261="for profit",$M$269="for profit",$M$277="for profit")),3,0)</f>
        <v>0</v>
      </c>
      <c r="BA253" s="75"/>
    </row>
    <row r="254" spans="1:58" ht="12.75" customHeight="1">
      <c r="A254" s="63" t="s">
        <v>961</v>
      </c>
      <c r="C254" s="63" t="s">
        <v>342</v>
      </c>
      <c r="D254" s="74"/>
      <c r="K254" s="3"/>
      <c r="L254" s="19"/>
      <c r="M254" s="19"/>
      <c r="N254" s="19"/>
      <c r="AO254" s="659" t="s">
        <v>1285</v>
      </c>
      <c r="AT254" s="91">
        <f>IF(AND(AND($M$261="for profit",$M$269="(select one)",$M$277="(select one)")),3,0)</f>
        <v>0</v>
      </c>
    </row>
    <row r="255" spans="1:58" ht="12.75" customHeight="1">
      <c r="A255" s="41"/>
      <c r="B255" s="9"/>
      <c r="C255" s="158" t="s">
        <v>53</v>
      </c>
      <c r="D255" s="71" t="s">
        <v>341</v>
      </c>
      <c r="E255" s="71"/>
      <c r="F255" s="71"/>
      <c r="G255" s="71"/>
      <c r="H255" s="71"/>
      <c r="I255" s="71"/>
      <c r="J255" s="71"/>
      <c r="K255" s="71"/>
      <c r="L255" s="9"/>
      <c r="M255" s="1723"/>
      <c r="N255" s="1724"/>
      <c r="O255" s="1724"/>
      <c r="P255" s="1724"/>
      <c r="Q255" s="1724"/>
      <c r="R255" s="1724"/>
      <c r="S255" s="1724"/>
      <c r="T255" s="1724"/>
      <c r="U255" s="1724"/>
      <c r="V255" s="1724"/>
      <c r="W255" s="1724"/>
      <c r="X255" s="1724"/>
      <c r="Y255" s="1724"/>
      <c r="Z255" s="1724"/>
      <c r="AA255" s="1724"/>
      <c r="AB255" s="1724"/>
      <c r="AC255" s="1724"/>
      <c r="AD255" s="1724"/>
      <c r="AE255" s="1724"/>
      <c r="AF255" s="1724" t="s">
        <v>195</v>
      </c>
      <c r="AG255" s="1724"/>
      <c r="AH255" s="1724"/>
      <c r="AI255" s="1724"/>
      <c r="AJ255" s="1724"/>
      <c r="AK255" s="1724"/>
      <c r="BA255" s="3"/>
      <c r="BB255" s="662"/>
      <c r="BC255" s="3"/>
      <c r="BD255" s="271"/>
      <c r="BE255" s="271"/>
      <c r="BF255" s="271"/>
    </row>
    <row r="256" spans="1:58" ht="12.75" customHeight="1">
      <c r="A256" s="41"/>
      <c r="B256" s="9"/>
      <c r="C256" s="9"/>
      <c r="D256" s="71" t="s">
        <v>916</v>
      </c>
      <c r="E256" s="71"/>
      <c r="F256" s="71"/>
      <c r="G256" s="71"/>
      <c r="H256" s="71"/>
      <c r="I256" s="71"/>
      <c r="J256" s="71"/>
      <c r="K256" s="71"/>
      <c r="L256" s="9"/>
      <c r="M256" s="1590"/>
      <c r="N256" s="1590"/>
      <c r="O256" s="1590"/>
      <c r="P256" s="1590"/>
      <c r="Q256" s="1590"/>
      <c r="R256" s="1590"/>
      <c r="S256" s="1590"/>
      <c r="T256" s="1590"/>
      <c r="U256" s="1590"/>
      <c r="V256" s="1590"/>
      <c r="W256" s="1590"/>
      <c r="X256" s="1590"/>
      <c r="Y256" s="1590"/>
      <c r="Z256" s="1590"/>
      <c r="AA256" s="1590"/>
      <c r="AB256" s="1590"/>
      <c r="AC256" s="1590"/>
      <c r="AD256" s="1590"/>
      <c r="AE256" s="1590"/>
      <c r="AL256" s="9"/>
      <c r="AT256" s="17">
        <f>SUM(AT239:AT254)</f>
        <v>0</v>
      </c>
      <c r="BA256" s="3"/>
      <c r="BB256" s="3"/>
      <c r="BC256" s="3"/>
    </row>
    <row r="257" spans="1:55" ht="12.75" customHeight="1">
      <c r="A257" s="41"/>
      <c r="B257" s="9"/>
      <c r="C257" s="9"/>
      <c r="D257" s="71" t="s">
        <v>955</v>
      </c>
      <c r="E257" s="71"/>
      <c r="M257" s="1590"/>
      <c r="N257" s="1590"/>
      <c r="O257" s="1590"/>
      <c r="P257" s="1590"/>
      <c r="Q257" s="1590"/>
      <c r="R257" s="1590"/>
      <c r="S257" s="1590"/>
      <c r="T257" s="1590"/>
      <c r="V257" s="73" t="s">
        <v>917</v>
      </c>
      <c r="W257" s="1593"/>
      <c r="X257" s="1593"/>
      <c r="Y257" s="71" t="s">
        <v>958</v>
      </c>
      <c r="AC257" s="1590"/>
      <c r="AD257" s="1590"/>
      <c r="AE257" s="1590"/>
      <c r="AT257" s="17">
        <v>1</v>
      </c>
      <c r="AU257" s="17" t="s">
        <v>343</v>
      </c>
      <c r="BA257" s="3"/>
      <c r="BB257" s="3"/>
      <c r="BC257" s="3"/>
    </row>
    <row r="258" spans="1:55" ht="12.75" customHeight="1">
      <c r="A258" s="41"/>
      <c r="B258" s="9"/>
      <c r="C258" s="9"/>
      <c r="D258" s="74" t="s">
        <v>918</v>
      </c>
      <c r="E258" s="9"/>
      <c r="F258" s="9"/>
      <c r="G258" s="9"/>
      <c r="H258" s="9"/>
      <c r="I258" s="9"/>
      <c r="J258" s="9"/>
      <c r="K258" s="9"/>
      <c r="L258" s="41"/>
      <c r="M258" s="1590"/>
      <c r="N258" s="1590"/>
      <c r="O258" s="1590"/>
      <c r="P258" s="1590"/>
      <c r="Q258" s="1590"/>
      <c r="R258" s="1590"/>
      <c r="S258" s="1590"/>
      <c r="T258" s="1590"/>
      <c r="U258" s="1590"/>
      <c r="V258" s="1590"/>
      <c r="W258" s="1590"/>
      <c r="X258" s="1590"/>
      <c r="Y258" s="1590"/>
      <c r="Z258" s="1590"/>
      <c r="AA258" s="1590"/>
      <c r="AB258" s="1590"/>
      <c r="AC258" s="1590"/>
      <c r="AD258" s="1590"/>
      <c r="AE258" s="1590"/>
      <c r="AJ258" s="9"/>
      <c r="AK258" s="9"/>
      <c r="AL258" s="9"/>
      <c r="AT258" s="17">
        <v>2</v>
      </c>
      <c r="AU258" s="17" t="s">
        <v>596</v>
      </c>
      <c r="BA258" s="3"/>
      <c r="BB258" s="656" t="e">
        <f>VLOOKUP(AT256,AT257:AU259,2,FALSE)</f>
        <v>#N/A</v>
      </c>
      <c r="BC258" s="656"/>
    </row>
    <row r="259" spans="1:55" ht="12.75" customHeight="1">
      <c r="A259" s="41"/>
      <c r="B259" s="9"/>
      <c r="C259" s="9"/>
      <c r="D259" s="74" t="s">
        <v>919</v>
      </c>
      <c r="E259" s="9"/>
      <c r="F259" s="9"/>
      <c r="M259" s="1592"/>
      <c r="N259" s="1592"/>
      <c r="O259" s="1592"/>
      <c r="P259" s="1592"/>
      <c r="Q259" s="1592"/>
      <c r="R259" s="1592"/>
      <c r="S259" s="9" t="s">
        <v>447</v>
      </c>
      <c r="T259" s="9"/>
      <c r="U259" s="1593"/>
      <c r="V259" s="1593"/>
      <c r="W259" s="1593"/>
      <c r="X259" s="9" t="s">
        <v>920</v>
      </c>
      <c r="Z259" s="1592"/>
      <c r="AA259" s="1592"/>
      <c r="AB259" s="1592"/>
      <c r="AC259" s="1592"/>
      <c r="AD259" s="1592"/>
      <c r="AE259" s="1592"/>
      <c r="AN259" s="17" t="s">
        <v>195</v>
      </c>
      <c r="AT259" s="17">
        <v>3</v>
      </c>
      <c r="AU259" s="17" t="s">
        <v>345</v>
      </c>
      <c r="BA259" s="662"/>
      <c r="BB259" s="3"/>
      <c r="BC259" s="3"/>
    </row>
    <row r="260" spans="1:55" ht="12.75" customHeight="1">
      <c r="A260" s="41"/>
      <c r="B260" s="9"/>
      <c r="C260" s="9"/>
      <c r="D260" s="74" t="s">
        <v>921</v>
      </c>
      <c r="E260" s="9"/>
      <c r="F260" s="9"/>
      <c r="M260" s="1731"/>
      <c r="N260" s="1731"/>
      <c r="O260" s="1731"/>
      <c r="P260" s="1731"/>
      <c r="Q260" s="1731"/>
      <c r="R260" s="1731"/>
      <c r="S260" s="1731"/>
      <c r="T260" s="1731"/>
      <c r="U260" s="1731"/>
      <c r="V260" s="1731"/>
      <c r="W260" s="1731"/>
      <c r="X260" s="1731"/>
      <c r="Y260" s="1731"/>
      <c r="Z260" s="1731"/>
      <c r="AA260" s="1731"/>
      <c r="AB260" s="1731"/>
      <c r="AC260" s="1731"/>
      <c r="AD260" s="1731"/>
      <c r="AE260" s="1731"/>
      <c r="AG260" s="9"/>
      <c r="AH260" s="9"/>
      <c r="AI260" s="9"/>
      <c r="AJ260" s="9"/>
      <c r="AK260" s="9"/>
      <c r="AL260" s="9"/>
      <c r="AN260" s="9" t="s">
        <v>543</v>
      </c>
      <c r="BA260" s="75"/>
    </row>
    <row r="261" spans="1:55" ht="12.75" customHeight="1">
      <c r="A261" s="35"/>
      <c r="B261" s="9"/>
      <c r="C261" s="158"/>
      <c r="D261" s="74" t="s">
        <v>344</v>
      </c>
      <c r="E261" s="9"/>
      <c r="F261" s="9"/>
      <c r="G261" s="9"/>
      <c r="H261" s="9"/>
      <c r="I261" s="9"/>
      <c r="J261" s="9"/>
      <c r="K261" s="9"/>
      <c r="L261" s="9"/>
      <c r="M261" s="1588" t="s">
        <v>195</v>
      </c>
      <c r="N261" s="1588"/>
      <c r="O261" s="1588"/>
      <c r="P261" s="1588"/>
      <c r="Q261" s="1588"/>
      <c r="R261" s="1588"/>
      <c r="S261" s="1588"/>
      <c r="T261" s="1588"/>
      <c r="U261" s="74" t="s">
        <v>1328</v>
      </c>
      <c r="AA261" s="1589"/>
      <c r="AB261" s="1589"/>
      <c r="AC261" s="1589"/>
      <c r="AD261" s="1589"/>
      <c r="AE261" s="1589"/>
      <c r="AF261" s="1589"/>
      <c r="AG261" s="1589"/>
      <c r="AH261" s="1589"/>
      <c r="AI261" s="1589"/>
      <c r="AJ261" s="1589"/>
      <c r="AK261" s="1589"/>
      <c r="AN261" s="9" t="s">
        <v>861</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1402</v>
      </c>
      <c r="E263" s="71"/>
      <c r="F263" s="71"/>
      <c r="G263" s="71"/>
      <c r="H263" s="71"/>
      <c r="I263" s="71"/>
      <c r="J263" s="71"/>
      <c r="K263" s="71"/>
      <c r="L263" s="9"/>
      <c r="M263" s="1723"/>
      <c r="N263" s="1724"/>
      <c r="O263" s="1724"/>
      <c r="P263" s="1724"/>
      <c r="Q263" s="1724"/>
      <c r="R263" s="1724"/>
      <c r="S263" s="1724"/>
      <c r="T263" s="1724"/>
      <c r="U263" s="1724"/>
      <c r="V263" s="1724"/>
      <c r="W263" s="1724"/>
      <c r="X263" s="1724"/>
      <c r="Y263" s="1724"/>
      <c r="Z263" s="1724"/>
      <c r="AA263" s="1724"/>
      <c r="AB263" s="1724"/>
      <c r="AC263" s="1724"/>
      <c r="AD263" s="1724"/>
      <c r="AE263" s="1724"/>
      <c r="AF263" s="1724" t="s">
        <v>195</v>
      </c>
      <c r="AG263" s="1724"/>
      <c r="AH263" s="1724"/>
      <c r="AI263" s="1724"/>
      <c r="AJ263" s="1724"/>
      <c r="AK263" s="1724"/>
      <c r="BA263" s="75"/>
    </row>
    <row r="264" spans="1:55" ht="12.75" customHeight="1">
      <c r="A264" s="41"/>
      <c r="B264" s="9"/>
      <c r="C264" s="9"/>
      <c r="D264" s="71" t="s">
        <v>916</v>
      </c>
      <c r="E264" s="71"/>
      <c r="F264" s="71"/>
      <c r="G264" s="71"/>
      <c r="H264" s="71"/>
      <c r="I264" s="71"/>
      <c r="J264" s="71"/>
      <c r="K264" s="71"/>
      <c r="L264" s="9"/>
      <c r="M264" s="1590"/>
      <c r="N264" s="1590"/>
      <c r="O264" s="1590"/>
      <c r="P264" s="1590"/>
      <c r="Q264" s="1590"/>
      <c r="R264" s="1590"/>
      <c r="S264" s="1590"/>
      <c r="T264" s="1590"/>
      <c r="U264" s="1590"/>
      <c r="V264" s="1590"/>
      <c r="W264" s="1590"/>
      <c r="X264" s="1590"/>
      <c r="Y264" s="1590"/>
      <c r="Z264" s="1590"/>
      <c r="AA264" s="1590"/>
      <c r="AB264" s="1590"/>
      <c r="AC264" s="1590"/>
      <c r="AD264" s="1590"/>
      <c r="AE264" s="1590"/>
      <c r="AL264" s="9"/>
      <c r="BA264" s="75"/>
    </row>
    <row r="265" spans="1:55" ht="12.75" customHeight="1">
      <c r="A265" s="41"/>
      <c r="B265" s="9"/>
      <c r="C265" s="9"/>
      <c r="D265" s="71" t="s">
        <v>955</v>
      </c>
      <c r="E265" s="71"/>
      <c r="M265" s="1590"/>
      <c r="N265" s="1590"/>
      <c r="O265" s="1590"/>
      <c r="P265" s="1590"/>
      <c r="Q265" s="1590"/>
      <c r="R265" s="1590"/>
      <c r="S265" s="1590"/>
      <c r="T265" s="1590"/>
      <c r="V265" s="73" t="s">
        <v>917</v>
      </c>
      <c r="W265" s="1593"/>
      <c r="X265" s="1593"/>
      <c r="Y265" s="71" t="s">
        <v>958</v>
      </c>
      <c r="AC265" s="1590"/>
      <c r="AD265" s="1590"/>
      <c r="AE265" s="1590"/>
      <c r="BA265" s="75"/>
    </row>
    <row r="266" spans="1:55" ht="12.75" customHeight="1">
      <c r="A266" s="41"/>
      <c r="B266" s="9"/>
      <c r="C266" s="9"/>
      <c r="D266" s="74" t="s">
        <v>918</v>
      </c>
      <c r="E266" s="9"/>
      <c r="F266" s="9"/>
      <c r="G266" s="9"/>
      <c r="H266" s="9"/>
      <c r="I266" s="9"/>
      <c r="J266" s="9"/>
      <c r="K266" s="9"/>
      <c r="L266" s="41"/>
      <c r="M266" s="1590"/>
      <c r="N266" s="1590"/>
      <c r="O266" s="1590"/>
      <c r="P266" s="1590"/>
      <c r="Q266" s="1590"/>
      <c r="R266" s="1590"/>
      <c r="S266" s="1590"/>
      <c r="T266" s="1590"/>
      <c r="U266" s="1590"/>
      <c r="V266" s="1590"/>
      <c r="W266" s="1590"/>
      <c r="X266" s="1590"/>
      <c r="Y266" s="1590"/>
      <c r="Z266" s="1590"/>
      <c r="AA266" s="1590"/>
      <c r="AB266" s="1590"/>
      <c r="AC266" s="1590"/>
      <c r="AD266" s="1590"/>
      <c r="AE266" s="1590"/>
      <c r="AJ266" s="9"/>
      <c r="AK266" s="9"/>
      <c r="AL266" s="9"/>
      <c r="BA266" s="75"/>
    </row>
    <row r="267" spans="1:55" ht="12.75" customHeight="1">
      <c r="A267" s="41"/>
      <c r="B267" s="9"/>
      <c r="C267" s="9"/>
      <c r="D267" s="74" t="s">
        <v>919</v>
      </c>
      <c r="E267" s="9"/>
      <c r="F267" s="9"/>
      <c r="M267" s="1592"/>
      <c r="N267" s="1592"/>
      <c r="O267" s="1592"/>
      <c r="P267" s="1592"/>
      <c r="Q267" s="1592"/>
      <c r="R267" s="1592"/>
      <c r="S267" s="9" t="s">
        <v>447</v>
      </c>
      <c r="T267" s="9"/>
      <c r="U267" s="1593"/>
      <c r="V267" s="1593"/>
      <c r="W267" s="1593"/>
      <c r="X267" s="9" t="s">
        <v>920</v>
      </c>
      <c r="Z267" s="1592"/>
      <c r="AA267" s="1592"/>
      <c r="AB267" s="1592"/>
      <c r="AC267" s="1592"/>
      <c r="AD267" s="1592"/>
      <c r="AE267" s="1592"/>
    </row>
    <row r="268" spans="1:55" ht="12.75" customHeight="1">
      <c r="A268" s="41"/>
      <c r="B268" s="9"/>
      <c r="C268" s="9"/>
      <c r="D268" s="74" t="s">
        <v>921</v>
      </c>
      <c r="E268" s="9"/>
      <c r="F268" s="9"/>
      <c r="M268" s="1731"/>
      <c r="N268" s="1731"/>
      <c r="O268" s="1731"/>
      <c r="P268" s="1731"/>
      <c r="Q268" s="1731"/>
      <c r="R268" s="1731"/>
      <c r="S268" s="1731"/>
      <c r="T268" s="1731"/>
      <c r="U268" s="1731"/>
      <c r="V268" s="1731"/>
      <c r="W268" s="1731"/>
      <c r="X268" s="1731"/>
      <c r="Y268" s="1731"/>
      <c r="Z268" s="1731"/>
      <c r="AA268" s="1731"/>
      <c r="AB268" s="1731"/>
      <c r="AC268" s="1731"/>
      <c r="AD268" s="1731"/>
      <c r="AE268" s="1731"/>
      <c r="AG268" s="9"/>
      <c r="AH268" s="9"/>
      <c r="AI268" s="9"/>
      <c r="AJ268" s="9"/>
      <c r="AK268" s="9"/>
      <c r="AL268" s="9"/>
      <c r="BA268" s="75"/>
    </row>
    <row r="269" spans="1:55" ht="12.75" customHeight="1">
      <c r="A269" s="35"/>
      <c r="B269" s="9"/>
      <c r="C269" s="158"/>
      <c r="D269" s="74" t="s">
        <v>344</v>
      </c>
      <c r="E269" s="9"/>
      <c r="F269" s="9"/>
      <c r="G269" s="9"/>
      <c r="H269" s="9"/>
      <c r="I269" s="9"/>
      <c r="J269" s="9"/>
      <c r="K269" s="9"/>
      <c r="L269" s="9"/>
      <c r="M269" s="1588" t="s">
        <v>195</v>
      </c>
      <c r="N269" s="1588"/>
      <c r="O269" s="1588"/>
      <c r="P269" s="1588"/>
      <c r="Q269" s="1588"/>
      <c r="R269" s="1588"/>
      <c r="S269" s="1588"/>
      <c r="T269" s="1588"/>
      <c r="U269" s="74" t="s">
        <v>1328</v>
      </c>
      <c r="AA269" s="1589"/>
      <c r="AB269" s="1589"/>
      <c r="AC269" s="1589"/>
      <c r="AD269" s="1589"/>
      <c r="AE269" s="1589"/>
      <c r="AF269" s="1589"/>
      <c r="AG269" s="1589"/>
      <c r="AH269" s="1589"/>
      <c r="AI269" s="1589"/>
      <c r="AJ269" s="1589"/>
      <c r="AK269" s="1589"/>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2182</v>
      </c>
      <c r="D271" s="71" t="s">
        <v>341</v>
      </c>
      <c r="E271" s="71"/>
      <c r="F271" s="71"/>
      <c r="G271" s="71"/>
      <c r="H271" s="71"/>
      <c r="I271" s="71"/>
      <c r="J271" s="71"/>
      <c r="K271" s="71"/>
      <c r="L271" s="9"/>
      <c r="M271" s="1724"/>
      <c r="N271" s="1724"/>
      <c r="O271" s="1724"/>
      <c r="P271" s="1724"/>
      <c r="Q271" s="1724"/>
      <c r="R271" s="1724"/>
      <c r="S271" s="1724"/>
      <c r="T271" s="1724"/>
      <c r="U271" s="1724"/>
      <c r="V271" s="1724"/>
      <c r="W271" s="1724"/>
      <c r="X271" s="1724"/>
      <c r="Y271" s="1724"/>
      <c r="Z271" s="1724"/>
      <c r="AA271" s="1724"/>
      <c r="AB271" s="1724"/>
      <c r="AC271" s="1724"/>
      <c r="AD271" s="1724"/>
      <c r="AE271" s="1724"/>
      <c r="AF271" s="1724" t="s">
        <v>195</v>
      </c>
      <c r="AG271" s="1724"/>
      <c r="AH271" s="1724"/>
      <c r="AI271" s="1724"/>
      <c r="AJ271" s="1724"/>
      <c r="AK271" s="1724"/>
      <c r="AL271" s="72"/>
      <c r="BA271" s="75"/>
    </row>
    <row r="272" spans="1:55" ht="12.75" customHeight="1">
      <c r="A272" s="35"/>
      <c r="B272" s="9"/>
      <c r="C272" s="9"/>
      <c r="D272" s="71" t="s">
        <v>916</v>
      </c>
      <c r="E272" s="71"/>
      <c r="F272" s="71"/>
      <c r="G272" s="71"/>
      <c r="H272" s="71"/>
      <c r="I272" s="71"/>
      <c r="J272" s="71"/>
      <c r="K272" s="71"/>
      <c r="L272" s="9"/>
      <c r="M272" s="1590"/>
      <c r="N272" s="1590"/>
      <c r="O272" s="1590"/>
      <c r="P272" s="1590"/>
      <c r="Q272" s="1590"/>
      <c r="R272" s="1590"/>
      <c r="S272" s="1590"/>
      <c r="T272" s="1590"/>
      <c r="U272" s="1590"/>
      <c r="V272" s="1590"/>
      <c r="W272" s="1590"/>
      <c r="X272" s="1590"/>
      <c r="Y272" s="1590"/>
      <c r="Z272" s="1590"/>
      <c r="AA272" s="1590"/>
      <c r="AB272" s="1590"/>
      <c r="AC272" s="1590"/>
      <c r="AD272" s="1590"/>
      <c r="AE272" s="1590"/>
      <c r="AL272" s="72"/>
      <c r="BA272" s="75"/>
    </row>
    <row r="273" spans="1:53" ht="12.75" customHeight="1">
      <c r="A273" s="35"/>
      <c r="B273" s="9"/>
      <c r="C273" s="9"/>
      <c r="D273" s="71" t="s">
        <v>955</v>
      </c>
      <c r="E273" s="71"/>
      <c r="M273" s="1590"/>
      <c r="N273" s="1590"/>
      <c r="O273" s="1590"/>
      <c r="P273" s="1590"/>
      <c r="Q273" s="1590"/>
      <c r="R273" s="1590"/>
      <c r="S273" s="1590"/>
      <c r="T273" s="1590"/>
      <c r="V273" s="73" t="s">
        <v>917</v>
      </c>
      <c r="W273" s="1593"/>
      <c r="X273" s="1593"/>
      <c r="Y273" s="71" t="s">
        <v>958</v>
      </c>
      <c r="AC273" s="1590"/>
      <c r="AD273" s="1590"/>
      <c r="AE273" s="1590"/>
      <c r="AL273" s="72"/>
      <c r="BA273" s="75"/>
    </row>
    <row r="274" spans="1:53" ht="12.75" customHeight="1">
      <c r="A274" s="35"/>
      <c r="B274" s="9"/>
      <c r="C274" s="9"/>
      <c r="D274" s="74" t="s">
        <v>918</v>
      </c>
      <c r="E274" s="9"/>
      <c r="F274" s="9"/>
      <c r="G274" s="9"/>
      <c r="H274" s="9"/>
      <c r="I274" s="9"/>
      <c r="J274" s="9"/>
      <c r="K274" s="9"/>
      <c r="L274" s="41"/>
      <c r="M274" s="1590"/>
      <c r="N274" s="1590"/>
      <c r="O274" s="1590"/>
      <c r="P274" s="1590"/>
      <c r="Q274" s="1590"/>
      <c r="R274" s="1590"/>
      <c r="S274" s="1590"/>
      <c r="T274" s="1590"/>
      <c r="U274" s="1590"/>
      <c r="V274" s="1590"/>
      <c r="W274" s="1590"/>
      <c r="X274" s="1590"/>
      <c r="Y274" s="1590"/>
      <c r="Z274" s="1590"/>
      <c r="AA274" s="1590"/>
      <c r="AB274" s="1590"/>
      <c r="AC274" s="1590"/>
      <c r="AD274" s="1590"/>
      <c r="AE274" s="1590"/>
      <c r="AJ274" s="9"/>
      <c r="AK274" s="9"/>
      <c r="AL274" s="72"/>
      <c r="BA274" s="75"/>
    </row>
    <row r="275" spans="1:53" ht="12.75" customHeight="1">
      <c r="A275" s="35"/>
      <c r="B275" s="9"/>
      <c r="C275" s="9"/>
      <c r="D275" s="74" t="s">
        <v>919</v>
      </c>
      <c r="E275" s="9"/>
      <c r="F275" s="9"/>
      <c r="M275" s="1592"/>
      <c r="N275" s="1592"/>
      <c r="O275" s="1592"/>
      <c r="P275" s="1592"/>
      <c r="Q275" s="1592"/>
      <c r="R275" s="1592"/>
      <c r="S275" s="9" t="s">
        <v>447</v>
      </c>
      <c r="T275" s="9"/>
      <c r="U275" s="1593"/>
      <c r="V275" s="1593"/>
      <c r="W275" s="1593"/>
      <c r="X275" s="9" t="s">
        <v>920</v>
      </c>
      <c r="Z275" s="1592"/>
      <c r="AA275" s="1592"/>
      <c r="AB275" s="1592"/>
      <c r="AC275" s="1592"/>
      <c r="AD275" s="1592"/>
      <c r="AE275" s="1592"/>
      <c r="AL275" s="72"/>
      <c r="BA275" s="75"/>
    </row>
    <row r="276" spans="1:53" ht="12.75" customHeight="1">
      <c r="A276" s="35"/>
      <c r="B276" s="9"/>
      <c r="C276" s="9"/>
      <c r="D276" s="74" t="s">
        <v>921</v>
      </c>
      <c r="E276" s="9"/>
      <c r="F276" s="9"/>
      <c r="M276" s="1731"/>
      <c r="N276" s="1731"/>
      <c r="O276" s="1731"/>
      <c r="P276" s="1731"/>
      <c r="Q276" s="1731"/>
      <c r="R276" s="1731"/>
      <c r="S276" s="1731"/>
      <c r="T276" s="1731"/>
      <c r="U276" s="1731"/>
      <c r="V276" s="1731"/>
      <c r="W276" s="1731"/>
      <c r="X276" s="1731"/>
      <c r="Y276" s="1731"/>
      <c r="Z276" s="1731"/>
      <c r="AA276" s="1731"/>
      <c r="AB276" s="1731"/>
      <c r="AC276" s="1731"/>
      <c r="AD276" s="1731"/>
      <c r="AE276" s="1731"/>
      <c r="AG276" s="9"/>
      <c r="AH276" s="9"/>
      <c r="AI276" s="9"/>
      <c r="AJ276" s="9"/>
      <c r="AK276" s="9"/>
      <c r="AL276" s="72"/>
      <c r="BA276" s="75"/>
    </row>
    <row r="277" spans="1:53" ht="12.75" customHeight="1">
      <c r="A277" s="35"/>
      <c r="B277" s="9"/>
      <c r="C277" s="158"/>
      <c r="D277" s="74" t="s">
        <v>344</v>
      </c>
      <c r="E277" s="9"/>
      <c r="F277" s="9"/>
      <c r="G277" s="9"/>
      <c r="H277" s="9"/>
      <c r="I277" s="9"/>
      <c r="J277" s="9"/>
      <c r="K277" s="9"/>
      <c r="L277" s="9"/>
      <c r="M277" s="1588" t="s">
        <v>195</v>
      </c>
      <c r="N277" s="1588"/>
      <c r="O277" s="1588"/>
      <c r="P277" s="1588"/>
      <c r="Q277" s="1588"/>
      <c r="R277" s="1588"/>
      <c r="S277" s="1588"/>
      <c r="T277" s="1588"/>
      <c r="U277" s="74" t="s">
        <v>1328</v>
      </c>
      <c r="AA277" s="1589"/>
      <c r="AB277" s="1589"/>
      <c r="AC277" s="1589"/>
      <c r="AD277" s="1589"/>
      <c r="AE277" s="1589"/>
      <c r="AF277" s="1589"/>
      <c r="AG277" s="1589"/>
      <c r="AH277" s="1589"/>
      <c r="AI277" s="1589"/>
      <c r="AJ277" s="1589"/>
      <c r="AK277" s="1589"/>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1401</v>
      </c>
      <c r="AA279" s="789"/>
      <c r="AB279" s="789"/>
      <c r="AC279" s="789"/>
      <c r="AD279" s="318"/>
      <c r="AE279" s="318"/>
      <c r="AF279" s="318"/>
      <c r="AG279" s="318"/>
      <c r="AH279" s="318"/>
      <c r="AI279" s="318"/>
      <c r="AJ279" s="318"/>
      <c r="AK279" s="790"/>
      <c r="AL279" s="108"/>
      <c r="BA279" s="75"/>
    </row>
    <row r="280" spans="1:53" ht="12.75" customHeight="1">
      <c r="A280" s="153" t="s">
        <v>748</v>
      </c>
      <c r="B280" s="9"/>
      <c r="C280" s="63" t="s">
        <v>561</v>
      </c>
      <c r="D280" s="9"/>
      <c r="E280" s="9"/>
      <c r="F280" s="9"/>
      <c r="G280" s="9"/>
      <c r="H280" s="9"/>
      <c r="I280" s="9"/>
      <c r="J280" s="9"/>
      <c r="K280" s="9"/>
      <c r="L280" s="9"/>
      <c r="M280" s="289"/>
      <c r="N280" s="289"/>
      <c r="O280" s="289"/>
      <c r="P280" s="289"/>
      <c r="Q280" s="289"/>
      <c r="T280" s="2030" t="e">
        <f>BB258</f>
        <v>#N/A</v>
      </c>
      <c r="U280" s="2030"/>
      <c r="V280" s="2030"/>
      <c r="W280" s="2030"/>
      <c r="X280" s="2030"/>
      <c r="Z280" s="791" t="s">
        <v>1191</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1400</v>
      </c>
      <c r="AA281" s="94"/>
      <c r="AB281" s="94"/>
      <c r="AC281" s="94"/>
      <c r="AD281" s="94"/>
      <c r="AE281" s="94"/>
      <c r="AF281" s="316"/>
      <c r="AG281" s="316"/>
      <c r="AH281" s="316"/>
      <c r="AI281" s="316"/>
      <c r="AJ281" s="316"/>
      <c r="AK281" s="94"/>
      <c r="AL281" s="95"/>
      <c r="BA281" s="75"/>
    </row>
    <row r="282" spans="1:53" ht="12.75" customHeight="1">
      <c r="A282" s="153" t="s">
        <v>749</v>
      </c>
      <c r="B282" s="9"/>
      <c r="C282" s="63" t="s">
        <v>860</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590" t="s">
        <v>195</v>
      </c>
      <c r="E283" s="1590"/>
      <c r="F283" s="1590"/>
      <c r="G283" s="1590"/>
      <c r="H283" s="1590"/>
      <c r="J283" s="17" t="s">
        <v>542</v>
      </c>
      <c r="X283" s="1730"/>
      <c r="Y283" s="1730"/>
      <c r="Z283" s="1730"/>
      <c r="AA283" s="1730"/>
      <c r="AB283" s="1730"/>
      <c r="AC283" s="1730"/>
      <c r="BA283" s="75"/>
    </row>
    <row r="284" spans="1:53" ht="12.75" customHeight="1">
      <c r="A284" s="9"/>
      <c r="B284" s="41"/>
      <c r="D284" s="78" t="s">
        <v>544</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751</v>
      </c>
      <c r="B286" s="63"/>
      <c r="C286" s="63" t="s">
        <v>580</v>
      </c>
      <c r="D286" s="9"/>
      <c r="E286" s="9"/>
      <c r="F286" s="9"/>
      <c r="G286" s="9"/>
      <c r="H286" s="9"/>
      <c r="I286" s="9"/>
      <c r="J286" s="9"/>
      <c r="K286" s="9"/>
      <c r="L286" s="9"/>
      <c r="M286" s="9"/>
      <c r="N286" s="9"/>
      <c r="O286" s="9"/>
      <c r="P286" s="9"/>
      <c r="Q286" s="9"/>
      <c r="R286" s="9"/>
      <c r="S286" s="9"/>
      <c r="T286" s="9"/>
      <c r="BA286" s="75"/>
    </row>
    <row r="287" spans="1:53" ht="12.75" customHeight="1">
      <c r="D287" s="71" t="s">
        <v>562</v>
      </c>
      <c r="E287" s="71"/>
      <c r="F287" s="71"/>
      <c r="G287" s="71"/>
      <c r="H287" s="71"/>
      <c r="I287" s="71"/>
      <c r="J287" s="71"/>
      <c r="K287" s="9"/>
      <c r="L287" s="1723"/>
      <c r="M287" s="1724"/>
      <c r="N287" s="1724"/>
      <c r="O287" s="1724"/>
      <c r="P287" s="1724"/>
      <c r="Q287" s="1724"/>
      <c r="R287" s="1724"/>
      <c r="S287" s="1724"/>
      <c r="T287" s="1724"/>
      <c r="U287" s="1724"/>
      <c r="V287" s="1724"/>
      <c r="W287" s="1724"/>
      <c r="X287" s="1724"/>
      <c r="Y287" s="1724"/>
      <c r="Z287" s="1724"/>
      <c r="AA287" s="1724"/>
      <c r="AB287" s="1724"/>
      <c r="AC287" s="1724"/>
      <c r="AD287" s="1724"/>
      <c r="AE287" s="1724"/>
      <c r="AF287" s="1724"/>
      <c r="AG287" s="1724"/>
      <c r="AH287" s="1724"/>
      <c r="AI287" s="1724"/>
      <c r="AJ287" s="1724"/>
      <c r="AK287" s="72"/>
      <c r="AL287" s="72"/>
      <c r="BA287" s="75"/>
    </row>
    <row r="288" spans="1:53" ht="12.75" customHeight="1">
      <c r="D288" s="71" t="s">
        <v>916</v>
      </c>
      <c r="E288" s="71"/>
      <c r="F288" s="71"/>
      <c r="G288" s="71"/>
      <c r="H288" s="71"/>
      <c r="I288" s="71"/>
      <c r="J288" s="71"/>
      <c r="K288" s="9"/>
      <c r="L288" s="1590"/>
      <c r="M288" s="1590"/>
      <c r="N288" s="1590"/>
      <c r="O288" s="1590"/>
      <c r="P288" s="1590"/>
      <c r="Q288" s="1590"/>
      <c r="R288" s="1590"/>
      <c r="S288" s="1590"/>
      <c r="T288" s="1590"/>
      <c r="U288" s="1590"/>
      <c r="V288" s="1590"/>
      <c r="W288" s="1590"/>
      <c r="X288" s="1590"/>
      <c r="Y288" s="1590"/>
      <c r="Z288" s="1590"/>
      <c r="AA288" s="1590"/>
      <c r="AB288" s="1590"/>
      <c r="AC288" s="1590"/>
      <c r="AD288" s="1590"/>
      <c r="AK288" s="72"/>
      <c r="AL288" s="72"/>
      <c r="BA288" s="75"/>
    </row>
    <row r="289" spans="1:53" ht="12.75" customHeight="1">
      <c r="D289" s="71" t="s">
        <v>955</v>
      </c>
      <c r="E289" s="71"/>
      <c r="L289" s="1590"/>
      <c r="M289" s="1590"/>
      <c r="N289" s="1590"/>
      <c r="O289" s="1590"/>
      <c r="P289" s="1590"/>
      <c r="Q289" s="1590"/>
      <c r="R289" s="1590"/>
      <c r="S289" s="1590"/>
      <c r="U289" s="73" t="s">
        <v>917</v>
      </c>
      <c r="V289" s="1593"/>
      <c r="W289" s="1593"/>
      <c r="X289" s="71" t="s">
        <v>958</v>
      </c>
      <c r="AB289" s="1590"/>
      <c r="AC289" s="1590"/>
      <c r="AD289" s="1590"/>
      <c r="AK289" s="72"/>
      <c r="AL289" s="72"/>
      <c r="BA289" s="75"/>
    </row>
    <row r="290" spans="1:53" ht="12.75" customHeight="1">
      <c r="D290" s="74" t="s">
        <v>918</v>
      </c>
      <c r="E290" s="9"/>
      <c r="F290" s="9"/>
      <c r="G290" s="9"/>
      <c r="H290" s="9"/>
      <c r="I290" s="9"/>
      <c r="J290" s="9"/>
      <c r="K290" s="41"/>
      <c r="L290" s="1590"/>
      <c r="M290" s="1590"/>
      <c r="N290" s="1590"/>
      <c r="O290" s="1590"/>
      <c r="P290" s="1590"/>
      <c r="Q290" s="1590"/>
      <c r="R290" s="1590"/>
      <c r="S290" s="1590"/>
      <c r="T290" s="1590"/>
      <c r="U290" s="1590"/>
      <c r="V290" s="1590"/>
      <c r="W290" s="1590"/>
      <c r="X290" s="1590"/>
      <c r="Y290" s="1590"/>
      <c r="Z290" s="1590"/>
      <c r="AA290" s="1590"/>
      <c r="AB290" s="1590"/>
      <c r="AC290" s="1590"/>
      <c r="AD290" s="1590"/>
      <c r="AI290" s="9"/>
      <c r="AJ290" s="9"/>
      <c r="AK290" s="72"/>
      <c r="AL290" s="72"/>
      <c r="BA290" s="75"/>
    </row>
    <row r="291" spans="1:53" ht="12.75" customHeight="1">
      <c r="D291" s="74" t="s">
        <v>919</v>
      </c>
      <c r="E291" s="9"/>
      <c r="F291" s="9"/>
      <c r="L291" s="1592"/>
      <c r="M291" s="1592"/>
      <c r="N291" s="1592"/>
      <c r="O291" s="1592"/>
      <c r="P291" s="1592"/>
      <c r="Q291" s="1592"/>
      <c r="R291" s="9" t="s">
        <v>447</v>
      </c>
      <c r="S291" s="9"/>
      <c r="T291" s="1593"/>
      <c r="U291" s="1593"/>
      <c r="V291" s="1593"/>
      <c r="W291" s="9" t="s">
        <v>920</v>
      </c>
      <c r="Y291" s="1592"/>
      <c r="Z291" s="1592"/>
      <c r="AA291" s="1592"/>
      <c r="AB291" s="1592"/>
      <c r="AC291" s="1592"/>
      <c r="AD291" s="1592"/>
      <c r="BA291" s="75"/>
    </row>
    <row r="292" spans="1:53" ht="12.75" customHeight="1">
      <c r="D292" s="74" t="s">
        <v>921</v>
      </c>
      <c r="E292" s="9"/>
      <c r="F292" s="9"/>
      <c r="L292" s="1731"/>
      <c r="M292" s="1731"/>
      <c r="N292" s="1731"/>
      <c r="O292" s="1731"/>
      <c r="P292" s="1731"/>
      <c r="Q292" s="1731"/>
      <c r="R292" s="1731"/>
      <c r="S292" s="1731"/>
      <c r="T292" s="1731"/>
      <c r="U292" s="1731"/>
      <c r="V292" s="1731"/>
      <c r="W292" s="1731"/>
      <c r="X292" s="1731"/>
      <c r="Y292" s="1731"/>
      <c r="Z292" s="1731"/>
      <c r="AA292" s="1731"/>
      <c r="AB292" s="1731"/>
      <c r="AC292" s="1731"/>
      <c r="AD292" s="1731"/>
      <c r="AF292" s="9"/>
      <c r="AG292" s="9"/>
      <c r="AH292" s="9"/>
      <c r="AI292" s="9"/>
      <c r="AJ292" s="9"/>
      <c r="BA292" s="75"/>
    </row>
    <row r="293" spans="1:53" ht="12.75" customHeight="1">
      <c r="D293" s="72" t="s">
        <v>581</v>
      </c>
      <c r="E293" s="72"/>
      <c r="F293" s="72"/>
      <c r="G293" s="72"/>
      <c r="H293" s="72"/>
      <c r="I293" s="72"/>
      <c r="L293" s="1638"/>
      <c r="M293" s="1638"/>
      <c r="N293" s="1638"/>
      <c r="O293" s="1638"/>
      <c r="P293" s="1638"/>
      <c r="Q293" s="1638"/>
      <c r="R293" s="1638"/>
      <c r="S293" s="1638"/>
      <c r="T293" s="1638"/>
      <c r="U293" s="1638"/>
      <c r="V293" s="1638"/>
      <c r="W293" s="1638"/>
      <c r="X293" s="1638"/>
      <c r="Y293" s="1638"/>
      <c r="Z293" s="1638"/>
      <c r="AA293" s="1638"/>
      <c r="AB293" s="1638"/>
      <c r="AC293" s="1638"/>
      <c r="AD293" s="1638"/>
      <c r="AK293" s="72"/>
      <c r="AL293" s="72"/>
      <c r="BA293" s="75"/>
    </row>
    <row r="294" spans="1:53" ht="12.75" customHeight="1">
      <c r="L294" s="47" t="s">
        <v>597</v>
      </c>
      <c r="BA294" s="75"/>
    </row>
    <row r="295" spans="1:53" ht="12.75" customHeight="1">
      <c r="A295" s="1620" t="s">
        <v>932</v>
      </c>
      <c r="B295" s="1620"/>
      <c r="C295" s="1620"/>
      <c r="D295" s="1620"/>
      <c r="E295" s="1620"/>
      <c r="F295" s="1620"/>
      <c r="G295" s="1620"/>
      <c r="H295" s="1620"/>
      <c r="I295" s="1620"/>
      <c r="J295" s="1620"/>
      <c r="K295" s="1620"/>
      <c r="L295" s="1620"/>
      <c r="M295" s="1620"/>
      <c r="N295" s="1620"/>
      <c r="O295" s="1620"/>
      <c r="P295" s="1620"/>
      <c r="Q295" s="1620"/>
      <c r="R295" s="1620"/>
      <c r="S295" s="1620"/>
      <c r="T295" s="1620"/>
      <c r="U295" s="1620"/>
      <c r="V295" s="1620"/>
      <c r="W295" s="1620"/>
      <c r="X295" s="1620"/>
      <c r="Y295" s="1620"/>
      <c r="Z295" s="1620"/>
      <c r="AA295" s="1620"/>
      <c r="AB295" s="1620"/>
      <c r="AC295" s="1620"/>
      <c r="AD295" s="1620"/>
      <c r="AE295" s="1620"/>
      <c r="AF295" s="1620"/>
      <c r="AG295" s="1620"/>
      <c r="AH295" s="1620"/>
      <c r="AI295" s="1620"/>
      <c r="AJ295" s="1620"/>
      <c r="AK295" s="1620"/>
      <c r="AL295" s="1620"/>
      <c r="BA295" s="75"/>
    </row>
    <row r="296" spans="1:53" ht="12.75" customHeight="1" thickBot="1">
      <c r="A296" s="1621"/>
      <c r="B296" s="1621"/>
      <c r="C296" s="1621"/>
      <c r="D296" s="1621"/>
      <c r="E296" s="1621"/>
      <c r="F296" s="1621"/>
      <c r="G296" s="1621"/>
      <c r="H296" s="1621"/>
      <c r="I296" s="1621"/>
      <c r="J296" s="1621"/>
      <c r="K296" s="1621"/>
      <c r="L296" s="1621"/>
      <c r="M296" s="1621"/>
      <c r="N296" s="1621"/>
      <c r="O296" s="1621"/>
      <c r="P296" s="1621"/>
      <c r="Q296" s="1621"/>
      <c r="R296" s="1621"/>
      <c r="S296" s="1621"/>
      <c r="T296" s="1621"/>
      <c r="U296" s="1621"/>
      <c r="V296" s="1621"/>
      <c r="W296" s="1621"/>
      <c r="X296" s="1621"/>
      <c r="Y296" s="1621"/>
      <c r="Z296" s="1621"/>
      <c r="AA296" s="1621"/>
      <c r="AB296" s="1621"/>
      <c r="AC296" s="1621"/>
      <c r="AD296" s="1621"/>
      <c r="AE296" s="1621"/>
      <c r="AF296" s="1621"/>
      <c r="AG296" s="1621"/>
      <c r="AH296" s="1621"/>
      <c r="AI296" s="1621"/>
      <c r="AJ296" s="1621"/>
      <c r="AK296" s="1621"/>
      <c r="AL296" s="1621"/>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394</v>
      </c>
      <c r="C298" s="63" t="s">
        <v>598</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599</v>
      </c>
      <c r="C300" s="72"/>
      <c r="D300" s="72"/>
      <c r="E300" s="72"/>
      <c r="F300" s="72"/>
      <c r="H300" s="1594"/>
      <c r="I300" s="1594"/>
      <c r="J300" s="1594"/>
      <c r="K300" s="1594"/>
      <c r="L300" s="1594"/>
      <c r="M300" s="1594"/>
      <c r="N300" s="1594"/>
      <c r="O300" s="1594"/>
      <c r="P300" s="1594"/>
      <c r="Q300" s="1594"/>
      <c r="R300" s="1594"/>
      <c r="T300" s="72" t="s">
        <v>522</v>
      </c>
      <c r="V300" s="72"/>
      <c r="W300" s="72"/>
      <c r="X300" s="72"/>
      <c r="Y300" s="72"/>
      <c r="AA300" s="1594"/>
      <c r="AB300" s="1594"/>
      <c r="AC300" s="1594"/>
      <c r="AD300" s="1594"/>
      <c r="AE300" s="1594"/>
      <c r="AF300" s="1594"/>
      <c r="AG300" s="1594"/>
      <c r="AH300" s="1594"/>
      <c r="AI300" s="1594"/>
      <c r="AJ300" s="1594"/>
      <c r="AK300" s="1594"/>
      <c r="BA300" s="75"/>
    </row>
    <row r="301" spans="1:53" ht="12.75" customHeight="1">
      <c r="B301" s="72" t="s">
        <v>726</v>
      </c>
      <c r="C301" s="72"/>
      <c r="D301" s="72"/>
      <c r="E301" s="72"/>
      <c r="F301" s="72"/>
      <c r="H301" s="1588"/>
      <c r="I301" s="1588"/>
      <c r="J301" s="1588"/>
      <c r="K301" s="1588"/>
      <c r="L301" s="1588"/>
      <c r="M301" s="1588"/>
      <c r="N301" s="1588"/>
      <c r="O301" s="1588"/>
      <c r="P301" s="1588"/>
      <c r="Q301" s="1588"/>
      <c r="R301" s="1588"/>
      <c r="T301" s="72" t="s">
        <v>726</v>
      </c>
      <c r="V301" s="72"/>
      <c r="W301" s="72"/>
      <c r="X301" s="72"/>
      <c r="Y301" s="72"/>
      <c r="AA301" s="1588"/>
      <c r="AB301" s="1588"/>
      <c r="AC301" s="1588"/>
      <c r="AD301" s="1588"/>
      <c r="AE301" s="1588"/>
      <c r="AF301" s="1588"/>
      <c r="AG301" s="1588"/>
      <c r="AH301" s="1588"/>
      <c r="AI301" s="1588"/>
      <c r="AJ301" s="1588"/>
      <c r="AK301" s="1588"/>
      <c r="BA301" s="75"/>
    </row>
    <row r="302" spans="1:53" ht="12.75" customHeight="1">
      <c r="B302" s="72" t="s">
        <v>727</v>
      </c>
      <c r="C302" s="72"/>
      <c r="D302" s="72"/>
      <c r="E302" s="72"/>
      <c r="F302" s="72"/>
      <c r="H302" s="1588"/>
      <c r="I302" s="1588"/>
      <c r="J302" s="1588"/>
      <c r="K302" s="1588"/>
      <c r="L302" s="1588"/>
      <c r="M302" s="1588"/>
      <c r="N302" s="1588"/>
      <c r="O302" s="1588"/>
      <c r="P302" s="1588"/>
      <c r="Q302" s="1588"/>
      <c r="R302" s="1588"/>
      <c r="T302" s="72" t="s">
        <v>728</v>
      </c>
      <c r="V302" s="72"/>
      <c r="W302" s="72"/>
      <c r="X302" s="72"/>
      <c r="Y302" s="72"/>
      <c r="AA302" s="1588"/>
      <c r="AB302" s="1588"/>
      <c r="AC302" s="1588"/>
      <c r="AD302" s="1588"/>
      <c r="AE302" s="1588"/>
      <c r="AF302" s="1588"/>
      <c r="AG302" s="1588"/>
      <c r="AH302" s="1588"/>
      <c r="AI302" s="1588"/>
      <c r="AJ302" s="1588"/>
      <c r="AK302" s="1588"/>
      <c r="BA302" s="75"/>
    </row>
    <row r="303" spans="1:53" ht="12.75" customHeight="1">
      <c r="B303" s="72" t="s">
        <v>918</v>
      </c>
      <c r="C303" s="72"/>
      <c r="D303" s="72"/>
      <c r="E303" s="72"/>
      <c r="F303" s="72"/>
      <c r="H303" s="1588"/>
      <c r="I303" s="1588"/>
      <c r="J303" s="1588"/>
      <c r="K303" s="1588"/>
      <c r="L303" s="1588"/>
      <c r="M303" s="1588"/>
      <c r="N303" s="1588"/>
      <c r="O303" s="1588"/>
      <c r="P303" s="1588"/>
      <c r="Q303" s="1588"/>
      <c r="R303" s="1588"/>
      <c r="T303" s="72" t="s">
        <v>918</v>
      </c>
      <c r="V303" s="72"/>
      <c r="W303" s="72"/>
      <c r="X303" s="72"/>
      <c r="Y303" s="72"/>
      <c r="AA303" s="1588"/>
      <c r="AB303" s="1588"/>
      <c r="AC303" s="1588"/>
      <c r="AD303" s="1588"/>
      <c r="AE303" s="1588"/>
      <c r="AF303" s="1588"/>
      <c r="AG303" s="1588"/>
      <c r="AH303" s="1588"/>
      <c r="AI303" s="1588"/>
      <c r="AJ303" s="1588"/>
      <c r="AK303" s="1588"/>
      <c r="BA303" s="75"/>
    </row>
    <row r="304" spans="1:53" ht="12.75" customHeight="1">
      <c r="B304" s="72" t="s">
        <v>919</v>
      </c>
      <c r="C304" s="72"/>
      <c r="D304" s="72"/>
      <c r="E304" s="72"/>
      <c r="F304" s="72"/>
      <c r="G304" s="72"/>
      <c r="H304" s="1589"/>
      <c r="I304" s="1589"/>
      <c r="J304" s="1589"/>
      <c r="K304" s="1589"/>
      <c r="L304" s="1589"/>
      <c r="M304" s="1589"/>
      <c r="N304" s="9" t="s">
        <v>447</v>
      </c>
      <c r="O304" s="9"/>
      <c r="P304" s="1590"/>
      <c r="Q304" s="1590"/>
      <c r="R304" s="1590"/>
      <c r="S304" s="72"/>
      <c r="T304" s="72" t="s">
        <v>919</v>
      </c>
      <c r="V304" s="72"/>
      <c r="W304" s="72"/>
      <c r="X304" s="72"/>
      <c r="Y304" s="72"/>
      <c r="AA304" s="1589"/>
      <c r="AB304" s="1589"/>
      <c r="AC304" s="1589"/>
      <c r="AD304" s="1589"/>
      <c r="AE304" s="1589"/>
      <c r="AF304" s="1589"/>
      <c r="AG304" s="9" t="s">
        <v>447</v>
      </c>
      <c r="AH304" s="9"/>
      <c r="AI304" s="1590"/>
      <c r="AJ304" s="1590"/>
      <c r="AK304" s="1590"/>
      <c r="BA304" s="75"/>
    </row>
    <row r="305" spans="2:53" ht="12.75" customHeight="1">
      <c r="B305" s="72" t="s">
        <v>920</v>
      </c>
      <c r="C305" s="72"/>
      <c r="D305" s="72"/>
      <c r="E305" s="72"/>
      <c r="F305" s="72"/>
      <c r="G305" s="72"/>
      <c r="H305" s="1592"/>
      <c r="I305" s="1592"/>
      <c r="J305" s="1592"/>
      <c r="K305" s="1592"/>
      <c r="L305" s="1592"/>
      <c r="M305" s="1592"/>
      <c r="N305" s="74"/>
      <c r="O305" s="74"/>
      <c r="P305" s="76"/>
      <c r="Q305" s="76"/>
      <c r="R305" s="76"/>
      <c r="S305" s="72"/>
      <c r="T305" s="72" t="s">
        <v>920</v>
      </c>
      <c r="V305" s="72"/>
      <c r="W305" s="72"/>
      <c r="X305" s="72"/>
      <c r="Y305" s="72"/>
      <c r="AA305" s="1592"/>
      <c r="AB305" s="1592"/>
      <c r="AC305" s="1592"/>
      <c r="AD305" s="1592"/>
      <c r="AE305" s="1592"/>
      <c r="AF305" s="1592"/>
      <c r="AG305" s="74"/>
      <c r="AH305" s="74"/>
      <c r="AI305" s="76"/>
      <c r="AJ305" s="76"/>
      <c r="AK305" s="76"/>
      <c r="BA305" s="75"/>
    </row>
    <row r="306" spans="2:53" ht="12.75" customHeight="1">
      <c r="B306" s="72" t="s">
        <v>729</v>
      </c>
      <c r="C306" s="72"/>
      <c r="D306" s="72"/>
      <c r="E306" s="72"/>
      <c r="F306" s="72"/>
      <c r="G306" s="72"/>
      <c r="H306" s="1588"/>
      <c r="I306" s="1588"/>
      <c r="J306" s="1588"/>
      <c r="K306" s="1588"/>
      <c r="L306" s="1588"/>
      <c r="M306" s="1588"/>
      <c r="N306" s="1594"/>
      <c r="O306" s="1594"/>
      <c r="P306" s="1594"/>
      <c r="Q306" s="1594"/>
      <c r="R306" s="1594"/>
      <c r="S306" s="72"/>
      <c r="T306" s="72" t="s">
        <v>729</v>
      </c>
      <c r="V306" s="72"/>
      <c r="W306" s="72"/>
      <c r="X306" s="72"/>
      <c r="Y306" s="72"/>
      <c r="AA306" s="1588"/>
      <c r="AB306" s="1588"/>
      <c r="AC306" s="1588"/>
      <c r="AD306" s="1588"/>
      <c r="AE306" s="1588"/>
      <c r="AF306" s="1588"/>
      <c r="AG306" s="1594"/>
      <c r="AH306" s="1594"/>
      <c r="AI306" s="1594"/>
      <c r="AJ306" s="1594"/>
      <c r="AK306" s="1594"/>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398</v>
      </c>
      <c r="C308" s="72"/>
      <c r="D308" s="72"/>
      <c r="E308" s="72"/>
      <c r="F308" s="72"/>
      <c r="H308" s="1594"/>
      <c r="I308" s="1594"/>
      <c r="J308" s="1594"/>
      <c r="K308" s="1594"/>
      <c r="L308" s="1594"/>
      <c r="M308" s="1594"/>
      <c r="N308" s="1594"/>
      <c r="O308" s="1594"/>
      <c r="P308" s="1594"/>
      <c r="Q308" s="1594"/>
      <c r="R308" s="1594"/>
      <c r="T308" s="72" t="s">
        <v>93</v>
      </c>
      <c r="V308" s="72"/>
      <c r="W308" s="72"/>
      <c r="X308" s="72"/>
      <c r="Y308" s="72"/>
      <c r="AA308" s="1594"/>
      <c r="AB308" s="1594"/>
      <c r="AC308" s="1594"/>
      <c r="AD308" s="1594"/>
      <c r="AE308" s="1594"/>
      <c r="AF308" s="1594"/>
      <c r="AG308" s="1594"/>
      <c r="AH308" s="1594"/>
      <c r="AI308" s="1594"/>
      <c r="AJ308" s="1594"/>
      <c r="AK308" s="1594"/>
      <c r="BA308" s="75"/>
    </row>
    <row r="309" spans="2:53" ht="12.75" customHeight="1">
      <c r="B309" s="72" t="s">
        <v>726</v>
      </c>
      <c r="C309" s="72"/>
      <c r="D309" s="72"/>
      <c r="E309" s="72"/>
      <c r="F309" s="72"/>
      <c r="H309" s="1588"/>
      <c r="I309" s="1588"/>
      <c r="J309" s="1588"/>
      <c r="K309" s="1588"/>
      <c r="L309" s="1588"/>
      <c r="M309" s="1588"/>
      <c r="N309" s="1588"/>
      <c r="O309" s="1588"/>
      <c r="P309" s="1588"/>
      <c r="Q309" s="1588"/>
      <c r="R309" s="1588"/>
      <c r="T309" s="72" t="s">
        <v>726</v>
      </c>
      <c r="V309" s="72"/>
      <c r="W309" s="72"/>
      <c r="X309" s="72"/>
      <c r="Y309" s="72"/>
      <c r="AA309" s="1588"/>
      <c r="AB309" s="1588"/>
      <c r="AC309" s="1588"/>
      <c r="AD309" s="1588"/>
      <c r="AE309" s="1588"/>
      <c r="AF309" s="1588"/>
      <c r="AG309" s="1588"/>
      <c r="AH309" s="1588"/>
      <c r="AI309" s="1588"/>
      <c r="AJ309" s="1588"/>
      <c r="AK309" s="1588"/>
      <c r="BA309" s="75"/>
    </row>
    <row r="310" spans="2:53" ht="12.75" customHeight="1">
      <c r="B310" s="72" t="s">
        <v>727</v>
      </c>
      <c r="C310" s="72"/>
      <c r="D310" s="72"/>
      <c r="E310" s="72"/>
      <c r="F310" s="72"/>
      <c r="H310" s="1588"/>
      <c r="I310" s="1588"/>
      <c r="J310" s="1588"/>
      <c r="K310" s="1588"/>
      <c r="L310" s="1588"/>
      <c r="M310" s="1588"/>
      <c r="N310" s="1588"/>
      <c r="O310" s="1588"/>
      <c r="P310" s="1588"/>
      <c r="Q310" s="1588"/>
      <c r="R310" s="1588"/>
      <c r="T310" s="72" t="s">
        <v>728</v>
      </c>
      <c r="V310" s="72"/>
      <c r="W310" s="72"/>
      <c r="X310" s="72"/>
      <c r="Y310" s="72"/>
      <c r="AA310" s="1588"/>
      <c r="AB310" s="1588"/>
      <c r="AC310" s="1588"/>
      <c r="AD310" s="1588"/>
      <c r="AE310" s="1588"/>
      <c r="AF310" s="1588"/>
      <c r="AG310" s="1588"/>
      <c r="AH310" s="1588"/>
      <c r="AI310" s="1588"/>
      <c r="AJ310" s="1588"/>
      <c r="AK310" s="1588"/>
      <c r="BA310" s="75"/>
    </row>
    <row r="311" spans="2:53" ht="12.75" customHeight="1">
      <c r="B311" s="72" t="s">
        <v>918</v>
      </c>
      <c r="C311" s="72"/>
      <c r="D311" s="72"/>
      <c r="E311" s="72"/>
      <c r="F311" s="72"/>
      <c r="H311" s="1588"/>
      <c r="I311" s="1588"/>
      <c r="J311" s="1588"/>
      <c r="K311" s="1588"/>
      <c r="L311" s="1588"/>
      <c r="M311" s="1588"/>
      <c r="N311" s="1588"/>
      <c r="O311" s="1588"/>
      <c r="P311" s="1588"/>
      <c r="Q311" s="1588"/>
      <c r="R311" s="1588"/>
      <c r="T311" s="72" t="s">
        <v>918</v>
      </c>
      <c r="V311" s="72"/>
      <c r="W311" s="72"/>
      <c r="X311" s="72"/>
      <c r="Y311" s="72"/>
      <c r="AA311" s="1588"/>
      <c r="AB311" s="1588"/>
      <c r="AC311" s="1588"/>
      <c r="AD311" s="1588"/>
      <c r="AE311" s="1588"/>
      <c r="AF311" s="1588"/>
      <c r="AG311" s="1588"/>
      <c r="AH311" s="1588"/>
      <c r="AI311" s="1588"/>
      <c r="AJ311" s="1588"/>
      <c r="AK311" s="1588"/>
      <c r="BA311" s="75"/>
    </row>
    <row r="312" spans="2:53" ht="12.75" customHeight="1">
      <c r="B312" s="72" t="s">
        <v>919</v>
      </c>
      <c r="C312" s="72"/>
      <c r="D312" s="72"/>
      <c r="E312" s="72"/>
      <c r="F312" s="72"/>
      <c r="G312" s="72"/>
      <c r="H312" s="1589"/>
      <c r="I312" s="1589"/>
      <c r="J312" s="1589"/>
      <c r="K312" s="1589"/>
      <c r="L312" s="1589"/>
      <c r="M312" s="1589"/>
      <c r="N312" s="9" t="s">
        <v>447</v>
      </c>
      <c r="O312" s="9"/>
      <c r="P312" s="1590"/>
      <c r="Q312" s="1590"/>
      <c r="R312" s="1590"/>
      <c r="S312" s="72"/>
      <c r="T312" s="72" t="s">
        <v>919</v>
      </c>
      <c r="V312" s="72"/>
      <c r="W312" s="72"/>
      <c r="X312" s="72"/>
      <c r="Y312" s="72"/>
      <c r="AA312" s="1589"/>
      <c r="AB312" s="1589"/>
      <c r="AC312" s="1589"/>
      <c r="AD312" s="1589"/>
      <c r="AE312" s="1589"/>
      <c r="AF312" s="1589"/>
      <c r="AG312" s="9" t="s">
        <v>447</v>
      </c>
      <c r="AH312" s="9"/>
      <c r="AI312" s="1590"/>
      <c r="AJ312" s="1590"/>
      <c r="AK312" s="1590"/>
      <c r="BA312" s="75"/>
    </row>
    <row r="313" spans="2:53" ht="12.75" customHeight="1">
      <c r="B313" s="72" t="s">
        <v>920</v>
      </c>
      <c r="C313" s="72"/>
      <c r="D313" s="72"/>
      <c r="E313" s="72"/>
      <c r="F313" s="72"/>
      <c r="G313" s="72"/>
      <c r="H313" s="1592"/>
      <c r="I313" s="1592"/>
      <c r="J313" s="1592"/>
      <c r="K313" s="1592"/>
      <c r="L313" s="1592"/>
      <c r="M313" s="1592"/>
      <c r="N313" s="74"/>
      <c r="O313" s="74"/>
      <c r="P313" s="76"/>
      <c r="Q313" s="76"/>
      <c r="R313" s="76"/>
      <c r="S313" s="72"/>
      <c r="T313" s="72" t="s">
        <v>920</v>
      </c>
      <c r="V313" s="72"/>
      <c r="W313" s="72"/>
      <c r="X313" s="72"/>
      <c r="Y313" s="72"/>
      <c r="AA313" s="1592"/>
      <c r="AB313" s="1592"/>
      <c r="AC313" s="1592"/>
      <c r="AD313" s="1592"/>
      <c r="AE313" s="1592"/>
      <c r="AF313" s="1592"/>
      <c r="AG313" s="74"/>
      <c r="AH313" s="74"/>
      <c r="AI313" s="76"/>
      <c r="AJ313" s="76"/>
      <c r="AK313" s="76"/>
      <c r="BA313" s="75"/>
    </row>
    <row r="314" spans="2:53" ht="12.75" customHeight="1">
      <c r="B314" s="72" t="s">
        <v>729</v>
      </c>
      <c r="C314" s="72"/>
      <c r="D314" s="72"/>
      <c r="E314" s="72"/>
      <c r="F314" s="72"/>
      <c r="G314" s="72"/>
      <c r="H314" s="1588"/>
      <c r="I314" s="1588"/>
      <c r="J314" s="1588"/>
      <c r="K314" s="1588"/>
      <c r="L314" s="1588"/>
      <c r="M314" s="1588"/>
      <c r="N314" s="1594"/>
      <c r="O314" s="1594"/>
      <c r="P314" s="1594"/>
      <c r="Q314" s="1594"/>
      <c r="R314" s="1594"/>
      <c r="S314" s="72"/>
      <c r="T314" s="72" t="s">
        <v>729</v>
      </c>
      <c r="V314" s="72"/>
      <c r="W314" s="72"/>
      <c r="X314" s="72"/>
      <c r="Y314" s="72"/>
      <c r="AA314" s="1588"/>
      <c r="AB314" s="1588"/>
      <c r="AC314" s="1588"/>
      <c r="AD314" s="1588"/>
      <c r="AE314" s="1588"/>
      <c r="AF314" s="1588"/>
      <c r="AG314" s="1594"/>
      <c r="AH314" s="1594"/>
      <c r="AI314" s="1594"/>
      <c r="AJ314" s="1594"/>
      <c r="AK314" s="1594"/>
      <c r="BA314" s="75"/>
    </row>
    <row r="315" spans="2:53" ht="12.75" customHeight="1">
      <c r="BA315" s="75"/>
    </row>
    <row r="316" spans="2:53" ht="12.75" customHeight="1">
      <c r="B316" s="72" t="s">
        <v>730</v>
      </c>
      <c r="C316" s="72"/>
      <c r="D316" s="72"/>
      <c r="E316" s="72"/>
      <c r="F316" s="72"/>
      <c r="H316" s="1594"/>
      <c r="I316" s="1594"/>
      <c r="J316" s="1594"/>
      <c r="K316" s="1594"/>
      <c r="L316" s="1594"/>
      <c r="M316" s="1594"/>
      <c r="N316" s="1594"/>
      <c r="O316" s="1594"/>
      <c r="P316" s="1594"/>
      <c r="Q316" s="1594"/>
      <c r="R316" s="1594"/>
      <c r="T316" s="9" t="s">
        <v>1286</v>
      </c>
      <c r="V316" s="72"/>
      <c r="W316" s="72"/>
      <c r="X316" s="72"/>
      <c r="Y316" s="72"/>
      <c r="AA316" s="1594"/>
      <c r="AB316" s="1594"/>
      <c r="AC316" s="1594"/>
      <c r="AD316" s="1594"/>
      <c r="AE316" s="1594"/>
      <c r="AF316" s="1594"/>
      <c r="AG316" s="1594"/>
      <c r="AH316" s="1594"/>
      <c r="AI316" s="1594"/>
      <c r="AJ316" s="1594"/>
      <c r="AK316" s="1594"/>
      <c r="BA316" s="75"/>
    </row>
    <row r="317" spans="2:53" ht="12.75" customHeight="1">
      <c r="B317" s="72" t="s">
        <v>726</v>
      </c>
      <c r="C317" s="72"/>
      <c r="D317" s="72"/>
      <c r="E317" s="72"/>
      <c r="F317" s="72"/>
      <c r="H317" s="1588"/>
      <c r="I317" s="1588"/>
      <c r="J317" s="1588"/>
      <c r="K317" s="1588"/>
      <c r="L317" s="1588"/>
      <c r="M317" s="1588"/>
      <c r="N317" s="1588"/>
      <c r="O317" s="1588"/>
      <c r="P317" s="1588"/>
      <c r="Q317" s="1588"/>
      <c r="R317" s="1588"/>
      <c r="T317" s="72" t="s">
        <v>726</v>
      </c>
      <c r="V317" s="72"/>
      <c r="W317" s="72"/>
      <c r="X317" s="72"/>
      <c r="Y317" s="72"/>
      <c r="AA317" s="1588"/>
      <c r="AB317" s="1588"/>
      <c r="AC317" s="1588"/>
      <c r="AD317" s="1588"/>
      <c r="AE317" s="1588"/>
      <c r="AF317" s="1588"/>
      <c r="AG317" s="1588"/>
      <c r="AH317" s="1588"/>
      <c r="AI317" s="1588"/>
      <c r="AJ317" s="1588"/>
      <c r="AK317" s="1588"/>
      <c r="BA317" s="75"/>
    </row>
    <row r="318" spans="2:53" ht="12.75" customHeight="1">
      <c r="B318" s="72" t="s">
        <v>727</v>
      </c>
      <c r="C318" s="72"/>
      <c r="D318" s="72"/>
      <c r="E318" s="72"/>
      <c r="F318" s="72"/>
      <c r="H318" s="1588"/>
      <c r="I318" s="1588"/>
      <c r="J318" s="1588"/>
      <c r="K318" s="1588"/>
      <c r="L318" s="1588"/>
      <c r="M318" s="1588"/>
      <c r="N318" s="1588"/>
      <c r="O318" s="1588"/>
      <c r="P318" s="1588"/>
      <c r="Q318" s="1588"/>
      <c r="R318" s="1588"/>
      <c r="T318" s="72" t="s">
        <v>728</v>
      </c>
      <c r="V318" s="72"/>
      <c r="W318" s="72"/>
      <c r="X318" s="72"/>
      <c r="Y318" s="72"/>
      <c r="AA318" s="1588"/>
      <c r="AB318" s="1588"/>
      <c r="AC318" s="1588"/>
      <c r="AD318" s="1588"/>
      <c r="AE318" s="1588"/>
      <c r="AF318" s="1588"/>
      <c r="AG318" s="1588"/>
      <c r="AH318" s="1588"/>
      <c r="AI318" s="1588"/>
      <c r="AJ318" s="1588"/>
      <c r="AK318" s="1588"/>
      <c r="BA318" s="75"/>
    </row>
    <row r="319" spans="2:53" ht="12.75" customHeight="1">
      <c r="B319" s="72" t="s">
        <v>918</v>
      </c>
      <c r="C319" s="72"/>
      <c r="D319" s="72"/>
      <c r="E319" s="72"/>
      <c r="F319" s="72"/>
      <c r="H319" s="1588"/>
      <c r="I319" s="1588"/>
      <c r="J319" s="1588"/>
      <c r="K319" s="1588"/>
      <c r="L319" s="1588"/>
      <c r="M319" s="1588"/>
      <c r="N319" s="1588"/>
      <c r="O319" s="1588"/>
      <c r="P319" s="1588"/>
      <c r="Q319" s="1588"/>
      <c r="R319" s="1588"/>
      <c r="T319" s="72" t="s">
        <v>918</v>
      </c>
      <c r="V319" s="72"/>
      <c r="W319" s="72"/>
      <c r="X319" s="72"/>
      <c r="Y319" s="72"/>
      <c r="AA319" s="1588"/>
      <c r="AB319" s="1588"/>
      <c r="AC319" s="1588"/>
      <c r="AD319" s="1588"/>
      <c r="AE319" s="1588"/>
      <c r="AF319" s="1588"/>
      <c r="AG319" s="1588"/>
      <c r="AH319" s="1588"/>
      <c r="AI319" s="1588"/>
      <c r="AJ319" s="1588"/>
      <c r="AK319" s="1588"/>
      <c r="BA319" s="75"/>
    </row>
    <row r="320" spans="2:53" ht="12.75" customHeight="1">
      <c r="B320" s="72" t="s">
        <v>919</v>
      </c>
      <c r="C320" s="72"/>
      <c r="D320" s="72"/>
      <c r="E320" s="72"/>
      <c r="F320" s="72"/>
      <c r="G320" s="72"/>
      <c r="H320" s="1589"/>
      <c r="I320" s="1589"/>
      <c r="J320" s="1589"/>
      <c r="K320" s="1589"/>
      <c r="L320" s="1589"/>
      <c r="M320" s="1589"/>
      <c r="N320" s="9" t="s">
        <v>447</v>
      </c>
      <c r="O320" s="9"/>
      <c r="P320" s="1590"/>
      <c r="Q320" s="1590"/>
      <c r="R320" s="1590"/>
      <c r="S320" s="72"/>
      <c r="T320" s="72" t="s">
        <v>919</v>
      </c>
      <c r="V320" s="72"/>
      <c r="W320" s="72"/>
      <c r="X320" s="72"/>
      <c r="Y320" s="72"/>
      <c r="AA320" s="1589"/>
      <c r="AB320" s="1589"/>
      <c r="AC320" s="1589"/>
      <c r="AD320" s="1589"/>
      <c r="AE320" s="1589"/>
      <c r="AF320" s="1589"/>
      <c r="AG320" s="9" t="s">
        <v>447</v>
      </c>
      <c r="AH320" s="9"/>
      <c r="AI320" s="1590"/>
      <c r="AJ320" s="1590"/>
      <c r="AK320" s="1590"/>
      <c r="BA320" s="75"/>
    </row>
    <row r="321" spans="1:53" ht="12.75" customHeight="1">
      <c r="B321" s="72" t="s">
        <v>920</v>
      </c>
      <c r="C321" s="72"/>
      <c r="D321" s="72"/>
      <c r="E321" s="72"/>
      <c r="F321" s="72"/>
      <c r="G321" s="72"/>
      <c r="H321" s="1592"/>
      <c r="I321" s="1592"/>
      <c r="J321" s="1592"/>
      <c r="K321" s="1592"/>
      <c r="L321" s="1592"/>
      <c r="M321" s="1592"/>
      <c r="N321" s="74"/>
      <c r="O321" s="74"/>
      <c r="P321" s="76"/>
      <c r="Q321" s="76"/>
      <c r="R321" s="76"/>
      <c r="S321" s="72"/>
      <c r="T321" s="72" t="s">
        <v>920</v>
      </c>
      <c r="V321" s="72"/>
      <c r="W321" s="72"/>
      <c r="X321" s="72"/>
      <c r="Y321" s="72"/>
      <c r="AA321" s="1592"/>
      <c r="AB321" s="1592"/>
      <c r="AC321" s="1592"/>
      <c r="AD321" s="1592"/>
      <c r="AE321" s="1592"/>
      <c r="AF321" s="1592"/>
      <c r="AG321" s="74"/>
      <c r="AH321" s="74"/>
      <c r="AI321" s="76"/>
      <c r="AJ321" s="76"/>
      <c r="AK321" s="76"/>
      <c r="BA321" s="75"/>
    </row>
    <row r="322" spans="1:53" ht="12.75" customHeight="1">
      <c r="B322" s="72" t="s">
        <v>729</v>
      </c>
      <c r="C322" s="72"/>
      <c r="D322" s="72"/>
      <c r="E322" s="72"/>
      <c r="F322" s="72"/>
      <c r="G322" s="72"/>
      <c r="H322" s="1588"/>
      <c r="I322" s="1588"/>
      <c r="J322" s="1588"/>
      <c r="K322" s="1588"/>
      <c r="L322" s="1588"/>
      <c r="M322" s="1588"/>
      <c r="N322" s="1594"/>
      <c r="O322" s="1594"/>
      <c r="P322" s="1594"/>
      <c r="Q322" s="1594"/>
      <c r="R322" s="1594"/>
      <c r="S322" s="72"/>
      <c r="T322" s="72" t="s">
        <v>729</v>
      </c>
      <c r="V322" s="72"/>
      <c r="W322" s="72"/>
      <c r="X322" s="72"/>
      <c r="Y322" s="72"/>
      <c r="AA322" s="1588"/>
      <c r="AB322" s="1588"/>
      <c r="AC322" s="1588"/>
      <c r="AD322" s="1588"/>
      <c r="AE322" s="1588"/>
      <c r="AF322" s="1588"/>
      <c r="AG322" s="1594"/>
      <c r="AH322" s="1594"/>
      <c r="AI322" s="1594"/>
      <c r="AJ322" s="1594"/>
      <c r="AK322" s="1594"/>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1329</v>
      </c>
      <c r="C324" s="72"/>
      <c r="D324" s="72"/>
      <c r="E324" s="72"/>
      <c r="F324" s="72"/>
      <c r="H324" s="1594"/>
      <c r="I324" s="1594"/>
      <c r="J324" s="1594"/>
      <c r="K324" s="1594"/>
      <c r="L324" s="1594"/>
      <c r="M324" s="1594"/>
      <c r="N324" s="1594"/>
      <c r="O324" s="1594"/>
      <c r="P324" s="1594"/>
      <c r="Q324" s="1594"/>
      <c r="R324" s="1594"/>
      <c r="S324" s="72"/>
      <c r="T324" s="72" t="s">
        <v>94</v>
      </c>
      <c r="V324" s="72"/>
      <c r="W324" s="72"/>
      <c r="X324" s="72"/>
      <c r="Y324" s="72"/>
      <c r="AA324" s="1594"/>
      <c r="AB324" s="1594"/>
      <c r="AC324" s="1594"/>
      <c r="AD324" s="1594"/>
      <c r="AE324" s="1594"/>
      <c r="AF324" s="1594"/>
      <c r="AG324" s="1594"/>
      <c r="AH324" s="1594"/>
      <c r="AI324" s="1594"/>
      <c r="AJ324" s="1594"/>
      <c r="AK324" s="1594"/>
      <c r="BA324" s="75"/>
    </row>
    <row r="325" spans="1:53" ht="12.75" customHeight="1">
      <c r="B325" s="72" t="s">
        <v>726</v>
      </c>
      <c r="C325" s="72"/>
      <c r="D325" s="72"/>
      <c r="E325" s="72"/>
      <c r="F325" s="72"/>
      <c r="H325" s="1588"/>
      <c r="I325" s="1588"/>
      <c r="J325" s="1588"/>
      <c r="K325" s="1588"/>
      <c r="L325" s="1588"/>
      <c r="M325" s="1588"/>
      <c r="N325" s="1588"/>
      <c r="O325" s="1588"/>
      <c r="P325" s="1588"/>
      <c r="Q325" s="1588"/>
      <c r="R325" s="1588"/>
      <c r="S325" s="72"/>
      <c r="T325" s="72" t="s">
        <v>726</v>
      </c>
      <c r="V325" s="72"/>
      <c r="W325" s="72"/>
      <c r="X325" s="72"/>
      <c r="Y325" s="72"/>
      <c r="AA325" s="1588"/>
      <c r="AB325" s="1588"/>
      <c r="AC325" s="1588"/>
      <c r="AD325" s="1588"/>
      <c r="AE325" s="1588"/>
      <c r="AF325" s="1588"/>
      <c r="AG325" s="1588"/>
      <c r="AH325" s="1588"/>
      <c r="AI325" s="1588"/>
      <c r="AJ325" s="1588"/>
      <c r="AK325" s="1588"/>
      <c r="BA325" s="75"/>
    </row>
    <row r="326" spans="1:53" ht="12.75" customHeight="1">
      <c r="B326" s="72" t="s">
        <v>727</v>
      </c>
      <c r="C326" s="72"/>
      <c r="D326" s="72"/>
      <c r="E326" s="72"/>
      <c r="F326" s="72"/>
      <c r="H326" s="1588"/>
      <c r="I326" s="1588"/>
      <c r="J326" s="1588"/>
      <c r="K326" s="1588"/>
      <c r="L326" s="1588"/>
      <c r="M326" s="1588"/>
      <c r="N326" s="1588"/>
      <c r="O326" s="1588"/>
      <c r="P326" s="1588"/>
      <c r="Q326" s="1588"/>
      <c r="R326" s="1588"/>
      <c r="S326" s="72"/>
      <c r="T326" s="72" t="s">
        <v>728</v>
      </c>
      <c r="V326" s="72"/>
      <c r="W326" s="72"/>
      <c r="X326" s="72"/>
      <c r="Y326" s="72"/>
      <c r="AA326" s="1588"/>
      <c r="AB326" s="1588"/>
      <c r="AC326" s="1588"/>
      <c r="AD326" s="1588"/>
      <c r="AE326" s="1588"/>
      <c r="AF326" s="1588"/>
      <c r="AG326" s="1588"/>
      <c r="AH326" s="1588"/>
      <c r="AI326" s="1588"/>
      <c r="AJ326" s="1588"/>
      <c r="AK326" s="1588"/>
      <c r="BA326" s="75"/>
    </row>
    <row r="327" spans="1:53" ht="12.75" customHeight="1">
      <c r="B327" s="72" t="s">
        <v>918</v>
      </c>
      <c r="C327" s="72"/>
      <c r="D327" s="72"/>
      <c r="E327" s="72"/>
      <c r="F327" s="72"/>
      <c r="H327" s="1588"/>
      <c r="I327" s="1588"/>
      <c r="J327" s="1588"/>
      <c r="K327" s="1588"/>
      <c r="L327" s="1588"/>
      <c r="M327" s="1588"/>
      <c r="N327" s="1588"/>
      <c r="O327" s="1588"/>
      <c r="P327" s="1588"/>
      <c r="Q327" s="1588"/>
      <c r="R327" s="1588"/>
      <c r="S327" s="72"/>
      <c r="T327" s="72" t="s">
        <v>918</v>
      </c>
      <c r="V327" s="72"/>
      <c r="W327" s="72"/>
      <c r="X327" s="72"/>
      <c r="Y327" s="72"/>
      <c r="AA327" s="1588"/>
      <c r="AB327" s="1588"/>
      <c r="AC327" s="1588"/>
      <c r="AD327" s="1588"/>
      <c r="AE327" s="1588"/>
      <c r="AF327" s="1588"/>
      <c r="AG327" s="1588"/>
      <c r="AH327" s="1588"/>
      <c r="AI327" s="1588"/>
      <c r="AJ327" s="1588"/>
      <c r="AK327" s="1588"/>
      <c r="BA327" s="75"/>
    </row>
    <row r="328" spans="1:53" ht="12.75" customHeight="1">
      <c r="B328" s="72" t="s">
        <v>919</v>
      </c>
      <c r="C328" s="72"/>
      <c r="D328" s="72"/>
      <c r="E328" s="72"/>
      <c r="F328" s="72"/>
      <c r="G328" s="72"/>
      <c r="H328" s="1589"/>
      <c r="I328" s="1589"/>
      <c r="J328" s="1589"/>
      <c r="K328" s="1589"/>
      <c r="L328" s="1589"/>
      <c r="M328" s="1589"/>
      <c r="N328" s="9" t="s">
        <v>447</v>
      </c>
      <c r="O328" s="9"/>
      <c r="P328" s="1590"/>
      <c r="Q328" s="1590"/>
      <c r="R328" s="1590"/>
      <c r="S328" s="72"/>
      <c r="T328" s="72" t="s">
        <v>919</v>
      </c>
      <c r="V328" s="72"/>
      <c r="W328" s="72"/>
      <c r="X328" s="72"/>
      <c r="Y328" s="72"/>
      <c r="AA328" s="1589"/>
      <c r="AB328" s="1589"/>
      <c r="AC328" s="1589"/>
      <c r="AD328" s="1589"/>
      <c r="AE328" s="1589"/>
      <c r="AF328" s="1589"/>
      <c r="AG328" s="9" t="s">
        <v>447</v>
      </c>
      <c r="AH328" s="9"/>
      <c r="AI328" s="1590"/>
      <c r="AJ328" s="1590"/>
      <c r="AK328" s="1590"/>
      <c r="BA328" s="75"/>
    </row>
    <row r="329" spans="1:53" ht="12.75" customHeight="1">
      <c r="B329" s="72" t="s">
        <v>920</v>
      </c>
      <c r="C329" s="72"/>
      <c r="D329" s="72"/>
      <c r="E329" s="72"/>
      <c r="F329" s="72"/>
      <c r="G329" s="72"/>
      <c r="H329" s="1592"/>
      <c r="I329" s="1592"/>
      <c r="J329" s="1592"/>
      <c r="K329" s="1592"/>
      <c r="L329" s="1592"/>
      <c r="M329" s="1592"/>
      <c r="N329" s="74"/>
      <c r="O329" s="74"/>
      <c r="P329" s="76"/>
      <c r="Q329" s="76"/>
      <c r="R329" s="76"/>
      <c r="S329" s="72"/>
      <c r="T329" s="72" t="s">
        <v>920</v>
      </c>
      <c r="V329" s="72"/>
      <c r="W329" s="72"/>
      <c r="X329" s="72"/>
      <c r="Y329" s="72"/>
      <c r="AA329" s="1592"/>
      <c r="AB329" s="1592"/>
      <c r="AC329" s="1592"/>
      <c r="AD329" s="1592"/>
      <c r="AE329" s="1592"/>
      <c r="AF329" s="1592"/>
      <c r="AG329" s="74"/>
      <c r="AH329" s="74"/>
      <c r="AI329" s="76"/>
      <c r="AJ329" s="76"/>
      <c r="AK329" s="76"/>
      <c r="BA329" s="75"/>
    </row>
    <row r="330" spans="1:53" ht="12.75" customHeight="1">
      <c r="B330" s="72" t="s">
        <v>729</v>
      </c>
      <c r="C330" s="72"/>
      <c r="D330" s="72"/>
      <c r="E330" s="72"/>
      <c r="F330" s="72"/>
      <c r="G330" s="72"/>
      <c r="H330" s="1588"/>
      <c r="I330" s="1588"/>
      <c r="J330" s="1588"/>
      <c r="K330" s="1588"/>
      <c r="L330" s="1588"/>
      <c r="M330" s="1588"/>
      <c r="N330" s="1594"/>
      <c r="O330" s="1594"/>
      <c r="P330" s="1594"/>
      <c r="Q330" s="1594"/>
      <c r="R330" s="1594"/>
      <c r="S330" s="72"/>
      <c r="T330" s="72" t="s">
        <v>729</v>
      </c>
      <c r="V330" s="72"/>
      <c r="W330" s="72"/>
      <c r="X330" s="72"/>
      <c r="Y330" s="72"/>
      <c r="AA330" s="1588"/>
      <c r="AB330" s="1588"/>
      <c r="AC330" s="1588"/>
      <c r="AD330" s="1588"/>
      <c r="AE330" s="1588"/>
      <c r="AF330" s="1588"/>
      <c r="AG330" s="1594"/>
      <c r="AH330" s="1594"/>
      <c r="AI330" s="1594"/>
      <c r="AJ330" s="1594"/>
      <c r="AK330" s="1594"/>
      <c r="BA330" s="75"/>
    </row>
    <row r="331" spans="1:53" ht="12.75" customHeight="1">
      <c r="BA331" s="75"/>
    </row>
    <row r="332" spans="1:53" ht="12.75" customHeight="1">
      <c r="B332" s="72" t="s">
        <v>731</v>
      </c>
      <c r="C332" s="72"/>
      <c r="D332" s="72"/>
      <c r="E332" s="72"/>
      <c r="F332" s="72"/>
      <c r="H332" s="1594"/>
      <c r="I332" s="1594"/>
      <c r="J332" s="1594"/>
      <c r="K332" s="1594"/>
      <c r="L332" s="1594"/>
      <c r="M332" s="1594"/>
      <c r="N332" s="1594"/>
      <c r="O332" s="1594"/>
      <c r="P332" s="1594"/>
      <c r="Q332" s="1594"/>
      <c r="R332" s="1594"/>
      <c r="T332" s="72" t="s">
        <v>95</v>
      </c>
      <c r="V332" s="72"/>
      <c r="W332" s="72"/>
      <c r="X332" s="72"/>
      <c r="Y332" s="72"/>
      <c r="AA332" s="1594"/>
      <c r="AB332" s="1594"/>
      <c r="AC332" s="1594"/>
      <c r="AD332" s="1594"/>
      <c r="AE332" s="1594"/>
      <c r="AF332" s="1594"/>
      <c r="AG332" s="1594"/>
      <c r="AH332" s="1594"/>
      <c r="AI332" s="1594"/>
      <c r="AJ332" s="1594"/>
      <c r="AK332" s="1594"/>
      <c r="BA332" s="75"/>
    </row>
    <row r="333" spans="1:53" ht="12.75" customHeight="1">
      <c r="B333" s="72" t="s">
        <v>726</v>
      </c>
      <c r="C333" s="72"/>
      <c r="D333" s="72"/>
      <c r="E333" s="72"/>
      <c r="F333" s="72"/>
      <c r="H333" s="1588"/>
      <c r="I333" s="1588"/>
      <c r="J333" s="1588"/>
      <c r="K333" s="1588"/>
      <c r="L333" s="1588"/>
      <c r="M333" s="1588"/>
      <c r="N333" s="1588"/>
      <c r="O333" s="1588"/>
      <c r="P333" s="1588"/>
      <c r="Q333" s="1588"/>
      <c r="R333" s="1588"/>
      <c r="T333" s="72" t="s">
        <v>726</v>
      </c>
      <c r="V333" s="72"/>
      <c r="W333" s="72"/>
      <c r="X333" s="72"/>
      <c r="Y333" s="72"/>
      <c r="AA333" s="1588"/>
      <c r="AB333" s="1588"/>
      <c r="AC333" s="1588"/>
      <c r="AD333" s="1588"/>
      <c r="AE333" s="1588"/>
      <c r="AF333" s="1588"/>
      <c r="AG333" s="1588"/>
      <c r="AH333" s="1588"/>
      <c r="AI333" s="1588"/>
      <c r="AJ333" s="1588"/>
      <c r="AK333" s="1588"/>
      <c r="BA333" s="75"/>
    </row>
    <row r="334" spans="1:53" ht="12.75" customHeight="1">
      <c r="B334" s="72" t="s">
        <v>727</v>
      </c>
      <c r="C334" s="72"/>
      <c r="D334" s="72"/>
      <c r="E334" s="72"/>
      <c r="F334" s="72"/>
      <c r="H334" s="1588"/>
      <c r="I334" s="1588"/>
      <c r="J334" s="1588"/>
      <c r="K334" s="1588"/>
      <c r="L334" s="1588"/>
      <c r="M334" s="1588"/>
      <c r="N334" s="1588"/>
      <c r="O334" s="1588"/>
      <c r="P334" s="1588"/>
      <c r="Q334" s="1588"/>
      <c r="R334" s="1588"/>
      <c r="T334" s="72" t="s">
        <v>728</v>
      </c>
      <c r="V334" s="72"/>
      <c r="W334" s="72"/>
      <c r="X334" s="72"/>
      <c r="Y334" s="72"/>
      <c r="AA334" s="1588"/>
      <c r="AB334" s="1588"/>
      <c r="AC334" s="1588"/>
      <c r="AD334" s="1588"/>
      <c r="AE334" s="1588"/>
      <c r="AF334" s="1588"/>
      <c r="AG334" s="1588"/>
      <c r="AH334" s="1588"/>
      <c r="AI334" s="1588"/>
      <c r="AJ334" s="1588"/>
      <c r="AK334" s="1588"/>
      <c r="BA334" s="75"/>
    </row>
    <row r="335" spans="1:53" ht="12.75" customHeight="1">
      <c r="A335" s="51"/>
      <c r="B335" s="72" t="s">
        <v>918</v>
      </c>
      <c r="C335" s="72"/>
      <c r="D335" s="72"/>
      <c r="E335" s="72"/>
      <c r="F335" s="72"/>
      <c r="H335" s="1588"/>
      <c r="I335" s="1588"/>
      <c r="J335" s="1588"/>
      <c r="K335" s="1588"/>
      <c r="L335" s="1588"/>
      <c r="M335" s="1588"/>
      <c r="N335" s="1588"/>
      <c r="O335" s="1588"/>
      <c r="P335" s="1588"/>
      <c r="Q335" s="1588"/>
      <c r="R335" s="1588"/>
      <c r="T335" s="72" t="s">
        <v>918</v>
      </c>
      <c r="V335" s="72"/>
      <c r="W335" s="72"/>
      <c r="X335" s="72"/>
      <c r="Y335" s="72"/>
      <c r="AA335" s="1588"/>
      <c r="AB335" s="1588"/>
      <c r="AC335" s="1588"/>
      <c r="AD335" s="1588"/>
      <c r="AE335" s="1588"/>
      <c r="AF335" s="1588"/>
      <c r="AG335" s="1588"/>
      <c r="AH335" s="1588"/>
      <c r="AI335" s="1588"/>
      <c r="AJ335" s="1588"/>
      <c r="AK335" s="1588"/>
      <c r="AL335" s="51"/>
      <c r="BA335" s="75"/>
    </row>
    <row r="336" spans="1:53" ht="12.75" customHeight="1">
      <c r="A336" s="51"/>
      <c r="B336" s="72" t="s">
        <v>919</v>
      </c>
      <c r="C336" s="72"/>
      <c r="D336" s="72"/>
      <c r="E336" s="72"/>
      <c r="F336" s="72"/>
      <c r="G336" s="72"/>
      <c r="H336" s="1589"/>
      <c r="I336" s="1589"/>
      <c r="J336" s="1589"/>
      <c r="K336" s="1589"/>
      <c r="L336" s="1589"/>
      <c r="M336" s="1589"/>
      <c r="N336" s="9" t="s">
        <v>447</v>
      </c>
      <c r="O336" s="9"/>
      <c r="P336" s="1590"/>
      <c r="Q336" s="1590"/>
      <c r="R336" s="1590"/>
      <c r="S336" s="72"/>
      <c r="T336" s="72" t="s">
        <v>919</v>
      </c>
      <c r="V336" s="72"/>
      <c r="W336" s="72"/>
      <c r="X336" s="72"/>
      <c r="Y336" s="72"/>
      <c r="AA336" s="1589"/>
      <c r="AB336" s="1589"/>
      <c r="AC336" s="1589"/>
      <c r="AD336" s="1589"/>
      <c r="AE336" s="1589"/>
      <c r="AF336" s="1589"/>
      <c r="AG336" s="9" t="s">
        <v>447</v>
      </c>
      <c r="AH336" s="9"/>
      <c r="AI336" s="1590"/>
      <c r="AJ336" s="1590"/>
      <c r="AK336" s="1590"/>
      <c r="AL336" s="51"/>
    </row>
    <row r="337" spans="1:38" ht="12.75" customHeight="1">
      <c r="A337" s="51"/>
      <c r="B337" s="72" t="s">
        <v>920</v>
      </c>
      <c r="C337" s="72"/>
      <c r="D337" s="72"/>
      <c r="E337" s="72"/>
      <c r="F337" s="72"/>
      <c r="G337" s="72"/>
      <c r="H337" s="1592"/>
      <c r="I337" s="1592"/>
      <c r="J337" s="1592"/>
      <c r="K337" s="1592"/>
      <c r="L337" s="1592"/>
      <c r="M337" s="1592"/>
      <c r="N337" s="74"/>
      <c r="O337" s="74"/>
      <c r="P337" s="76"/>
      <c r="Q337" s="76"/>
      <c r="R337" s="76"/>
      <c r="S337" s="72"/>
      <c r="T337" s="72" t="s">
        <v>920</v>
      </c>
      <c r="V337" s="72"/>
      <c r="W337" s="72"/>
      <c r="X337" s="72"/>
      <c r="Y337" s="72"/>
      <c r="AA337" s="1592"/>
      <c r="AB337" s="1592"/>
      <c r="AC337" s="1592"/>
      <c r="AD337" s="1592"/>
      <c r="AE337" s="1592"/>
      <c r="AF337" s="1592"/>
      <c r="AG337" s="74"/>
      <c r="AH337" s="74"/>
      <c r="AI337" s="76"/>
      <c r="AJ337" s="76"/>
      <c r="AK337" s="76"/>
      <c r="AL337" s="51"/>
    </row>
    <row r="338" spans="1:38" ht="12.75" customHeight="1">
      <c r="A338" s="51"/>
      <c r="B338" s="72" t="s">
        <v>729</v>
      </c>
      <c r="C338" s="72"/>
      <c r="D338" s="72"/>
      <c r="E338" s="72"/>
      <c r="F338" s="72"/>
      <c r="G338" s="72"/>
      <c r="H338" s="1588"/>
      <c r="I338" s="1588"/>
      <c r="J338" s="1588"/>
      <c r="K338" s="1588"/>
      <c r="L338" s="1588"/>
      <c r="M338" s="1588"/>
      <c r="N338" s="1594"/>
      <c r="O338" s="1594"/>
      <c r="P338" s="1594"/>
      <c r="Q338" s="1594"/>
      <c r="R338" s="1594"/>
      <c r="S338" s="72"/>
      <c r="T338" s="72" t="s">
        <v>729</v>
      </c>
      <c r="V338" s="72"/>
      <c r="W338" s="72"/>
      <c r="X338" s="72"/>
      <c r="Y338" s="72"/>
      <c r="AA338" s="1588"/>
      <c r="AB338" s="1588"/>
      <c r="AC338" s="1588"/>
      <c r="AD338" s="1588"/>
      <c r="AE338" s="1588"/>
      <c r="AF338" s="1588"/>
      <c r="AG338" s="1594"/>
      <c r="AH338" s="1594"/>
      <c r="AI338" s="1594"/>
      <c r="AJ338" s="1594"/>
      <c r="AK338" s="1594"/>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594"/>
      <c r="I340" s="1594"/>
      <c r="J340" s="1594"/>
      <c r="K340" s="1594"/>
      <c r="L340" s="1594"/>
      <c r="M340" s="1594"/>
      <c r="N340" s="1594"/>
      <c r="O340" s="1594"/>
      <c r="P340" s="1594"/>
      <c r="Q340" s="1594"/>
      <c r="R340" s="1594"/>
      <c r="T340" s="72" t="s">
        <v>529</v>
      </c>
      <c r="V340" s="72"/>
      <c r="W340" s="72"/>
      <c r="X340" s="72"/>
      <c r="Y340" s="72"/>
      <c r="AA340" s="1594"/>
      <c r="AB340" s="1594"/>
      <c r="AC340" s="1594"/>
      <c r="AD340" s="1594"/>
      <c r="AE340" s="1594"/>
      <c r="AF340" s="1594"/>
      <c r="AG340" s="1594"/>
      <c r="AH340" s="1594"/>
      <c r="AI340" s="1594"/>
      <c r="AJ340" s="1594"/>
      <c r="AK340" s="1594"/>
      <c r="AL340" s="51"/>
    </row>
    <row r="341" spans="1:38" ht="12.75" customHeight="1">
      <c r="A341" s="51"/>
      <c r="B341" s="72" t="s">
        <v>726</v>
      </c>
      <c r="C341" s="72"/>
      <c r="D341" s="72"/>
      <c r="E341" s="72"/>
      <c r="F341" s="72"/>
      <c r="H341" s="1588"/>
      <c r="I341" s="1588"/>
      <c r="J341" s="1588"/>
      <c r="K341" s="1588"/>
      <c r="L341" s="1588"/>
      <c r="M341" s="1588"/>
      <c r="N341" s="1588"/>
      <c r="O341" s="1588"/>
      <c r="P341" s="1588"/>
      <c r="Q341" s="1588"/>
      <c r="R341" s="1588"/>
      <c r="T341" s="72" t="s">
        <v>726</v>
      </c>
      <c r="V341" s="72"/>
      <c r="W341" s="72"/>
      <c r="X341" s="72"/>
      <c r="Y341" s="72"/>
      <c r="AA341" s="1588"/>
      <c r="AB341" s="1588"/>
      <c r="AC341" s="1588"/>
      <c r="AD341" s="1588"/>
      <c r="AE341" s="1588"/>
      <c r="AF341" s="1588"/>
      <c r="AG341" s="1588"/>
      <c r="AH341" s="1588"/>
      <c r="AI341" s="1588"/>
      <c r="AJ341" s="1588"/>
      <c r="AK341" s="1588"/>
      <c r="AL341" s="51"/>
    </row>
    <row r="342" spans="1:38" ht="12.75" customHeight="1">
      <c r="A342" s="51"/>
      <c r="B342" s="72" t="s">
        <v>727</v>
      </c>
      <c r="C342" s="72"/>
      <c r="D342" s="72"/>
      <c r="E342" s="72"/>
      <c r="F342" s="72"/>
      <c r="H342" s="1588"/>
      <c r="I342" s="1588"/>
      <c r="J342" s="1588"/>
      <c r="K342" s="1588"/>
      <c r="L342" s="1588"/>
      <c r="M342" s="1588"/>
      <c r="N342" s="1588"/>
      <c r="O342" s="1588"/>
      <c r="P342" s="1588"/>
      <c r="Q342" s="1588"/>
      <c r="R342" s="1588"/>
      <c r="T342" s="72" t="s">
        <v>728</v>
      </c>
      <c r="V342" s="72"/>
      <c r="W342" s="72"/>
      <c r="X342" s="72"/>
      <c r="Y342" s="72"/>
      <c r="AA342" s="1588"/>
      <c r="AB342" s="1588"/>
      <c r="AC342" s="1588"/>
      <c r="AD342" s="1588"/>
      <c r="AE342" s="1588"/>
      <c r="AF342" s="1588"/>
      <c r="AG342" s="1588"/>
      <c r="AH342" s="1588"/>
      <c r="AI342" s="1588"/>
      <c r="AJ342" s="1588"/>
      <c r="AK342" s="1588"/>
      <c r="AL342" s="51"/>
    </row>
    <row r="343" spans="1:38" ht="12.75" customHeight="1">
      <c r="A343" s="51"/>
      <c r="B343" s="72" t="s">
        <v>918</v>
      </c>
      <c r="C343" s="72"/>
      <c r="D343" s="72"/>
      <c r="E343" s="72"/>
      <c r="F343" s="72"/>
      <c r="H343" s="1588"/>
      <c r="I343" s="1588"/>
      <c r="J343" s="1588"/>
      <c r="K343" s="1588"/>
      <c r="L343" s="1588"/>
      <c r="M343" s="1588"/>
      <c r="N343" s="1588"/>
      <c r="O343" s="1588"/>
      <c r="P343" s="1588"/>
      <c r="Q343" s="1588"/>
      <c r="R343" s="1588"/>
      <c r="T343" s="72" t="s">
        <v>918</v>
      </c>
      <c r="V343" s="72"/>
      <c r="W343" s="72"/>
      <c r="X343" s="72"/>
      <c r="Y343" s="72"/>
      <c r="AA343" s="1588"/>
      <c r="AB343" s="1588"/>
      <c r="AC343" s="1588"/>
      <c r="AD343" s="1588"/>
      <c r="AE343" s="1588"/>
      <c r="AF343" s="1588"/>
      <c r="AG343" s="1588"/>
      <c r="AH343" s="1588"/>
      <c r="AI343" s="1588"/>
      <c r="AJ343" s="1588"/>
      <c r="AK343" s="1588"/>
      <c r="AL343" s="51"/>
    </row>
    <row r="344" spans="1:38" ht="12.75" customHeight="1">
      <c r="A344" s="51"/>
      <c r="B344" s="72" t="s">
        <v>919</v>
      </c>
      <c r="C344" s="72"/>
      <c r="D344" s="72"/>
      <c r="E344" s="72"/>
      <c r="F344" s="72"/>
      <c r="G344" s="72"/>
      <c r="H344" s="1589"/>
      <c r="I344" s="1589"/>
      <c r="J344" s="1589"/>
      <c r="K344" s="1589"/>
      <c r="L344" s="1589"/>
      <c r="M344" s="1589"/>
      <c r="N344" s="9" t="s">
        <v>447</v>
      </c>
      <c r="O344" s="9"/>
      <c r="P344" s="1590"/>
      <c r="Q344" s="1590"/>
      <c r="R344" s="1590"/>
      <c r="S344" s="72"/>
      <c r="T344" s="72" t="s">
        <v>919</v>
      </c>
      <c r="V344" s="72"/>
      <c r="W344" s="72"/>
      <c r="X344" s="72"/>
      <c r="Y344" s="72"/>
      <c r="AA344" s="1589"/>
      <c r="AB344" s="1589"/>
      <c r="AC344" s="1589"/>
      <c r="AD344" s="1589"/>
      <c r="AE344" s="1589"/>
      <c r="AF344" s="1589"/>
      <c r="AG344" s="9" t="s">
        <v>447</v>
      </c>
      <c r="AH344" s="9"/>
      <c r="AI344" s="1590"/>
      <c r="AJ344" s="1590"/>
      <c r="AK344" s="1590"/>
      <c r="AL344" s="51"/>
    </row>
    <row r="345" spans="1:38" ht="12.75" customHeight="1">
      <c r="A345" s="51"/>
      <c r="B345" s="72" t="s">
        <v>920</v>
      </c>
      <c r="C345" s="72"/>
      <c r="D345" s="72"/>
      <c r="E345" s="72"/>
      <c r="F345" s="72"/>
      <c r="G345" s="72"/>
      <c r="H345" s="1592"/>
      <c r="I345" s="1592"/>
      <c r="J345" s="1592"/>
      <c r="K345" s="1592"/>
      <c r="L345" s="1592"/>
      <c r="M345" s="1592"/>
      <c r="N345" s="74"/>
      <c r="O345" s="74"/>
      <c r="P345" s="76"/>
      <c r="Q345" s="76"/>
      <c r="R345" s="76"/>
      <c r="S345" s="72"/>
      <c r="T345" s="72" t="s">
        <v>920</v>
      </c>
      <c r="V345" s="72"/>
      <c r="W345" s="72"/>
      <c r="X345" s="72"/>
      <c r="Y345" s="72"/>
      <c r="AA345" s="1592"/>
      <c r="AB345" s="1592"/>
      <c r="AC345" s="1592"/>
      <c r="AD345" s="1592"/>
      <c r="AE345" s="1592"/>
      <c r="AF345" s="1592"/>
      <c r="AG345" s="74"/>
      <c r="AH345" s="74"/>
      <c r="AI345" s="76"/>
      <c r="AJ345" s="76"/>
      <c r="AK345" s="76"/>
      <c r="AL345" s="51"/>
    </row>
    <row r="346" spans="1:38" ht="12.75" customHeight="1">
      <c r="A346" s="51"/>
      <c r="B346" s="72" t="s">
        <v>729</v>
      </c>
      <c r="C346" s="72"/>
      <c r="D346" s="72"/>
      <c r="E346" s="72"/>
      <c r="F346" s="72"/>
      <c r="G346" s="72"/>
      <c r="H346" s="1588"/>
      <c r="I346" s="1588"/>
      <c r="J346" s="1588"/>
      <c r="K346" s="1588"/>
      <c r="L346" s="1588"/>
      <c r="M346" s="1588"/>
      <c r="N346" s="1594"/>
      <c r="O346" s="1594"/>
      <c r="P346" s="1594"/>
      <c r="Q346" s="1594"/>
      <c r="R346" s="1594"/>
      <c r="S346" s="72"/>
      <c r="T346" s="72" t="s">
        <v>729</v>
      </c>
      <c r="V346" s="72"/>
      <c r="W346" s="72"/>
      <c r="X346" s="72"/>
      <c r="Y346" s="72"/>
      <c r="AA346" s="1588"/>
      <c r="AB346" s="1588"/>
      <c r="AC346" s="1588"/>
      <c r="AD346" s="1588"/>
      <c r="AE346" s="1588"/>
      <c r="AF346" s="1588"/>
      <c r="AG346" s="1594"/>
      <c r="AH346" s="1594"/>
      <c r="AI346" s="1594"/>
      <c r="AJ346" s="1594"/>
      <c r="AK346" s="1594"/>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594"/>
      <c r="I348" s="1594"/>
      <c r="J348" s="1594"/>
      <c r="K348" s="1594"/>
      <c r="L348" s="1594"/>
      <c r="M348" s="1594"/>
      <c r="N348" s="1594"/>
      <c r="O348" s="1594"/>
      <c r="P348" s="1594"/>
      <c r="Q348" s="1594"/>
      <c r="R348" s="1594"/>
      <c r="T348" s="690" t="s">
        <v>1303</v>
      </c>
      <c r="V348" s="72"/>
      <c r="W348" s="72"/>
      <c r="X348" s="72"/>
      <c r="Y348" s="72"/>
      <c r="AA348" s="1594"/>
      <c r="AB348" s="1594"/>
      <c r="AC348" s="1594"/>
      <c r="AD348" s="1594"/>
      <c r="AE348" s="1594"/>
      <c r="AF348" s="1594"/>
      <c r="AG348" s="1594"/>
      <c r="AH348" s="1594"/>
      <c r="AI348" s="1594"/>
      <c r="AJ348" s="1594"/>
      <c r="AK348" s="1594"/>
      <c r="AL348" s="51"/>
    </row>
    <row r="349" spans="1:38" ht="12.75" customHeight="1">
      <c r="B349" s="72" t="s">
        <v>726</v>
      </c>
      <c r="C349" s="381"/>
      <c r="D349" s="381"/>
      <c r="E349" s="381"/>
      <c r="F349" s="381"/>
      <c r="G349" s="3"/>
      <c r="H349" s="1588"/>
      <c r="I349" s="1588"/>
      <c r="J349" s="1588"/>
      <c r="K349" s="1588"/>
      <c r="L349" s="1588"/>
      <c r="M349" s="1588"/>
      <c r="N349" s="1588"/>
      <c r="O349" s="1588"/>
      <c r="P349" s="1588"/>
      <c r="Q349" s="1588"/>
      <c r="R349" s="1588"/>
      <c r="T349" s="72" t="s">
        <v>726</v>
      </c>
      <c r="V349" s="72"/>
      <c r="W349" s="72"/>
      <c r="X349" s="72"/>
      <c r="Y349" s="72"/>
      <c r="AA349" s="1588"/>
      <c r="AB349" s="1588"/>
      <c r="AC349" s="1588"/>
      <c r="AD349" s="1588"/>
      <c r="AE349" s="1588"/>
      <c r="AF349" s="1588"/>
      <c r="AG349" s="1588"/>
      <c r="AH349" s="1588"/>
      <c r="AI349" s="1588"/>
      <c r="AJ349" s="1588"/>
      <c r="AK349" s="1588"/>
      <c r="AL349" s="51"/>
    </row>
    <row r="350" spans="1:38" ht="12.75" customHeight="1">
      <c r="B350" s="72" t="s">
        <v>728</v>
      </c>
      <c r="C350" s="381"/>
      <c r="D350" s="381"/>
      <c r="E350" s="381"/>
      <c r="F350" s="381"/>
      <c r="G350" s="3"/>
      <c r="H350" s="1588"/>
      <c r="I350" s="1588"/>
      <c r="J350" s="1588"/>
      <c r="K350" s="1588"/>
      <c r="L350" s="1588"/>
      <c r="M350" s="1588"/>
      <c r="N350" s="1588"/>
      <c r="O350" s="1588"/>
      <c r="P350" s="1588"/>
      <c r="Q350" s="1588"/>
      <c r="R350" s="1588"/>
      <c r="T350" s="72" t="s">
        <v>728</v>
      </c>
      <c r="V350" s="72"/>
      <c r="W350" s="72"/>
      <c r="X350" s="72"/>
      <c r="Y350" s="72"/>
      <c r="AA350" s="1588"/>
      <c r="AB350" s="1588"/>
      <c r="AC350" s="1588"/>
      <c r="AD350" s="1588"/>
      <c r="AE350" s="1588"/>
      <c r="AF350" s="1588"/>
      <c r="AG350" s="1588"/>
      <c r="AH350" s="1588"/>
      <c r="AI350" s="1588"/>
      <c r="AJ350" s="1588"/>
      <c r="AK350" s="1588"/>
      <c r="AL350" s="51"/>
    </row>
    <row r="351" spans="1:38" ht="12.75" customHeight="1">
      <c r="A351" s="51"/>
      <c r="B351" s="72" t="s">
        <v>918</v>
      </c>
      <c r="C351" s="381"/>
      <c r="D351" s="381"/>
      <c r="E351" s="381"/>
      <c r="F351" s="381"/>
      <c r="G351" s="381"/>
      <c r="H351" s="1588"/>
      <c r="I351" s="1588"/>
      <c r="J351" s="1588"/>
      <c r="K351" s="1588"/>
      <c r="L351" s="1588"/>
      <c r="M351" s="1588"/>
      <c r="N351" s="1588"/>
      <c r="O351" s="1588"/>
      <c r="P351" s="1588"/>
      <c r="Q351" s="1588"/>
      <c r="R351" s="1588"/>
      <c r="T351" s="72" t="s">
        <v>918</v>
      </c>
      <c r="V351" s="72"/>
      <c r="W351" s="72"/>
      <c r="X351" s="72"/>
      <c r="Y351" s="72"/>
      <c r="AA351" s="1588"/>
      <c r="AB351" s="1588"/>
      <c r="AC351" s="1588"/>
      <c r="AD351" s="1588"/>
      <c r="AE351" s="1588"/>
      <c r="AF351" s="1588"/>
      <c r="AG351" s="1588"/>
      <c r="AH351" s="1588"/>
      <c r="AI351" s="1588"/>
      <c r="AJ351" s="1588"/>
      <c r="AK351" s="1588"/>
      <c r="AL351" s="51"/>
    </row>
    <row r="352" spans="1:38" ht="12.75" customHeight="1">
      <c r="A352" s="51"/>
      <c r="B352" s="72" t="s">
        <v>919</v>
      </c>
      <c r="C352" s="381"/>
      <c r="D352" s="381"/>
      <c r="E352" s="381"/>
      <c r="F352" s="381"/>
      <c r="G352" s="381"/>
      <c r="H352" s="1589"/>
      <c r="I352" s="1589"/>
      <c r="J352" s="1589"/>
      <c r="K352" s="1589"/>
      <c r="L352" s="1589"/>
      <c r="M352" s="1589"/>
      <c r="N352" s="9" t="s">
        <v>447</v>
      </c>
      <c r="O352" s="9"/>
      <c r="P352" s="1590"/>
      <c r="Q352" s="1590"/>
      <c r="R352" s="1590"/>
      <c r="S352" s="72"/>
      <c r="T352" s="72" t="s">
        <v>919</v>
      </c>
      <c r="V352" s="72"/>
      <c r="W352" s="72"/>
      <c r="X352" s="72"/>
      <c r="Y352" s="72"/>
      <c r="AA352" s="1589"/>
      <c r="AB352" s="1589"/>
      <c r="AC352" s="1589"/>
      <c r="AD352" s="1589"/>
      <c r="AE352" s="1589"/>
      <c r="AF352" s="1589"/>
      <c r="AG352" s="9" t="s">
        <v>447</v>
      </c>
      <c r="AH352" s="9"/>
      <c r="AI352" s="1590"/>
      <c r="AJ352" s="1590"/>
      <c r="AK352" s="1590"/>
      <c r="AL352" s="51"/>
    </row>
    <row r="353" spans="1:53" ht="12.75" customHeight="1">
      <c r="A353" s="51"/>
      <c r="B353" s="72" t="s">
        <v>920</v>
      </c>
      <c r="C353" s="381"/>
      <c r="D353" s="381"/>
      <c r="E353" s="381"/>
      <c r="F353" s="381"/>
      <c r="G353" s="381"/>
      <c r="H353" s="1592"/>
      <c r="I353" s="1592"/>
      <c r="J353" s="1592"/>
      <c r="K353" s="1592"/>
      <c r="L353" s="1592"/>
      <c r="M353" s="1592"/>
      <c r="N353" s="74"/>
      <c r="O353" s="74"/>
      <c r="P353" s="76"/>
      <c r="Q353" s="76"/>
      <c r="R353" s="76"/>
      <c r="S353" s="72"/>
      <c r="T353" s="72" t="s">
        <v>920</v>
      </c>
      <c r="V353" s="72"/>
      <c r="W353" s="72"/>
      <c r="X353" s="72"/>
      <c r="Y353" s="72"/>
      <c r="AA353" s="1592"/>
      <c r="AB353" s="1592"/>
      <c r="AC353" s="1592"/>
      <c r="AD353" s="1592"/>
      <c r="AE353" s="1592"/>
      <c r="AF353" s="1592"/>
      <c r="AG353" s="74"/>
      <c r="AH353" s="74"/>
      <c r="AI353" s="76"/>
      <c r="AJ353" s="76"/>
      <c r="AK353" s="76"/>
      <c r="AL353" s="51"/>
    </row>
    <row r="354" spans="1:53" ht="12.75" customHeight="1">
      <c r="A354" s="51"/>
      <c r="B354" s="72" t="s">
        <v>729</v>
      </c>
      <c r="C354" s="383"/>
      <c r="D354" s="383"/>
      <c r="E354" s="383"/>
      <c r="F354" s="383"/>
      <c r="G354" s="383"/>
      <c r="H354" s="1588"/>
      <c r="I354" s="1588"/>
      <c r="J354" s="1588"/>
      <c r="K354" s="1588"/>
      <c r="L354" s="1588"/>
      <c r="M354" s="1588"/>
      <c r="N354" s="1594"/>
      <c r="O354" s="1594"/>
      <c r="P354" s="1594"/>
      <c r="Q354" s="1594"/>
      <c r="R354" s="1594"/>
      <c r="S354" s="72"/>
      <c r="T354" s="72" t="s">
        <v>729</v>
      </c>
      <c r="V354" s="72"/>
      <c r="W354" s="72"/>
      <c r="X354" s="72"/>
      <c r="Y354" s="72"/>
      <c r="AA354" s="1588"/>
      <c r="AB354" s="1588"/>
      <c r="AC354" s="1588"/>
      <c r="AD354" s="1588"/>
      <c r="AE354" s="1588"/>
      <c r="AF354" s="1588"/>
      <c r="AG354" s="1594"/>
      <c r="AH354" s="1594"/>
      <c r="AI354" s="1594"/>
      <c r="AJ354" s="1594"/>
      <c r="AK354" s="1594"/>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1304</v>
      </c>
      <c r="P356" s="1594" t="s">
        <v>202</v>
      </c>
      <c r="Q356" s="1594"/>
      <c r="R356" s="1594"/>
      <c r="S356" s="1594"/>
      <c r="T356" s="1594"/>
      <c r="U356" s="1594"/>
      <c r="V356" s="1594"/>
      <c r="W356" s="1594"/>
      <c r="X356" s="1594"/>
      <c r="Y356" s="1594"/>
      <c r="Z356" s="1594"/>
      <c r="AA356" s="1594"/>
      <c r="AB356" s="1594"/>
      <c r="AC356" s="1594"/>
      <c r="AD356" s="1594"/>
      <c r="AE356" s="1594"/>
      <c r="AL356" s="51"/>
    </row>
    <row r="357" spans="1:53" ht="12.75" customHeight="1">
      <c r="A357" s="51"/>
      <c r="C357" s="381"/>
      <c r="D357" s="381"/>
      <c r="E357" s="381"/>
      <c r="F357" s="381"/>
      <c r="G357" s="3"/>
      <c r="I357" s="72" t="s">
        <v>726</v>
      </c>
      <c r="P357" s="1588"/>
      <c r="Q357" s="1588"/>
      <c r="R357" s="1588"/>
      <c r="S357" s="1588"/>
      <c r="T357" s="1588"/>
      <c r="U357" s="1588"/>
      <c r="V357" s="1588"/>
      <c r="W357" s="1588"/>
      <c r="X357" s="1588"/>
      <c r="Y357" s="1588"/>
      <c r="Z357" s="1588"/>
      <c r="AA357" s="1588"/>
      <c r="AB357" s="1588"/>
      <c r="AC357" s="1588"/>
      <c r="AD357" s="1588"/>
      <c r="AE357" s="1588"/>
      <c r="AL357" s="51"/>
    </row>
    <row r="358" spans="1:53" ht="12.75" customHeight="1">
      <c r="A358" s="51"/>
      <c r="C358" s="381"/>
      <c r="D358" s="381"/>
      <c r="E358" s="381"/>
      <c r="F358" s="381"/>
      <c r="G358" s="3"/>
      <c r="I358" s="72" t="s">
        <v>728</v>
      </c>
      <c r="P358" s="1588"/>
      <c r="Q358" s="1588"/>
      <c r="R358" s="1588"/>
      <c r="S358" s="1588"/>
      <c r="T358" s="1588"/>
      <c r="U358" s="1588"/>
      <c r="V358" s="1588"/>
      <c r="W358" s="1588"/>
      <c r="X358" s="1588"/>
      <c r="Y358" s="1588"/>
      <c r="Z358" s="1588"/>
      <c r="AA358" s="1588"/>
      <c r="AB358" s="1588"/>
      <c r="AC358" s="1588"/>
      <c r="AD358" s="1588"/>
      <c r="AE358" s="1588"/>
      <c r="AL358" s="51"/>
    </row>
    <row r="359" spans="1:53" ht="12.75" customHeight="1">
      <c r="A359" s="51"/>
      <c r="C359" s="381"/>
      <c r="D359" s="381"/>
      <c r="E359" s="381"/>
      <c r="F359" s="381"/>
      <c r="G359" s="381"/>
      <c r="I359" s="72" t="s">
        <v>918</v>
      </c>
      <c r="P359" s="1588"/>
      <c r="Q359" s="1588"/>
      <c r="R359" s="1588"/>
      <c r="S359" s="1588"/>
      <c r="T359" s="1588"/>
      <c r="U359" s="1588"/>
      <c r="V359" s="1588"/>
      <c r="W359" s="1588"/>
      <c r="X359" s="1588"/>
      <c r="Y359" s="1588"/>
      <c r="Z359" s="1588"/>
      <c r="AA359" s="1588"/>
      <c r="AB359" s="1588"/>
      <c r="AC359" s="1588"/>
      <c r="AD359" s="1588"/>
      <c r="AE359" s="1588"/>
      <c r="AL359" s="51"/>
    </row>
    <row r="360" spans="1:53" ht="12.75" customHeight="1">
      <c r="A360" s="51"/>
      <c r="C360" s="381"/>
      <c r="D360" s="381"/>
      <c r="E360" s="381"/>
      <c r="F360" s="381"/>
      <c r="G360" s="381"/>
      <c r="I360" s="72" t="s">
        <v>919</v>
      </c>
      <c r="P360" s="1592"/>
      <c r="Q360" s="1592"/>
      <c r="R360" s="1592"/>
      <c r="S360" s="1592"/>
      <c r="T360" s="1592"/>
      <c r="U360" s="1592"/>
      <c r="V360" s="1592"/>
      <c r="W360" s="1592"/>
      <c r="X360" s="1592"/>
      <c r="Y360" s="1592"/>
      <c r="Z360" s="1592"/>
      <c r="AA360" s="9" t="s">
        <v>447</v>
      </c>
      <c r="AB360" s="9"/>
      <c r="AC360" s="1593"/>
      <c r="AD360" s="1593"/>
      <c r="AE360" s="1593"/>
      <c r="AL360" s="51"/>
    </row>
    <row r="361" spans="1:53" ht="12.75" customHeight="1">
      <c r="A361" s="51"/>
      <c r="C361" s="381"/>
      <c r="D361" s="381"/>
      <c r="E361" s="381"/>
      <c r="F361" s="381"/>
      <c r="G361" s="381"/>
      <c r="I361" s="72" t="s">
        <v>920</v>
      </c>
      <c r="P361" s="1592"/>
      <c r="Q361" s="1592"/>
      <c r="R361" s="1592"/>
      <c r="S361" s="1592"/>
      <c r="T361" s="1592"/>
      <c r="U361" s="1592"/>
      <c r="V361" s="1592"/>
      <c r="W361" s="1592"/>
      <c r="X361" s="1592"/>
      <c r="Y361" s="1592"/>
      <c r="Z361" s="1592"/>
      <c r="AL361" s="51"/>
    </row>
    <row r="362" spans="1:53" ht="12.75" customHeight="1">
      <c r="A362" s="51"/>
      <c r="C362" s="383"/>
      <c r="D362" s="383"/>
      <c r="E362" s="383"/>
      <c r="F362" s="383"/>
      <c r="G362" s="383"/>
      <c r="I362" s="72" t="s">
        <v>729</v>
      </c>
      <c r="P362" s="1594"/>
      <c r="Q362" s="1594"/>
      <c r="R362" s="1594"/>
      <c r="S362" s="1594"/>
      <c r="T362" s="1594"/>
      <c r="U362" s="1594"/>
      <c r="V362" s="1594"/>
      <c r="W362" s="1594"/>
      <c r="X362" s="1594"/>
      <c r="Y362" s="1594"/>
      <c r="Z362" s="1594"/>
      <c r="AA362" s="1594"/>
      <c r="AB362" s="1594"/>
      <c r="AC362" s="1594"/>
      <c r="AD362" s="1594"/>
      <c r="AE362" s="1594"/>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1619" t="s">
        <v>933</v>
      </c>
      <c r="B364" s="1619"/>
      <c r="C364" s="1619"/>
      <c r="D364" s="1619"/>
      <c r="E364" s="1619"/>
      <c r="F364" s="1619"/>
      <c r="G364" s="1619"/>
      <c r="H364" s="1619"/>
      <c r="I364" s="1619"/>
      <c r="J364" s="1619"/>
      <c r="K364" s="1619"/>
      <c r="L364" s="1619"/>
      <c r="M364" s="1619"/>
      <c r="N364" s="1619"/>
      <c r="O364" s="1619"/>
      <c r="P364" s="1619"/>
      <c r="Q364" s="1619"/>
      <c r="R364" s="1619"/>
      <c r="S364" s="1619"/>
      <c r="T364" s="1619"/>
      <c r="U364" s="1619"/>
      <c r="V364" s="1619"/>
      <c r="W364" s="1619"/>
      <c r="X364" s="1619"/>
      <c r="Y364" s="1619"/>
      <c r="Z364" s="1619"/>
      <c r="AA364" s="1619"/>
      <c r="AB364" s="1619"/>
      <c r="AC364" s="1619"/>
      <c r="AD364" s="1619"/>
      <c r="AE364" s="1619"/>
      <c r="AF364" s="1619"/>
      <c r="AG364" s="1619"/>
      <c r="AH364" s="1620"/>
      <c r="AI364" s="1620"/>
      <c r="AJ364" s="1620"/>
      <c r="AK364" s="1620"/>
      <c r="AL364" s="1620"/>
    </row>
    <row r="365" spans="1:53" ht="12.75" customHeight="1" thickBot="1">
      <c r="A365" s="1621"/>
      <c r="B365" s="1621"/>
      <c r="C365" s="1621"/>
      <c r="D365" s="1621"/>
      <c r="E365" s="1621"/>
      <c r="F365" s="1621"/>
      <c r="G365" s="1621"/>
      <c r="H365" s="1621"/>
      <c r="I365" s="1621"/>
      <c r="J365" s="1621"/>
      <c r="K365" s="1621"/>
      <c r="L365" s="1621"/>
      <c r="M365" s="1621"/>
      <c r="N365" s="1621"/>
      <c r="O365" s="1621"/>
      <c r="P365" s="1621"/>
      <c r="Q365" s="1621"/>
      <c r="R365" s="1621"/>
      <c r="S365" s="1621"/>
      <c r="T365" s="1621"/>
      <c r="U365" s="1621"/>
      <c r="V365" s="1621"/>
      <c r="W365" s="1621"/>
      <c r="X365" s="1621"/>
      <c r="Y365" s="1621"/>
      <c r="Z365" s="1621"/>
      <c r="AA365" s="1621"/>
      <c r="AB365" s="1621"/>
      <c r="AC365" s="1621"/>
      <c r="AD365" s="1621"/>
      <c r="AE365" s="1621"/>
      <c r="AF365" s="1621"/>
      <c r="AG365" s="1621"/>
      <c r="AH365" s="1621"/>
      <c r="AI365" s="1621"/>
      <c r="AJ365" s="1621"/>
      <c r="AK365" s="1621"/>
      <c r="AL365" s="1621"/>
      <c r="BA365" s="17" t="s">
        <v>750</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828</v>
      </c>
    </row>
    <row r="367" spans="1:53" ht="12.75" customHeight="1">
      <c r="A367" s="63" t="s">
        <v>394</v>
      </c>
      <c r="B367" s="63"/>
      <c r="C367" s="63" t="s">
        <v>373</v>
      </c>
      <c r="K367" s="37"/>
      <c r="L367" s="37"/>
      <c r="BA367" s="17" t="s">
        <v>1095</v>
      </c>
    </row>
    <row r="368" spans="1:53" ht="12.75" customHeight="1">
      <c r="D368" s="17" t="s">
        <v>530</v>
      </c>
      <c r="M368" s="1607" t="s">
        <v>750</v>
      </c>
      <c r="N368" s="1607"/>
      <c r="P368" s="17" t="s">
        <v>526</v>
      </c>
      <c r="AJ368" s="1607" t="s">
        <v>750</v>
      </c>
      <c r="AK368" s="1607"/>
    </row>
    <row r="369" spans="1:37" ht="12.75" customHeight="1">
      <c r="D369" s="1212" t="s">
        <v>2190</v>
      </c>
      <c r="M369" s="1607" t="s">
        <v>750</v>
      </c>
      <c r="N369" s="1607"/>
      <c r="R369" s="17" t="s">
        <v>527</v>
      </c>
      <c r="AJ369" s="1607" t="s">
        <v>750</v>
      </c>
      <c r="AK369" s="1607"/>
    </row>
    <row r="370" spans="1:37" ht="12.75" customHeight="1">
      <c r="D370" s="17" t="s">
        <v>406</v>
      </c>
      <c r="M370" s="1607" t="s">
        <v>750</v>
      </c>
      <c r="N370" s="1607"/>
      <c r="P370" s="612" t="s">
        <v>1221</v>
      </c>
      <c r="Q370" s="613"/>
      <c r="R370" s="613"/>
      <c r="AJ370" s="1607" t="s">
        <v>750</v>
      </c>
      <c r="AK370" s="1607"/>
    </row>
    <row r="371" spans="1:37" ht="12.75" customHeight="1">
      <c r="D371" s="17" t="s">
        <v>407</v>
      </c>
      <c r="M371" s="1607" t="s">
        <v>750</v>
      </c>
      <c r="N371" s="1607"/>
      <c r="P371" s="613"/>
      <c r="Q371" s="612" t="s">
        <v>1222</v>
      </c>
      <c r="R371" s="613"/>
    </row>
    <row r="372" spans="1:37" ht="12.75" customHeight="1">
      <c r="P372" s="613"/>
      <c r="Q372" s="612" t="s">
        <v>1223</v>
      </c>
      <c r="R372" s="613"/>
    </row>
    <row r="373" spans="1:37" ht="12.75" customHeight="1"/>
    <row r="374" spans="1:37" ht="12.75" customHeight="1">
      <c r="A374" s="63" t="s">
        <v>951</v>
      </c>
      <c r="B374" s="63"/>
      <c r="C374" s="63" t="s">
        <v>528</v>
      </c>
      <c r="D374" s="63"/>
    </row>
    <row r="375" spans="1:37" ht="12.75" customHeight="1">
      <c r="D375" s="82" t="s">
        <v>976</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977</v>
      </c>
      <c r="E376" s="83"/>
      <c r="F376" s="83"/>
      <c r="G376" s="83"/>
      <c r="H376" s="83"/>
      <c r="I376" s="83"/>
      <c r="J376" s="83"/>
      <c r="K376" s="83"/>
      <c r="L376" s="83"/>
      <c r="M376" s="83"/>
      <c r="N376" s="1607" t="s">
        <v>750</v>
      </c>
      <c r="O376" s="1607"/>
      <c r="P376" s="83"/>
      <c r="Q376" s="83"/>
      <c r="R376" s="83"/>
      <c r="S376" s="83"/>
      <c r="T376" s="83"/>
      <c r="U376" s="83"/>
      <c r="V376" s="83"/>
      <c r="W376" s="83"/>
      <c r="X376" s="83"/>
      <c r="Y376" s="84"/>
      <c r="Z376" s="84"/>
      <c r="AC376" s="83"/>
      <c r="AD376" s="83"/>
      <c r="AE376" s="83"/>
    </row>
    <row r="377" spans="1:37" ht="12.75" customHeight="1">
      <c r="E377" s="17" t="s">
        <v>310</v>
      </c>
      <c r="Z377" s="1607" t="s">
        <v>750</v>
      </c>
      <c r="AA377" s="1607"/>
    </row>
    <row r="378" spans="1:37" ht="12.75" customHeight="1">
      <c r="D378" s="17" t="s">
        <v>978</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979</v>
      </c>
      <c r="E379" s="83"/>
      <c r="F379" s="83"/>
      <c r="G379" s="83"/>
      <c r="H379" s="83"/>
      <c r="I379" s="83"/>
      <c r="J379" s="1607" t="s">
        <v>750</v>
      </c>
      <c r="K379" s="1607"/>
      <c r="L379" s="83"/>
      <c r="M379" s="83"/>
      <c r="N379" s="83"/>
      <c r="O379" s="83"/>
      <c r="P379" s="83"/>
      <c r="Q379" s="83"/>
      <c r="R379" s="83"/>
      <c r="S379" s="83"/>
      <c r="T379" s="83"/>
      <c r="U379" s="83"/>
      <c r="V379" s="83"/>
      <c r="W379" s="83"/>
      <c r="X379" s="83"/>
      <c r="Y379" s="83"/>
      <c r="Z379" s="83"/>
      <c r="AC379" s="83"/>
      <c r="AD379" s="83"/>
      <c r="AE379" s="83"/>
    </row>
    <row r="380" spans="1:37" ht="12.75" customHeight="1">
      <c r="E380" s="1532" t="s">
        <v>408</v>
      </c>
      <c r="F380" s="1532"/>
      <c r="G380" s="1532"/>
      <c r="H380" s="1532"/>
      <c r="I380" s="1532"/>
      <c r="J380" s="1532"/>
      <c r="K380" s="1532"/>
      <c r="L380" s="1532"/>
      <c r="M380" s="1532"/>
      <c r="N380" s="1532"/>
      <c r="O380" s="1532"/>
      <c r="P380" s="1532"/>
      <c r="Q380" s="1532"/>
      <c r="R380" s="1532"/>
      <c r="S380" s="1532"/>
      <c r="T380" s="1532"/>
      <c r="U380" s="1532"/>
      <c r="V380" s="1532"/>
      <c r="W380" s="1532"/>
      <c r="X380" s="1532"/>
      <c r="Y380" s="1532"/>
      <c r="Z380" s="1532"/>
      <c r="AA380" s="1532"/>
      <c r="AB380" s="1532"/>
      <c r="AC380" s="1532"/>
      <c r="AD380" s="1532"/>
      <c r="AE380" s="1532"/>
      <c r="AF380" s="1532"/>
      <c r="AG380" s="1532"/>
      <c r="AH380" s="1532"/>
    </row>
    <row r="381" spans="1:37" ht="12.75" customHeight="1">
      <c r="E381" s="1532"/>
      <c r="F381" s="1532"/>
      <c r="G381" s="1532"/>
      <c r="H381" s="1532"/>
      <c r="I381" s="1532"/>
      <c r="J381" s="1532"/>
      <c r="K381" s="1532"/>
      <c r="L381" s="1532"/>
      <c r="M381" s="1532"/>
      <c r="N381" s="1532"/>
      <c r="O381" s="1532"/>
      <c r="P381" s="1532"/>
      <c r="Q381" s="1532"/>
      <c r="R381" s="1532"/>
      <c r="S381" s="1532"/>
      <c r="T381" s="1532"/>
      <c r="U381" s="1532"/>
      <c r="V381" s="1532"/>
      <c r="W381" s="1532"/>
      <c r="X381" s="1532"/>
      <c r="Y381" s="1532"/>
      <c r="Z381" s="1532"/>
      <c r="AA381" s="1532"/>
      <c r="AB381" s="1532"/>
      <c r="AC381" s="1532"/>
      <c r="AD381" s="1532"/>
      <c r="AE381" s="1532"/>
      <c r="AF381" s="1532"/>
      <c r="AG381" s="1532"/>
      <c r="AH381" s="1532"/>
    </row>
    <row r="382" spans="1:37" ht="12.75" customHeight="1">
      <c r="E382" s="9" t="s">
        <v>687</v>
      </c>
      <c r="F382" s="9"/>
      <c r="G382" s="9"/>
      <c r="H382" s="9"/>
      <c r="I382" s="9"/>
      <c r="J382" s="9"/>
      <c r="K382" s="9"/>
      <c r="L382" s="9"/>
      <c r="N382" s="1611"/>
      <c r="O382" s="1611"/>
      <c r="P382" s="1611"/>
      <c r="Q382" s="1611"/>
      <c r="R382" s="9"/>
      <c r="U382" s="9" t="s">
        <v>688</v>
      </c>
      <c r="V382" s="9"/>
      <c r="W382" s="9"/>
      <c r="X382" s="9"/>
      <c r="Y382" s="9"/>
      <c r="Z382" s="9"/>
      <c r="AA382" s="9"/>
      <c r="AB382" s="9"/>
      <c r="AC382" s="1611"/>
      <c r="AD382" s="1611"/>
      <c r="AE382" s="1611"/>
      <c r="AF382" s="1611"/>
    </row>
    <row r="383" spans="1:37" ht="12.75" customHeight="1">
      <c r="E383" s="9" t="s">
        <v>689</v>
      </c>
      <c r="F383" s="9"/>
      <c r="G383" s="9"/>
      <c r="H383" s="9"/>
      <c r="I383" s="9"/>
      <c r="J383" s="9"/>
      <c r="K383" s="9"/>
      <c r="L383" s="9"/>
      <c r="N383" s="1611"/>
      <c r="O383" s="1611"/>
      <c r="P383" s="1611"/>
      <c r="Q383" s="1611"/>
      <c r="R383" s="9"/>
      <c r="U383" s="9" t="s">
        <v>690</v>
      </c>
      <c r="V383" s="9"/>
      <c r="W383" s="9"/>
      <c r="X383" s="9"/>
      <c r="Y383" s="9"/>
      <c r="Z383" s="9"/>
      <c r="AA383" s="9"/>
      <c r="AB383" s="9"/>
      <c r="AC383" s="1611"/>
      <c r="AD383" s="1611"/>
      <c r="AE383" s="1611"/>
      <c r="AF383" s="1611"/>
    </row>
    <row r="384" spans="1:37" ht="12.75" customHeight="1">
      <c r="E384" s="9" t="s">
        <v>691</v>
      </c>
      <c r="F384" s="9"/>
      <c r="G384" s="9"/>
      <c r="H384" s="9"/>
      <c r="I384" s="9"/>
      <c r="J384" s="9"/>
      <c r="K384" s="9"/>
      <c r="L384" s="9"/>
      <c r="N384" s="1611"/>
      <c r="O384" s="1611"/>
      <c r="P384" s="1611"/>
      <c r="Q384" s="1611"/>
      <c r="R384" s="9"/>
      <c r="V384" s="9"/>
      <c r="W384" s="9"/>
      <c r="X384" s="9"/>
      <c r="Y384" s="9"/>
      <c r="Z384" s="9"/>
      <c r="AA384" s="9"/>
      <c r="AB384" s="9"/>
    </row>
    <row r="385" spans="1:36" ht="12.75" customHeight="1">
      <c r="E385" s="9" t="s">
        <v>692</v>
      </c>
      <c r="F385" s="9"/>
      <c r="G385" s="9"/>
      <c r="H385" s="9"/>
      <c r="I385" s="9"/>
      <c r="J385" s="9"/>
      <c r="K385" s="9"/>
      <c r="L385" s="9"/>
      <c r="N385" s="1622"/>
      <c r="O385" s="1622"/>
      <c r="P385" s="1622"/>
      <c r="Q385" s="1622"/>
      <c r="R385" s="1622"/>
      <c r="S385" s="1622"/>
      <c r="T385" s="1622"/>
      <c r="U385" s="1622"/>
      <c r="V385" s="1622"/>
      <c r="W385" s="1622"/>
      <c r="X385" s="1622"/>
      <c r="Y385" s="1622"/>
      <c r="Z385" s="1622"/>
      <c r="AA385" s="1622"/>
      <c r="AB385" s="1622"/>
      <c r="AC385" s="1622"/>
      <c r="AD385" s="1622"/>
      <c r="AE385" s="1622"/>
      <c r="AF385" s="1622"/>
    </row>
    <row r="386" spans="1:36" ht="12.75" customHeight="1">
      <c r="E386" s="9"/>
      <c r="F386" s="9"/>
      <c r="G386" s="9"/>
      <c r="H386" s="9"/>
      <c r="I386" s="9"/>
      <c r="J386" s="9"/>
      <c r="K386" s="9"/>
      <c r="L386" s="9"/>
      <c r="N386" s="1623"/>
      <c r="O386" s="1623"/>
      <c r="P386" s="1623"/>
      <c r="Q386" s="1623"/>
      <c r="R386" s="1623"/>
      <c r="S386" s="1623"/>
      <c r="T386" s="1623"/>
      <c r="U386" s="1623"/>
      <c r="V386" s="1623"/>
      <c r="W386" s="1623"/>
      <c r="X386" s="1623"/>
      <c r="Y386" s="1623"/>
      <c r="Z386" s="1623"/>
      <c r="AA386" s="1623"/>
      <c r="AB386" s="1623"/>
      <c r="AC386" s="1623"/>
      <c r="AD386" s="1623"/>
      <c r="AE386" s="1623"/>
      <c r="AF386" s="1623"/>
    </row>
    <row r="387" spans="1:36" ht="12.75" customHeight="1">
      <c r="E387" s="9"/>
      <c r="F387" s="9"/>
      <c r="G387" s="9"/>
      <c r="H387" s="9"/>
      <c r="I387" s="9"/>
      <c r="J387" s="9"/>
      <c r="K387" s="9"/>
    </row>
    <row r="388" spans="1:36" ht="12.75" customHeight="1">
      <c r="D388" s="611" t="s">
        <v>1426</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1427</v>
      </c>
      <c r="F389" s="612"/>
      <c r="G389" s="612"/>
      <c r="H389" s="612"/>
      <c r="I389" s="612"/>
      <c r="J389" s="612"/>
      <c r="K389" s="612"/>
      <c r="L389" s="612"/>
      <c r="M389" s="613"/>
      <c r="N389" s="660" t="s">
        <v>897</v>
      </c>
      <c r="O389" s="613"/>
      <c r="P389" s="660"/>
      <c r="Q389" s="660" t="s">
        <v>898</v>
      </c>
      <c r="R389" s="613"/>
      <c r="S389" s="1605"/>
      <c r="T389" s="1605"/>
      <c r="U389" s="809" t="s">
        <v>899</v>
      </c>
      <c r="V389" s="1605"/>
      <c r="W389" s="1605"/>
      <c r="X389" s="613"/>
      <c r="Y389" s="660" t="s">
        <v>897</v>
      </c>
      <c r="Z389" s="613"/>
      <c r="AA389" s="660"/>
      <c r="AB389" s="660" t="s">
        <v>898</v>
      </c>
      <c r="AC389" s="613"/>
      <c r="AD389" s="1605"/>
      <c r="AE389" s="1605"/>
      <c r="AF389" s="809" t="s">
        <v>899</v>
      </c>
      <c r="AG389" s="1605"/>
      <c r="AH389" s="1605"/>
    </row>
    <row r="390" spans="1:36" ht="12.75" customHeight="1">
      <c r="D390" s="613"/>
      <c r="E390" s="612" t="s">
        <v>1428</v>
      </c>
      <c r="F390" s="612"/>
      <c r="G390" s="612"/>
      <c r="H390" s="612"/>
      <c r="I390" s="612"/>
      <c r="J390" s="612"/>
      <c r="K390" s="612"/>
      <c r="L390" s="612"/>
      <c r="M390" s="613"/>
      <c r="N390" s="1605"/>
      <c r="O390" s="1605"/>
      <c r="P390" s="1605"/>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1465</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96" t="s">
        <v>750</v>
      </c>
      <c r="AH391" s="1696"/>
    </row>
    <row r="392" spans="1:36" ht="12.75" customHeight="1">
      <c r="D392" s="613"/>
      <c r="E392" s="612"/>
      <c r="F392" s="612"/>
      <c r="G392" s="612" t="s">
        <v>1491</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96" t="s">
        <v>750</v>
      </c>
      <c r="AH392" s="1696"/>
    </row>
    <row r="393" spans="1:36" ht="12.75" customHeight="1">
      <c r="D393" s="613"/>
      <c r="E393" s="612"/>
      <c r="F393" s="612"/>
      <c r="G393" s="855" t="s">
        <v>1470</v>
      </c>
      <c r="H393" s="612"/>
      <c r="I393" s="612"/>
      <c r="J393" s="612"/>
      <c r="K393" s="612"/>
      <c r="L393" s="612"/>
      <c r="M393" s="613"/>
      <c r="N393" s="613"/>
      <c r="O393" s="613"/>
      <c r="P393" s="613"/>
      <c r="Q393" s="613"/>
      <c r="R393" s="613"/>
      <c r="S393" s="613"/>
      <c r="T393" s="613"/>
      <c r="U393" s="613"/>
      <c r="V393" s="1696" t="s">
        <v>750</v>
      </c>
      <c r="W393" s="1696"/>
      <c r="X393" s="613"/>
      <c r="Y393" s="746" t="s">
        <v>1429</v>
      </c>
      <c r="Z393" s="613"/>
      <c r="AA393" s="613"/>
      <c r="AB393" s="613"/>
      <c r="AC393" s="613"/>
      <c r="AD393" s="613"/>
      <c r="AE393" s="613"/>
      <c r="AF393" s="613"/>
      <c r="AG393" s="613"/>
      <c r="AH393" s="613"/>
    </row>
    <row r="394" spans="1:36" ht="12.75" customHeight="1">
      <c r="D394" s="613"/>
      <c r="E394" s="612" t="s">
        <v>1430</v>
      </c>
      <c r="F394" s="612"/>
      <c r="G394" s="612"/>
      <c r="H394" s="612"/>
      <c r="I394" s="612"/>
      <c r="J394" s="612"/>
      <c r="K394" s="612"/>
      <c r="L394" s="612"/>
      <c r="M394" s="613"/>
      <c r="N394" s="613"/>
      <c r="O394" s="613"/>
      <c r="P394" s="613"/>
      <c r="Q394" s="613"/>
      <c r="R394" s="613"/>
      <c r="S394" s="613"/>
      <c r="T394" s="613"/>
      <c r="U394" s="613"/>
      <c r="V394" s="1696" t="s">
        <v>750</v>
      </c>
      <c r="W394" s="1696"/>
      <c r="X394" s="613"/>
      <c r="Y394" s="612" t="s">
        <v>1431</v>
      </c>
      <c r="Z394" s="613"/>
      <c r="AA394" s="613"/>
      <c r="AB394" s="613"/>
      <c r="AC394" s="613"/>
      <c r="AD394" s="613"/>
      <c r="AE394" s="613"/>
      <c r="AF394" s="613"/>
      <c r="AG394" s="613"/>
      <c r="AH394" s="613"/>
    </row>
    <row r="395" spans="1:36" ht="12.75" customHeight="1"/>
    <row r="396" spans="1:36" ht="12.75" customHeight="1">
      <c r="A396" s="63" t="s">
        <v>961</v>
      </c>
      <c r="B396" s="63"/>
      <c r="C396" s="63" t="s">
        <v>693</v>
      </c>
    </row>
    <row r="397" spans="1:36" ht="12.75" customHeight="1">
      <c r="D397" s="17" t="s">
        <v>426</v>
      </c>
      <c r="J397" s="1594"/>
      <c r="K397" s="1594"/>
      <c r="L397" s="1594"/>
      <c r="M397" s="1594"/>
      <c r="N397" s="1594"/>
      <c r="O397" s="1594"/>
      <c r="P397" s="1594"/>
      <c r="Q397" s="1594"/>
      <c r="R397" s="1594"/>
      <c r="S397" s="1594"/>
      <c r="T397" s="1594"/>
      <c r="U397" s="1594"/>
      <c r="V397" s="19" t="s">
        <v>982</v>
      </c>
      <c r="W397" s="19"/>
      <c r="X397" s="19"/>
      <c r="Y397" s="19"/>
      <c r="Z397" s="19"/>
      <c r="AA397" s="19"/>
      <c r="AB397" s="19"/>
      <c r="AC397" s="1594"/>
      <c r="AD397" s="1594"/>
      <c r="AE397" s="1594"/>
      <c r="AF397" s="1594"/>
      <c r="AG397" s="1594"/>
      <c r="AH397" s="1594"/>
      <c r="AI397" s="1594"/>
      <c r="AJ397" s="1594"/>
    </row>
    <row r="398" spans="1:36" ht="12.75" customHeight="1">
      <c r="D398" s="17" t="s">
        <v>694</v>
      </c>
      <c r="Q398" s="1625"/>
      <c r="R398" s="1625"/>
      <c r="S398" s="1625"/>
      <c r="T398" s="1625"/>
      <c r="U398" s="1625"/>
      <c r="V398" s="17" t="s">
        <v>361</v>
      </c>
      <c r="AI398" s="1607" t="s">
        <v>828</v>
      </c>
      <c r="AJ398" s="1607"/>
    </row>
    <row r="399" spans="1:36" ht="12.75" customHeight="1">
      <c r="D399" s="17" t="s">
        <v>695</v>
      </c>
      <c r="Q399" s="1682"/>
      <c r="R399" s="1683"/>
      <c r="S399" s="1683"/>
      <c r="T399" s="1683"/>
      <c r="U399" s="1683"/>
      <c r="W399" s="45" t="s">
        <v>867</v>
      </c>
      <c r="AG399" s="1614"/>
      <c r="AH399" s="1614"/>
      <c r="AI399" s="1614"/>
      <c r="AJ399" s="1614"/>
    </row>
    <row r="400" spans="1:36" ht="12.75" customHeight="1">
      <c r="D400" s="17" t="s">
        <v>425</v>
      </c>
      <c r="Q400" s="1613"/>
      <c r="R400" s="1613"/>
      <c r="S400" s="1613"/>
      <c r="T400" s="1613"/>
      <c r="U400" s="1613"/>
      <c r="V400" s="17" t="s">
        <v>363</v>
      </c>
      <c r="AG400" s="1613"/>
      <c r="AH400" s="1613"/>
      <c r="AI400" s="1613"/>
      <c r="AJ400" s="1613"/>
    </row>
    <row r="401" spans="1:36" ht="12.75" customHeight="1">
      <c r="D401" s="17" t="s">
        <v>919</v>
      </c>
      <c r="I401" s="1589"/>
      <c r="J401" s="1589"/>
      <c r="K401" s="1589"/>
      <c r="L401" s="1589"/>
      <c r="M401" s="1589"/>
      <c r="N401" s="1589"/>
      <c r="Q401" s="71" t="s">
        <v>447</v>
      </c>
      <c r="S401" s="1615"/>
      <c r="T401" s="1615"/>
      <c r="U401" s="1615"/>
      <c r="V401" s="17" t="s">
        <v>1004</v>
      </c>
      <c r="AI401" s="1607" t="s">
        <v>828</v>
      </c>
      <c r="AJ401" s="1607"/>
    </row>
    <row r="402" spans="1:36" ht="12.75" customHeight="1">
      <c r="D402" s="17" t="s">
        <v>362</v>
      </c>
      <c r="Q402" s="1624"/>
      <c r="R402" s="1624"/>
      <c r="S402" s="1624"/>
      <c r="T402" s="1624"/>
      <c r="U402" s="1624"/>
      <c r="V402" s="17" t="s">
        <v>364</v>
      </c>
      <c r="AG402" s="1614"/>
      <c r="AH402" s="1614"/>
      <c r="AI402" s="1614"/>
      <c r="AJ402" s="1614"/>
    </row>
    <row r="403" spans="1:36" ht="12.75" customHeight="1">
      <c r="D403" s="17" t="s">
        <v>365</v>
      </c>
      <c r="Q403" s="1629"/>
      <c r="R403" s="1629"/>
      <c r="S403" s="1629"/>
      <c r="T403" s="1629"/>
      <c r="U403" s="1629"/>
      <c r="V403" s="17" t="s">
        <v>1924</v>
      </c>
      <c r="AG403" s="1612"/>
      <c r="AH403" s="1612"/>
      <c r="AI403" s="1612"/>
      <c r="AJ403" s="1612"/>
    </row>
    <row r="404" spans="1:36" ht="12.75" customHeight="1">
      <c r="D404" s="17" t="s">
        <v>1923</v>
      </c>
      <c r="AG404" s="1612"/>
      <c r="AH404" s="1612"/>
      <c r="AI404" s="1612"/>
      <c r="AJ404" s="1612"/>
    </row>
    <row r="405" spans="1:36" ht="12.75" customHeight="1"/>
    <row r="406" spans="1:36" ht="12.75" customHeight="1">
      <c r="A406" s="63" t="s">
        <v>748</v>
      </c>
      <c r="B406" s="63"/>
      <c r="C406" s="63" t="s">
        <v>281</v>
      </c>
    </row>
    <row r="407" spans="1:36" ht="12.75" customHeight="1">
      <c r="C407" s="37"/>
      <c r="D407" s="63" t="s">
        <v>1980</v>
      </c>
      <c r="J407" s="1631" t="s">
        <v>2112</v>
      </c>
      <c r="K407" s="1631"/>
      <c r="L407" s="1631"/>
      <c r="M407" s="1631"/>
      <c r="N407" s="1631"/>
      <c r="O407" s="1631"/>
      <c r="P407" s="1631"/>
      <c r="Q407" s="1631"/>
      <c r="R407" s="1631"/>
      <c r="S407" s="1631"/>
      <c r="T407" s="1631"/>
      <c r="U407" s="1631"/>
      <c r="V407" s="1631"/>
      <c r="W407" s="1631"/>
      <c r="X407" s="1631"/>
      <c r="Y407" s="1631"/>
      <c r="Z407" s="1631"/>
      <c r="AA407" s="1631"/>
      <c r="AB407" s="1631"/>
      <c r="AC407" s="1631"/>
      <c r="AD407" s="1631"/>
      <c r="AE407" s="1631"/>
      <c r="AF407" s="1631"/>
    </row>
    <row r="408" spans="1:36" ht="12.75" customHeight="1">
      <c r="C408" s="37"/>
      <c r="D408" s="17" t="s">
        <v>332</v>
      </c>
      <c r="R408" s="1607" t="s">
        <v>750</v>
      </c>
      <c r="S408" s="1607"/>
      <c r="T408" s="17" t="s">
        <v>448</v>
      </c>
      <c r="AD408" s="37"/>
      <c r="AE408" s="1611">
        <v>0</v>
      </c>
      <c r="AF408" s="1611"/>
    </row>
    <row r="409" spans="1:36" ht="12.75" customHeight="1">
      <c r="C409" s="37"/>
      <c r="D409" s="17" t="s">
        <v>333</v>
      </c>
      <c r="R409" s="1607" t="s">
        <v>750</v>
      </c>
      <c r="S409" s="1607"/>
      <c r="T409" s="17" t="s">
        <v>448</v>
      </c>
      <c r="AD409" s="37"/>
      <c r="AE409" s="1611">
        <v>0</v>
      </c>
      <c r="AF409" s="1611"/>
    </row>
    <row r="410" spans="1:36" ht="12.75" customHeight="1">
      <c r="D410" s="17" t="s">
        <v>334</v>
      </c>
      <c r="T410" s="1607" t="s">
        <v>750</v>
      </c>
      <c r="U410" s="1607"/>
      <c r="AD410" s="37"/>
    </row>
    <row r="411" spans="1:36" ht="12.75" customHeight="1">
      <c r="E411" s="17" t="s">
        <v>612</v>
      </c>
      <c r="H411" s="1632" t="s">
        <v>358</v>
      </c>
      <c r="I411" s="1632"/>
      <c r="J411" s="1632"/>
      <c r="K411" s="1632"/>
      <c r="L411" s="1632"/>
      <c r="M411" s="1632"/>
      <c r="N411" s="1632"/>
      <c r="O411" s="1632"/>
      <c r="P411" s="1632"/>
      <c r="Q411" s="1632"/>
      <c r="R411" s="1632"/>
      <c r="S411" s="1632"/>
      <c r="T411" s="1632"/>
      <c r="U411" s="1632"/>
      <c r="V411" s="1632"/>
      <c r="W411" s="1632"/>
      <c r="X411" s="1632"/>
      <c r="Y411" s="1632"/>
      <c r="Z411" s="1632"/>
      <c r="AA411" s="1632"/>
      <c r="AB411" s="1632"/>
      <c r="AC411" s="1632"/>
      <c r="AD411" s="1632"/>
      <c r="AE411" s="1632"/>
      <c r="AF411" s="1632"/>
    </row>
    <row r="412" spans="1:36" ht="12.75" customHeight="1">
      <c r="H412" s="1633"/>
      <c r="I412" s="1633"/>
      <c r="J412" s="1633"/>
      <c r="K412" s="1633"/>
      <c r="L412" s="1633"/>
      <c r="M412" s="1633"/>
      <c r="N412" s="1633"/>
      <c r="O412" s="1633"/>
      <c r="P412" s="1633"/>
      <c r="Q412" s="1633"/>
      <c r="R412" s="1633"/>
      <c r="S412" s="1633"/>
      <c r="T412" s="1633"/>
      <c r="U412" s="1633"/>
      <c r="V412" s="1633"/>
      <c r="W412" s="1633"/>
      <c r="X412" s="1633"/>
      <c r="Y412" s="1633"/>
      <c r="Z412" s="1633"/>
      <c r="AA412" s="1633"/>
      <c r="AB412" s="1633"/>
      <c r="AC412" s="1633"/>
      <c r="AD412" s="1633"/>
      <c r="AE412" s="1633"/>
      <c r="AF412" s="1633"/>
    </row>
    <row r="413" spans="1:36" ht="12.75" customHeight="1"/>
    <row r="414" spans="1:36" ht="12.75" customHeight="1"/>
    <row r="415" spans="1:36" ht="12.75" customHeight="1"/>
    <row r="416" spans="1:36" ht="12.75" customHeight="1"/>
    <row r="417" spans="1:36" ht="12.75" customHeight="1"/>
    <row r="418" spans="1:36" ht="12.75" customHeight="1">
      <c r="A418" s="63" t="s">
        <v>749</v>
      </c>
      <c r="B418" s="63"/>
      <c r="C418" s="63"/>
      <c r="D418" s="63" t="s">
        <v>284</v>
      </c>
      <c r="AF418" s="63" t="s">
        <v>1404</v>
      </c>
    </row>
    <row r="419" spans="1:36" ht="12.75" customHeight="1">
      <c r="E419" s="1610"/>
      <c r="F419" s="1610"/>
      <c r="G419" s="1610"/>
      <c r="H419" s="35" t="s">
        <v>285</v>
      </c>
      <c r="I419" s="1610"/>
      <c r="J419" s="1610"/>
      <c r="K419" s="1610"/>
      <c r="L419" s="17" t="s">
        <v>286</v>
      </c>
      <c r="N419" s="255" t="s">
        <v>950</v>
      </c>
      <c r="P419" s="1606"/>
      <c r="Q419" s="1606"/>
      <c r="R419" s="1606"/>
      <c r="S419" s="17" t="s">
        <v>287</v>
      </c>
      <c r="W419" s="1630">
        <f>IF(E419&gt;0,(E419*I419),(P419*43560))</f>
        <v>0</v>
      </c>
      <c r="X419" s="1630"/>
      <c r="Y419" s="1630"/>
      <c r="Z419" s="17" t="s">
        <v>288</v>
      </c>
      <c r="AF419" s="1606" t="e">
        <f>AG437/P419</f>
        <v>#DIV/0!</v>
      </c>
      <c r="AG419" s="1606"/>
      <c r="AH419" s="1606"/>
    </row>
    <row r="420" spans="1:36" ht="12.75" customHeight="1">
      <c r="E420" s="17" t="s">
        <v>75</v>
      </c>
    </row>
    <row r="421" spans="1:36" ht="12.75" customHeight="1">
      <c r="E421" s="1609"/>
      <c r="F421" s="1609"/>
      <c r="G421" s="1609"/>
      <c r="H421" s="1609"/>
      <c r="I421" s="1609"/>
      <c r="J421" s="1609"/>
      <c r="K421" s="1609"/>
      <c r="L421" s="1609"/>
      <c r="M421" s="1609"/>
      <c r="N421" s="1609"/>
      <c r="O421" s="1609"/>
      <c r="P421" s="1609"/>
      <c r="Q421" s="1609"/>
      <c r="R421" s="1609"/>
      <c r="S421" s="1609"/>
      <c r="T421" s="1609"/>
      <c r="U421" s="1609"/>
      <c r="V421" s="1609"/>
      <c r="W421" s="1609"/>
      <c r="X421" s="1609"/>
      <c r="Y421" s="1609"/>
      <c r="Z421" s="1609"/>
      <c r="AA421" s="1609"/>
      <c r="AB421" s="1609"/>
      <c r="AC421" s="1609"/>
      <c r="AD421" s="1609"/>
      <c r="AE421" s="1609"/>
      <c r="AF421" s="1609"/>
      <c r="AG421" s="1609"/>
      <c r="AH421" s="1609"/>
      <c r="AI421" s="1609"/>
      <c r="AJ421" s="1609"/>
    </row>
    <row r="422" spans="1:36" ht="12.75" customHeight="1"/>
    <row r="423" spans="1:36" ht="12.75" customHeight="1">
      <c r="A423" s="63" t="s">
        <v>751</v>
      </c>
      <c r="B423" s="63"/>
      <c r="C423" s="63"/>
      <c r="D423" s="63" t="s">
        <v>290</v>
      </c>
    </row>
    <row r="424" spans="1:36" ht="12.75" customHeight="1">
      <c r="E424" s="17" t="s">
        <v>291</v>
      </c>
      <c r="P424" s="1607">
        <v>0</v>
      </c>
      <c r="Q424" s="1607"/>
      <c r="S424" s="17" t="s">
        <v>980</v>
      </c>
      <c r="AE424" s="1607">
        <v>0</v>
      </c>
      <c r="AF424" s="1607"/>
    </row>
    <row r="425" spans="1:36" ht="12.75" customHeight="1">
      <c r="E425" s="17" t="s">
        <v>981</v>
      </c>
      <c r="P425" s="1607">
        <v>0</v>
      </c>
      <c r="Q425" s="1607"/>
      <c r="S425" s="17" t="s">
        <v>658</v>
      </c>
      <c r="AE425" s="1607" t="s">
        <v>750</v>
      </c>
      <c r="AF425" s="1607"/>
    </row>
    <row r="426" spans="1:36" ht="12.75" customHeight="1">
      <c r="F426" s="81" t="s">
        <v>1092</v>
      </c>
    </row>
    <row r="427" spans="1:36" ht="12.75" customHeight="1">
      <c r="F427" s="2027"/>
      <c r="G427" s="2027"/>
      <c r="H427" s="2027"/>
      <c r="I427" s="2027"/>
      <c r="J427" s="2027"/>
      <c r="K427" s="2027"/>
      <c r="L427" s="2027"/>
      <c r="M427" s="2027"/>
      <c r="N427" s="2027"/>
      <c r="O427" s="2027"/>
      <c r="P427" s="2027"/>
      <c r="Q427" s="2027"/>
      <c r="R427" s="2027"/>
      <c r="S427" s="2027"/>
      <c r="T427" s="2027"/>
      <c r="U427" s="2027"/>
      <c r="V427" s="2027"/>
      <c r="W427" s="2027"/>
      <c r="X427" s="2027"/>
      <c r="Y427" s="2027"/>
      <c r="Z427" s="2027"/>
      <c r="AA427" s="2027"/>
      <c r="AB427" s="2027"/>
      <c r="AC427" s="2027"/>
      <c r="AD427" s="2027"/>
      <c r="AE427" s="2027"/>
      <c r="AF427" s="2027"/>
      <c r="AG427" s="2027"/>
      <c r="AH427" s="2027"/>
    </row>
    <row r="428" spans="1:36" ht="12.75" customHeight="1">
      <c r="F428" s="2028"/>
      <c r="G428" s="2028"/>
      <c r="H428" s="2028"/>
      <c r="I428" s="2028"/>
      <c r="J428" s="2028"/>
      <c r="K428" s="2028"/>
      <c r="L428" s="2028"/>
      <c r="M428" s="2028"/>
      <c r="N428" s="2028"/>
      <c r="O428" s="2028"/>
      <c r="P428" s="2028"/>
      <c r="Q428" s="2028"/>
      <c r="R428" s="2028"/>
      <c r="S428" s="2028"/>
      <c r="T428" s="2028"/>
      <c r="U428" s="2028"/>
      <c r="V428" s="2028"/>
      <c r="W428" s="2028"/>
      <c r="X428" s="2028"/>
      <c r="Y428" s="2028"/>
      <c r="Z428" s="2028"/>
      <c r="AA428" s="2028"/>
      <c r="AB428" s="2028"/>
      <c r="AC428" s="2028"/>
      <c r="AD428" s="2028"/>
      <c r="AE428" s="2028"/>
      <c r="AF428" s="2028"/>
      <c r="AG428" s="2028"/>
      <c r="AH428" s="2028"/>
    </row>
    <row r="429" spans="1:36" ht="12.75" customHeight="1">
      <c r="E429" s="17" t="s">
        <v>209</v>
      </c>
      <c r="N429" s="51"/>
      <c r="O429" s="51"/>
      <c r="P429" s="379"/>
      <c r="Q429" s="1607" t="s">
        <v>1095</v>
      </c>
      <c r="R429" s="1607"/>
      <c r="S429" s="51"/>
      <c r="T429" s="51"/>
      <c r="U429" s="51"/>
      <c r="V429" s="51"/>
      <c r="W429" s="51"/>
      <c r="X429" s="51"/>
      <c r="Y429" s="51"/>
      <c r="Z429" s="51"/>
      <c r="AA429" s="51"/>
      <c r="AB429" s="51"/>
      <c r="AC429" s="51"/>
      <c r="AD429" s="51"/>
      <c r="AE429" s="37"/>
    </row>
    <row r="430" spans="1:36" ht="12.75" customHeight="1">
      <c r="F430" s="17" t="s">
        <v>519</v>
      </c>
      <c r="N430" s="51"/>
      <c r="O430" s="51"/>
      <c r="P430" s="379"/>
      <c r="Q430" s="379"/>
      <c r="R430" s="51"/>
      <c r="S430" s="51"/>
      <c r="T430" s="51"/>
      <c r="U430" s="51"/>
      <c r="V430" s="51"/>
      <c r="W430" s="51"/>
      <c r="X430" s="51"/>
      <c r="Y430" s="51"/>
      <c r="Z430" s="51"/>
      <c r="AA430" s="51"/>
      <c r="AB430" s="51"/>
      <c r="AC430" s="51"/>
      <c r="AD430" s="51"/>
      <c r="AF430" s="1607" t="s">
        <v>750</v>
      </c>
      <c r="AG430" s="1728"/>
    </row>
    <row r="431" spans="1:36" ht="12.75" customHeight="1">
      <c r="S431" s="37"/>
      <c r="T431" s="37"/>
    </row>
    <row r="432" spans="1:36" ht="12.75" customHeight="1">
      <c r="A432" s="63"/>
      <c r="B432" s="63"/>
      <c r="C432" s="63"/>
      <c r="E432" s="9" t="s">
        <v>809</v>
      </c>
      <c r="Z432" s="1607" t="s">
        <v>828</v>
      </c>
      <c r="AA432" s="1607"/>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409</v>
      </c>
      <c r="G434" s="83"/>
      <c r="I434" s="83"/>
      <c r="J434" s="83"/>
      <c r="K434" s="83"/>
      <c r="L434" s="83"/>
      <c r="M434" s="83"/>
      <c r="N434" s="83"/>
      <c r="O434" s="81"/>
      <c r="P434" s="83"/>
      <c r="Q434" s="83"/>
      <c r="R434" s="83"/>
      <c r="S434" s="83"/>
      <c r="T434" s="83"/>
      <c r="U434" s="83"/>
      <c r="V434" s="83"/>
      <c r="W434" s="83"/>
      <c r="Z434" s="1607" t="s">
        <v>750</v>
      </c>
      <c r="AA434" s="1607"/>
    </row>
    <row r="435" spans="1:36" ht="12.75" customHeight="1"/>
    <row r="436" spans="1:36" ht="12.75" customHeight="1">
      <c r="A436" s="63" t="s">
        <v>912</v>
      </c>
      <c r="B436" s="63"/>
      <c r="C436" s="63"/>
      <c r="D436" s="63" t="s">
        <v>673</v>
      </c>
      <c r="AF436" s="94"/>
    </row>
    <row r="437" spans="1:36" ht="12.75" customHeight="1">
      <c r="D437" s="1626" t="s">
        <v>299</v>
      </c>
      <c r="E437" s="1617"/>
      <c r="F437" s="1617"/>
      <c r="G437" s="1617"/>
      <c r="H437" s="1617"/>
      <c r="I437" s="1617"/>
      <c r="J437" s="1617"/>
      <c r="K437" s="1617"/>
      <c r="L437" s="1617"/>
      <c r="M437" s="1617"/>
      <c r="N437" s="1617"/>
      <c r="O437" s="1617"/>
      <c r="P437" s="1617"/>
      <c r="Q437" s="1617"/>
      <c r="R437" s="1617"/>
      <c r="S437" s="1617"/>
      <c r="T437" s="1617"/>
      <c r="U437" s="1617"/>
      <c r="V437" s="1617"/>
      <c r="W437" s="1617"/>
      <c r="X437" s="1617"/>
      <c r="Y437" s="1617"/>
      <c r="Z437" s="1617"/>
      <c r="AA437" s="1617"/>
      <c r="AB437" s="1617"/>
      <c r="AC437" s="1617"/>
      <c r="AD437" s="1617"/>
      <c r="AE437" s="1617"/>
      <c r="AF437" s="1618"/>
      <c r="AG437" s="1608"/>
      <c r="AH437" s="1608"/>
      <c r="AI437" s="1608"/>
      <c r="AJ437" s="1608"/>
    </row>
    <row r="438" spans="1:36" ht="12.75" customHeight="1">
      <c r="D438" s="1616" t="s">
        <v>1557</v>
      </c>
      <c r="E438" s="1617"/>
      <c r="F438" s="1617"/>
      <c r="G438" s="1617"/>
      <c r="H438" s="1617"/>
      <c r="I438" s="1617"/>
      <c r="J438" s="1617"/>
      <c r="K438" s="1617"/>
      <c r="L438" s="1617"/>
      <c r="M438" s="1617"/>
      <c r="N438" s="1617"/>
      <c r="O438" s="1617"/>
      <c r="P438" s="1617"/>
      <c r="Q438" s="1617"/>
      <c r="R438" s="1617"/>
      <c r="S438" s="1617"/>
      <c r="T438" s="1617"/>
      <c r="U438" s="1617"/>
      <c r="V438" s="1617"/>
      <c r="W438" s="1617"/>
      <c r="X438" s="1617"/>
      <c r="Y438" s="1617"/>
      <c r="Z438" s="1617"/>
      <c r="AA438" s="1617"/>
      <c r="AB438" s="1617"/>
      <c r="AC438" s="1617"/>
      <c r="AD438" s="1617"/>
      <c r="AE438" s="1617"/>
      <c r="AF438" s="1618"/>
      <c r="AG438" s="1684"/>
      <c r="AH438" s="1685"/>
      <c r="AI438" s="1685"/>
      <c r="AJ438" s="1685"/>
    </row>
    <row r="439" spans="1:36" ht="12.75" customHeight="1">
      <c r="D439" s="1616" t="s">
        <v>1558</v>
      </c>
      <c r="E439" s="1627"/>
      <c r="F439" s="1627"/>
      <c r="G439" s="1627"/>
      <c r="H439" s="1627"/>
      <c r="I439" s="1627"/>
      <c r="J439" s="1627"/>
      <c r="K439" s="1627"/>
      <c r="L439" s="1627"/>
      <c r="M439" s="1627"/>
      <c r="N439" s="1627"/>
      <c r="O439" s="1627"/>
      <c r="P439" s="1627"/>
      <c r="Q439" s="1627"/>
      <c r="R439" s="1627"/>
      <c r="S439" s="1627"/>
      <c r="T439" s="1627"/>
      <c r="U439" s="1627"/>
      <c r="V439" s="1627"/>
      <c r="W439" s="1627"/>
      <c r="X439" s="1627"/>
      <c r="Y439" s="1627"/>
      <c r="Z439" s="1627"/>
      <c r="AA439" s="1627"/>
      <c r="AB439" s="1627"/>
      <c r="AC439" s="1627"/>
      <c r="AD439" s="1627"/>
      <c r="AE439" s="1627"/>
      <c r="AF439" s="1628"/>
      <c r="AG439" s="1608"/>
      <c r="AH439" s="1608"/>
      <c r="AI439" s="1608"/>
      <c r="AJ439" s="1608"/>
    </row>
    <row r="440" spans="1:36" ht="12.75" customHeight="1">
      <c r="D440" s="1616" t="s">
        <v>1559</v>
      </c>
      <c r="E440" s="1617"/>
      <c r="F440" s="1617"/>
      <c r="G440" s="1617"/>
      <c r="H440" s="1617"/>
      <c r="I440" s="1617"/>
      <c r="J440" s="1617"/>
      <c r="K440" s="1617"/>
      <c r="L440" s="1617"/>
      <c r="M440" s="1617"/>
      <c r="N440" s="1617"/>
      <c r="O440" s="1617"/>
      <c r="P440" s="1617"/>
      <c r="Q440" s="1617"/>
      <c r="R440" s="1617"/>
      <c r="S440" s="1617"/>
      <c r="T440" s="1617"/>
      <c r="U440" s="1617"/>
      <c r="V440" s="1617"/>
      <c r="W440" s="1617"/>
      <c r="X440" s="1617"/>
      <c r="Y440" s="1617"/>
      <c r="Z440" s="1617"/>
      <c r="AA440" s="1617"/>
      <c r="AB440" s="1617"/>
      <c r="AC440" s="1617"/>
      <c r="AD440" s="1617"/>
      <c r="AE440" s="1617"/>
      <c r="AF440" s="1618"/>
      <c r="AG440" s="1608"/>
      <c r="AH440" s="1608"/>
      <c r="AI440" s="1608"/>
      <c r="AJ440" s="1608"/>
    </row>
    <row r="441" spans="1:36" ht="12.75" customHeight="1">
      <c r="D441" s="1616" t="s">
        <v>1560</v>
      </c>
      <c r="E441" s="1617"/>
      <c r="F441" s="1617"/>
      <c r="G441" s="1617"/>
      <c r="H441" s="1617"/>
      <c r="I441" s="1617"/>
      <c r="J441" s="1617"/>
      <c r="K441" s="1617"/>
      <c r="L441" s="1617"/>
      <c r="M441" s="1617"/>
      <c r="N441" s="1617"/>
      <c r="O441" s="1617"/>
      <c r="P441" s="1617"/>
      <c r="Q441" s="1617"/>
      <c r="R441" s="1617"/>
      <c r="S441" s="1617"/>
      <c r="T441" s="1617"/>
      <c r="U441" s="1617"/>
      <c r="V441" s="1617"/>
      <c r="W441" s="1617"/>
      <c r="X441" s="1617"/>
      <c r="Y441" s="1617"/>
      <c r="Z441" s="1617"/>
      <c r="AA441" s="1617"/>
      <c r="AB441" s="1617"/>
      <c r="AC441" s="1617"/>
      <c r="AD441" s="1617"/>
      <c r="AE441" s="1617"/>
      <c r="AF441" s="1618"/>
      <c r="AG441" s="2034" t="str">
        <f>IF(ISERROR(AG440/AG439),"",AG440/AG439)</f>
        <v/>
      </c>
      <c r="AH441" s="2034"/>
      <c r="AI441" s="2034"/>
      <c r="AJ441" s="2034"/>
    </row>
    <row r="442" spans="1:36" ht="12.75" customHeight="1">
      <c r="D442" s="1616" t="s">
        <v>1561</v>
      </c>
      <c r="E442" s="1617"/>
      <c r="F442" s="1617"/>
      <c r="G442" s="1617"/>
      <c r="H442" s="1617"/>
      <c r="I442" s="1617"/>
      <c r="J442" s="1617"/>
      <c r="K442" s="1617"/>
      <c r="L442" s="1617"/>
      <c r="M442" s="1617"/>
      <c r="N442" s="1617"/>
      <c r="O442" s="1617"/>
      <c r="P442" s="1617"/>
      <c r="Q442" s="1617"/>
      <c r="R442" s="1617"/>
      <c r="S442" s="1617"/>
      <c r="T442" s="1617"/>
      <c r="U442" s="1617"/>
      <c r="V442" s="1617"/>
      <c r="W442" s="1617"/>
      <c r="X442" s="1617"/>
      <c r="Y442" s="1617"/>
      <c r="Z442" s="1617"/>
      <c r="AA442" s="1617"/>
      <c r="AB442" s="1617"/>
      <c r="AC442" s="1617"/>
      <c r="AD442" s="1617"/>
      <c r="AE442" s="1617"/>
      <c r="AF442" s="1618"/>
      <c r="AG442" s="1671"/>
      <c r="AH442" s="1671"/>
      <c r="AI442" s="1671"/>
      <c r="AJ442" s="1671"/>
    </row>
    <row r="443" spans="1:36" ht="12.75" customHeight="1">
      <c r="D443" s="1616" t="s">
        <v>1562</v>
      </c>
      <c r="E443" s="1617"/>
      <c r="F443" s="1617"/>
      <c r="G443" s="1617"/>
      <c r="H443" s="1617"/>
      <c r="I443" s="1617"/>
      <c r="J443" s="1617"/>
      <c r="K443" s="1617"/>
      <c r="L443" s="1617"/>
      <c r="M443" s="1617"/>
      <c r="N443" s="1617"/>
      <c r="O443" s="1617"/>
      <c r="P443" s="1617"/>
      <c r="Q443" s="1617"/>
      <c r="R443" s="1617"/>
      <c r="S443" s="1617"/>
      <c r="T443" s="1617"/>
      <c r="U443" s="1617"/>
      <c r="V443" s="1617"/>
      <c r="W443" s="1617"/>
      <c r="X443" s="1617"/>
      <c r="Y443" s="1617"/>
      <c r="Z443" s="1617"/>
      <c r="AA443" s="1617"/>
      <c r="AB443" s="1617"/>
      <c r="AC443" s="1617"/>
      <c r="AD443" s="1617"/>
      <c r="AE443" s="1617"/>
      <c r="AF443" s="1618"/>
      <c r="AG443" s="1671"/>
      <c r="AH443" s="1671"/>
      <c r="AI443" s="1671"/>
      <c r="AJ443" s="1671"/>
    </row>
    <row r="444" spans="1:36" ht="12.75" customHeight="1">
      <c r="D444" s="1616" t="s">
        <v>1563</v>
      </c>
      <c r="E444" s="1617"/>
      <c r="F444" s="1617"/>
      <c r="G444" s="1617"/>
      <c r="H444" s="1617"/>
      <c r="I444" s="1617"/>
      <c r="J444" s="1617"/>
      <c r="K444" s="1617"/>
      <c r="L444" s="1617"/>
      <c r="M444" s="1617"/>
      <c r="N444" s="1617"/>
      <c r="O444" s="1617"/>
      <c r="P444" s="1617"/>
      <c r="Q444" s="1617"/>
      <c r="R444" s="1617"/>
      <c r="S444" s="1617"/>
      <c r="T444" s="1617"/>
      <c r="U444" s="1617"/>
      <c r="V444" s="1617"/>
      <c r="W444" s="1617"/>
      <c r="X444" s="1617"/>
      <c r="Y444" s="1617"/>
      <c r="Z444" s="1617"/>
      <c r="AA444" s="1617"/>
      <c r="AB444" s="1617"/>
      <c r="AC444" s="1617"/>
      <c r="AD444" s="1617"/>
      <c r="AE444" s="1617"/>
      <c r="AF444" s="1618"/>
      <c r="AG444" s="2034" t="str">
        <f>IF(ISERROR(AG443/AG442),"",AG443/AG442)</f>
        <v/>
      </c>
      <c r="AH444" s="2034"/>
      <c r="AI444" s="2034"/>
      <c r="AJ444" s="2034"/>
    </row>
    <row r="445" spans="1:36" ht="12.75" customHeight="1">
      <c r="D445" s="1616" t="s">
        <v>1564</v>
      </c>
      <c r="E445" s="1617"/>
      <c r="F445" s="1617"/>
      <c r="G445" s="1617"/>
      <c r="H445" s="1617"/>
      <c r="I445" s="1617"/>
      <c r="J445" s="1617"/>
      <c r="K445" s="1617"/>
      <c r="L445" s="1617"/>
      <c r="M445" s="1617"/>
      <c r="N445" s="1617"/>
      <c r="O445" s="1617"/>
      <c r="P445" s="1617"/>
      <c r="Q445" s="1617"/>
      <c r="R445" s="1617"/>
      <c r="S445" s="1617"/>
      <c r="T445" s="1617"/>
      <c r="U445" s="1617"/>
      <c r="V445" s="1617"/>
      <c r="W445" s="1617"/>
      <c r="X445" s="1617"/>
      <c r="Y445" s="1617"/>
      <c r="Z445" s="1617"/>
      <c r="AA445" s="1617"/>
      <c r="AB445" s="1617"/>
      <c r="AC445" s="1617"/>
      <c r="AD445" s="1617"/>
      <c r="AE445" s="1617"/>
      <c r="AF445" s="1618"/>
      <c r="AG445" s="2034">
        <f>MIN(IF(AG441&gt;AG444,AG444,AG441),1)</f>
        <v>1</v>
      </c>
      <c r="AH445" s="2034"/>
      <c r="AI445" s="2034"/>
      <c r="AJ445" s="2034"/>
    </row>
    <row r="446" spans="1:36" ht="12.75" customHeight="1">
      <c r="D446" s="2039" t="s">
        <v>2015</v>
      </c>
      <c r="E446" s="1617"/>
      <c r="F446" s="1617"/>
      <c r="G446" s="1617"/>
      <c r="H446" s="1617"/>
      <c r="I446" s="1617"/>
      <c r="J446" s="1617"/>
      <c r="K446" s="1617"/>
      <c r="L446" s="1617"/>
      <c r="M446" s="1617"/>
      <c r="N446" s="1617"/>
      <c r="O446" s="1617"/>
      <c r="P446" s="1617"/>
      <c r="Q446" s="1617"/>
      <c r="R446" s="1617"/>
      <c r="S446" s="1617"/>
      <c r="T446" s="1617"/>
      <c r="U446" s="1617"/>
      <c r="V446" s="1617"/>
      <c r="W446" s="1617"/>
      <c r="X446" s="1617"/>
      <c r="Y446" s="1617"/>
      <c r="Z446" s="1617"/>
      <c r="AA446" s="1617"/>
      <c r="AB446" s="1617"/>
      <c r="AC446" s="1617"/>
      <c r="AD446" s="1617"/>
      <c r="AE446" s="1617"/>
      <c r="AF446" s="1618"/>
      <c r="AG446" s="1671">
        <v>0</v>
      </c>
      <c r="AH446" s="1671"/>
      <c r="AI446" s="1671"/>
      <c r="AJ446" s="1671"/>
    </row>
    <row r="447" spans="1:36" ht="12.75" customHeight="1">
      <c r="D447" s="1626" t="s">
        <v>81</v>
      </c>
      <c r="E447" s="1617"/>
      <c r="F447" s="1617"/>
      <c r="G447" s="1617"/>
      <c r="H447" s="1617"/>
      <c r="I447" s="1617"/>
      <c r="J447" s="1617"/>
      <c r="K447" s="1617"/>
      <c r="L447" s="1617"/>
      <c r="M447" s="1617"/>
      <c r="N447" s="1617"/>
      <c r="O447" s="1617"/>
      <c r="P447" s="1617"/>
      <c r="Q447" s="1617"/>
      <c r="R447" s="1617"/>
      <c r="S447" s="1617"/>
      <c r="T447" s="1617"/>
      <c r="U447" s="1617"/>
      <c r="V447" s="1617"/>
      <c r="W447" s="1617"/>
      <c r="X447" s="1617"/>
      <c r="Y447" s="1617"/>
      <c r="Z447" s="1617"/>
      <c r="AA447" s="1617"/>
      <c r="AB447" s="1617"/>
      <c r="AC447" s="1617"/>
      <c r="AD447" s="1617"/>
      <c r="AE447" s="1617"/>
      <c r="AF447" s="1618"/>
      <c r="AG447" s="1671">
        <v>0</v>
      </c>
      <c r="AH447" s="1671"/>
      <c r="AI447" s="1671"/>
      <c r="AJ447" s="1671"/>
    </row>
    <row r="448" spans="1:36" ht="12.75" customHeight="1">
      <c r="D448" s="2039" t="s">
        <v>2018</v>
      </c>
      <c r="E448" s="1617"/>
      <c r="F448" s="1617"/>
      <c r="G448" s="1617"/>
      <c r="H448" s="1617"/>
      <c r="I448" s="1617"/>
      <c r="J448" s="1617"/>
      <c r="K448" s="1617"/>
      <c r="L448" s="1617"/>
      <c r="M448" s="1617"/>
      <c r="N448" s="1617"/>
      <c r="O448" s="1617"/>
      <c r="P448" s="1617"/>
      <c r="Q448" s="1617"/>
      <c r="R448" s="1617"/>
      <c r="S448" s="1617"/>
      <c r="T448" s="1617"/>
      <c r="U448" s="1617"/>
      <c r="V448" s="1617"/>
      <c r="W448" s="1617"/>
      <c r="X448" s="1617"/>
      <c r="Y448" s="1617"/>
      <c r="Z448" s="1617"/>
      <c r="AA448" s="1617"/>
      <c r="AB448" s="1617"/>
      <c r="AC448" s="1617"/>
      <c r="AD448" s="1617"/>
      <c r="AE448" s="1617"/>
      <c r="AF448" s="1618"/>
      <c r="AG448" s="1671">
        <v>0</v>
      </c>
      <c r="AH448" s="1671"/>
      <c r="AI448" s="1671"/>
      <c r="AJ448" s="1671"/>
    </row>
    <row r="449" spans="1:96" ht="12.75" customHeight="1">
      <c r="D449" s="1616" t="s">
        <v>1565</v>
      </c>
      <c r="E449" s="1617"/>
      <c r="F449" s="1617"/>
      <c r="G449" s="1617"/>
      <c r="H449" s="1617"/>
      <c r="I449" s="1617"/>
      <c r="J449" s="1617"/>
      <c r="K449" s="1617"/>
      <c r="L449" s="1617"/>
      <c r="M449" s="1617"/>
      <c r="N449" s="1617"/>
      <c r="O449" s="1617"/>
      <c r="P449" s="1617"/>
      <c r="Q449" s="1617"/>
      <c r="R449" s="1617"/>
      <c r="S449" s="1617"/>
      <c r="T449" s="1617"/>
      <c r="U449" s="1617"/>
      <c r="V449" s="1617"/>
      <c r="W449" s="1617"/>
      <c r="X449" s="1617"/>
      <c r="Y449" s="1617"/>
      <c r="Z449" s="1617"/>
      <c r="AA449" s="1617"/>
      <c r="AB449" s="1617"/>
      <c r="AC449" s="1617"/>
      <c r="AD449" s="1617"/>
      <c r="AE449" s="1617"/>
      <c r="AF449" s="1618"/>
      <c r="AG449" s="1671">
        <v>0</v>
      </c>
      <c r="AH449" s="1671"/>
      <c r="AI449" s="1671"/>
      <c r="AJ449" s="1671"/>
    </row>
    <row r="450" spans="1:96" ht="12.75" customHeight="1">
      <c r="D450" s="1616" t="s">
        <v>1566</v>
      </c>
      <c r="E450" s="1627"/>
      <c r="F450" s="1627"/>
      <c r="G450" s="1627"/>
      <c r="H450" s="1627"/>
      <c r="I450" s="1627"/>
      <c r="J450" s="1627"/>
      <c r="K450" s="1627"/>
      <c r="L450" s="1627"/>
      <c r="M450" s="1627"/>
      <c r="N450" s="1627"/>
      <c r="O450" s="1627"/>
      <c r="P450" s="1627"/>
      <c r="Q450" s="1627"/>
      <c r="R450" s="1627"/>
      <c r="S450" s="1627"/>
      <c r="T450" s="1627"/>
      <c r="U450" s="1627"/>
      <c r="V450" s="1627"/>
      <c r="W450" s="1627"/>
      <c r="X450" s="1627"/>
      <c r="Y450" s="1627"/>
      <c r="Z450" s="1627"/>
      <c r="AA450" s="1627"/>
      <c r="AB450" s="1627"/>
      <c r="AC450" s="1627"/>
      <c r="AD450" s="1627"/>
      <c r="AE450" s="1627"/>
      <c r="AF450" s="1628"/>
      <c r="AG450" s="2015">
        <f>AG442+AG446+AG448+AG449</f>
        <v>0</v>
      </c>
      <c r="AH450" s="2015"/>
      <c r="AI450" s="2015"/>
      <c r="AJ450" s="2015"/>
    </row>
    <row r="451" spans="1:96" ht="12.75" customHeight="1">
      <c r="D451" s="2031" t="s">
        <v>7</v>
      </c>
      <c r="E451" s="2031"/>
      <c r="F451" s="2031"/>
      <c r="G451" s="2031"/>
      <c r="H451" s="2031"/>
      <c r="I451" s="2031"/>
      <c r="J451" s="2031"/>
      <c r="K451" s="2031"/>
      <c r="L451" s="2031"/>
      <c r="M451" s="2031"/>
      <c r="N451" s="2031"/>
      <c r="O451" s="2031"/>
      <c r="P451" s="2031"/>
      <c r="Q451" s="2031"/>
      <c r="R451" s="2031"/>
      <c r="S451" s="2031"/>
      <c r="T451" s="2031"/>
      <c r="U451" s="2031"/>
      <c r="V451" s="2031"/>
      <c r="W451" s="2031"/>
      <c r="X451" s="2031"/>
      <c r="Y451" s="2031"/>
      <c r="Z451" s="2031"/>
      <c r="AA451" s="2031"/>
      <c r="AB451" s="2031"/>
      <c r="AC451" s="2031"/>
      <c r="AD451" s="2031"/>
      <c r="AE451" s="2031"/>
      <c r="AF451" s="2031"/>
      <c r="AG451" s="2031"/>
      <c r="AH451" s="2031"/>
      <c r="AI451" s="2031"/>
      <c r="AJ451" s="2031"/>
    </row>
    <row r="452" spans="1:96" ht="12.75" customHeight="1">
      <c r="D452" s="2043" t="s">
        <v>6</v>
      </c>
      <c r="E452" s="2043"/>
      <c r="F452" s="2043"/>
      <c r="G452" s="2043"/>
      <c r="H452" s="2043"/>
      <c r="I452" s="2043"/>
      <c r="J452" s="2043"/>
      <c r="K452" s="2043"/>
      <c r="L452" s="2043"/>
      <c r="M452" s="2043"/>
      <c r="N452" s="2043"/>
      <c r="O452" s="2043"/>
      <c r="P452" s="2043"/>
      <c r="Q452" s="2043"/>
      <c r="R452" s="2043"/>
      <c r="S452" s="2043"/>
      <c r="T452" s="2043"/>
      <c r="U452" s="2043"/>
      <c r="V452" s="2043"/>
      <c r="W452" s="2043"/>
      <c r="X452" s="2043"/>
      <c r="Y452" s="2043"/>
      <c r="Z452" s="2043"/>
      <c r="AA452" s="2043"/>
      <c r="AB452" s="2043"/>
      <c r="AC452" s="2043"/>
      <c r="AD452" s="2043"/>
      <c r="AE452" s="2043"/>
      <c r="AF452" s="2043"/>
      <c r="AG452" s="2043"/>
      <c r="AH452" s="2043"/>
      <c r="AI452" s="2043"/>
      <c r="AJ452" s="2043"/>
    </row>
    <row r="453" spans="1:96" ht="12.75" customHeight="1">
      <c r="D453" s="2043"/>
      <c r="E453" s="2043"/>
      <c r="F453" s="2043"/>
      <c r="G453" s="2043"/>
      <c r="H453" s="2043"/>
      <c r="I453" s="2043"/>
      <c r="J453" s="2043"/>
      <c r="K453" s="2043"/>
      <c r="L453" s="2043"/>
      <c r="M453" s="2043"/>
      <c r="N453" s="2043"/>
      <c r="O453" s="2043"/>
      <c r="P453" s="2043"/>
      <c r="Q453" s="2043"/>
      <c r="R453" s="2043"/>
      <c r="S453" s="2043"/>
      <c r="T453" s="2043"/>
      <c r="U453" s="2043"/>
      <c r="V453" s="2043"/>
      <c r="W453" s="2043"/>
      <c r="X453" s="2043"/>
      <c r="Y453" s="2043"/>
      <c r="Z453" s="2043"/>
      <c r="AA453" s="2043"/>
      <c r="AB453" s="2043"/>
      <c r="AC453" s="2043"/>
      <c r="AD453" s="2043"/>
      <c r="AE453" s="2043"/>
      <c r="AF453" s="2043"/>
      <c r="AG453" s="2043"/>
      <c r="AH453" s="2043"/>
      <c r="AI453" s="2043"/>
      <c r="AJ453" s="2043"/>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1209</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739" t="e">
        <f>'Sources and Uses Budget'!B105/Application!AG437</f>
        <v>#DIV/0!</v>
      </c>
      <c r="AD455" s="1739"/>
      <c r="AE455" s="1739"/>
      <c r="AF455" s="1739"/>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1210</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739" t="e">
        <f>'Sources and Uses Budget'!C105/Application!AG437</f>
        <v>#DIV/0!</v>
      </c>
      <c r="AD456" s="1739"/>
      <c r="AE456" s="1739"/>
      <c r="AF456" s="1739"/>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1219</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739" t="e">
        <f>('Sources and Uses Budget'!S107+'Sources and Uses Budget'!T107)/Application!AG437</f>
        <v>#DIV/0!</v>
      </c>
      <c r="AD457" s="1739"/>
      <c r="AE457" s="1739"/>
      <c r="AF457" s="1739"/>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313</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819</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2019" t="s">
        <v>39</v>
      </c>
      <c r="E466" s="2020"/>
      <c r="F466" s="2020"/>
      <c r="G466" s="2020"/>
      <c r="H466" s="2020"/>
      <c r="I466" s="2020"/>
      <c r="J466" s="2020"/>
      <c r="K466" s="2020"/>
      <c r="L466" s="2020"/>
      <c r="M466" s="2020"/>
      <c r="N466" s="2020"/>
      <c r="O466" s="2020"/>
      <c r="P466" s="2020"/>
      <c r="Q466" s="2020"/>
      <c r="R466" s="2020"/>
      <c r="S466" s="2020"/>
      <c r="T466" s="2020"/>
      <c r="U466" s="2020"/>
      <c r="V466" s="2021"/>
      <c r="W466" s="2016" t="s">
        <v>750</v>
      </c>
      <c r="X466" s="2017"/>
      <c r="Y466" s="2018"/>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2019" t="s">
        <v>40</v>
      </c>
      <c r="E467" s="2020"/>
      <c r="F467" s="2020"/>
      <c r="G467" s="2020"/>
      <c r="H467" s="2020"/>
      <c r="I467" s="2020"/>
      <c r="J467" s="2020"/>
      <c r="K467" s="2020"/>
      <c r="L467" s="2020"/>
      <c r="M467" s="2020"/>
      <c r="N467" s="2020"/>
      <c r="O467" s="2020"/>
      <c r="P467" s="2020"/>
      <c r="Q467" s="2020"/>
      <c r="R467" s="2020"/>
      <c r="S467" s="2020"/>
      <c r="T467" s="2020"/>
      <c r="U467" s="2020"/>
      <c r="V467" s="2021"/>
      <c r="W467" s="2016" t="s">
        <v>750</v>
      </c>
      <c r="X467" s="2017"/>
      <c r="Y467" s="2018"/>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2019" t="s">
        <v>41</v>
      </c>
      <c r="E468" s="2020"/>
      <c r="F468" s="2020"/>
      <c r="G468" s="2020"/>
      <c r="H468" s="2020"/>
      <c r="I468" s="2020"/>
      <c r="J468" s="2020"/>
      <c r="K468" s="2020"/>
      <c r="L468" s="2020"/>
      <c r="M468" s="2020"/>
      <c r="N468" s="2020"/>
      <c r="O468" s="2020"/>
      <c r="P468" s="2020"/>
      <c r="Q468" s="2020"/>
      <c r="R468" s="2020"/>
      <c r="S468" s="2020"/>
      <c r="T468" s="2020"/>
      <c r="U468" s="2020"/>
      <c r="V468" s="2021"/>
      <c r="W468" s="2016" t="s">
        <v>750</v>
      </c>
      <c r="X468" s="2017"/>
      <c r="Y468" s="2018"/>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2019" t="s">
        <v>42</v>
      </c>
      <c r="E469" s="2020"/>
      <c r="F469" s="2020"/>
      <c r="G469" s="2020"/>
      <c r="H469" s="2020"/>
      <c r="I469" s="2020"/>
      <c r="J469" s="2020"/>
      <c r="K469" s="2020"/>
      <c r="L469" s="2020"/>
      <c r="M469" s="2020"/>
      <c r="N469" s="2020"/>
      <c r="O469" s="2020"/>
      <c r="P469" s="2020"/>
      <c r="Q469" s="2020"/>
      <c r="R469" s="2020"/>
      <c r="S469" s="2020"/>
      <c r="T469" s="2020"/>
      <c r="U469" s="2020"/>
      <c r="V469" s="2021"/>
      <c r="W469" s="2016" t="s">
        <v>750</v>
      </c>
      <c r="X469" s="2017"/>
      <c r="Y469" s="2018"/>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2019" t="s">
        <v>1289</v>
      </c>
      <c r="E470" s="2020"/>
      <c r="F470" s="2020"/>
      <c r="G470" s="2020"/>
      <c r="H470" s="2020"/>
      <c r="I470" s="2020"/>
      <c r="J470" s="2020"/>
      <c r="K470" s="2020"/>
      <c r="L470" s="2020"/>
      <c r="M470" s="2020"/>
      <c r="N470" s="2020"/>
      <c r="O470" s="2020"/>
      <c r="P470" s="2020"/>
      <c r="Q470" s="2020"/>
      <c r="R470" s="2020"/>
      <c r="S470" s="2020"/>
      <c r="T470" s="2020"/>
      <c r="U470" s="2020"/>
      <c r="V470" s="2021"/>
      <c r="W470" s="2016" t="s">
        <v>750</v>
      </c>
      <c r="X470" s="2017"/>
      <c r="Y470" s="2018"/>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2019" t="s">
        <v>43</v>
      </c>
      <c r="E471" s="2020"/>
      <c r="F471" s="2020"/>
      <c r="G471" s="2020"/>
      <c r="H471" s="2020"/>
      <c r="I471" s="2020"/>
      <c r="J471" s="2020"/>
      <c r="K471" s="2020"/>
      <c r="L471" s="2020"/>
      <c r="M471" s="2020"/>
      <c r="N471" s="2020"/>
      <c r="O471" s="2020"/>
      <c r="P471" s="2020"/>
      <c r="Q471" s="2020"/>
      <c r="R471" s="2020"/>
      <c r="S471" s="2020"/>
      <c r="T471" s="2020"/>
      <c r="U471" s="2020"/>
      <c r="V471" s="2021"/>
      <c r="W471" s="2016" t="s">
        <v>750</v>
      </c>
      <c r="X471" s="2017"/>
      <c r="Y471" s="2018"/>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2019" t="s">
        <v>1496</v>
      </c>
      <c r="E472" s="2020"/>
      <c r="F472" s="2020"/>
      <c r="G472" s="2020"/>
      <c r="H472" s="2020"/>
      <c r="I472" s="2020"/>
      <c r="J472" s="2020"/>
      <c r="K472" s="2020"/>
      <c r="L472" s="2020"/>
      <c r="M472" s="2020"/>
      <c r="N472" s="2020"/>
      <c r="O472" s="2020"/>
      <c r="P472" s="2020"/>
      <c r="Q472" s="2020"/>
      <c r="R472" s="2020"/>
      <c r="S472" s="2020"/>
      <c r="T472" s="2020"/>
      <c r="U472" s="2020"/>
      <c r="V472" s="2021"/>
      <c r="W472" s="2016" t="s">
        <v>750</v>
      </c>
      <c r="X472" s="2017"/>
      <c r="Y472" s="2018"/>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612</v>
      </c>
      <c r="E473" s="664"/>
      <c r="F473" s="665"/>
      <c r="G473" s="2040"/>
      <c r="H473" s="2041"/>
      <c r="I473" s="2041"/>
      <c r="J473" s="2041"/>
      <c r="K473" s="2041"/>
      <c r="L473" s="2041"/>
      <c r="M473" s="2041"/>
      <c r="N473" s="2041"/>
      <c r="O473" s="2041"/>
      <c r="P473" s="2041"/>
      <c r="Q473" s="2041"/>
      <c r="R473" s="2041"/>
      <c r="S473" s="2041"/>
      <c r="T473" s="2041"/>
      <c r="U473" s="2041"/>
      <c r="V473" s="2042"/>
      <c r="W473" s="2016" t="s">
        <v>750</v>
      </c>
      <c r="X473" s="2017"/>
      <c r="Y473" s="2018"/>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1497</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2035" t="s">
        <v>44</v>
      </c>
      <c r="E477" s="2036"/>
      <c r="F477" s="2036"/>
      <c r="G477" s="2036"/>
      <c r="H477" s="2036"/>
      <c r="I477" s="2036"/>
      <c r="J477" s="2036"/>
      <c r="K477" s="2036"/>
      <c r="L477" s="2036"/>
      <c r="M477" s="2036"/>
      <c r="N477" s="2036"/>
      <c r="O477" s="2036"/>
      <c r="P477" s="2036"/>
      <c r="Q477" s="2036"/>
      <c r="R477" s="2036"/>
      <c r="S477" s="2036"/>
      <c r="T477" s="2036"/>
      <c r="U477" s="2036"/>
      <c r="V477" s="2036"/>
      <c r="W477" s="2037"/>
      <c r="X477" s="2037"/>
      <c r="Y477" s="2038"/>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2019" t="s">
        <v>45</v>
      </c>
      <c r="E478" s="2020"/>
      <c r="F478" s="2020"/>
      <c r="G478" s="2020"/>
      <c r="H478" s="2020"/>
      <c r="I478" s="2020"/>
      <c r="J478" s="2020"/>
      <c r="K478" s="2020"/>
      <c r="L478" s="2020"/>
      <c r="M478" s="2020"/>
      <c r="N478" s="2020"/>
      <c r="O478" s="2020"/>
      <c r="P478" s="2020"/>
      <c r="Q478" s="2020"/>
      <c r="R478" s="2020"/>
      <c r="S478" s="2020"/>
      <c r="T478" s="2020"/>
      <c r="U478" s="2020"/>
      <c r="V478" s="2021"/>
      <c r="W478" s="2016" t="s">
        <v>750</v>
      </c>
      <c r="X478" s="2017"/>
      <c r="Y478" s="2018"/>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620" t="s">
        <v>1196</v>
      </c>
      <c r="B481" s="1620"/>
      <c r="C481" s="1620"/>
      <c r="D481" s="1620"/>
      <c r="E481" s="1620"/>
      <c r="F481" s="1620"/>
      <c r="G481" s="1620"/>
      <c r="H481" s="1620"/>
      <c r="I481" s="1620"/>
      <c r="J481" s="1620"/>
      <c r="K481" s="1620"/>
      <c r="L481" s="1620"/>
      <c r="M481" s="1620"/>
      <c r="N481" s="1620"/>
      <c r="O481" s="1620"/>
      <c r="P481" s="1620"/>
      <c r="Q481" s="1620"/>
      <c r="R481" s="1620"/>
      <c r="S481" s="1620"/>
      <c r="T481" s="1620"/>
      <c r="U481" s="1620"/>
      <c r="V481" s="1620"/>
      <c r="W481" s="1620"/>
      <c r="X481" s="1620"/>
      <c r="Y481" s="1620"/>
      <c r="Z481" s="1620"/>
      <c r="AA481" s="1620"/>
      <c r="AB481" s="1620"/>
      <c r="AC481" s="1620"/>
      <c r="AD481" s="1620"/>
      <c r="AE481" s="1620"/>
      <c r="AF481" s="1620"/>
      <c r="AG481" s="1620"/>
      <c r="AH481" s="1620"/>
      <c r="AI481" s="1620"/>
      <c r="AJ481" s="1620"/>
      <c r="AK481" s="1620"/>
      <c r="AL481" s="162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621"/>
      <c r="B482" s="1621"/>
      <c r="C482" s="1621"/>
      <c r="D482" s="1621"/>
      <c r="E482" s="1621"/>
      <c r="F482" s="1621"/>
      <c r="G482" s="1621"/>
      <c r="H482" s="1621"/>
      <c r="I482" s="1621"/>
      <c r="J482" s="1621"/>
      <c r="K482" s="1621"/>
      <c r="L482" s="1621"/>
      <c r="M482" s="1621"/>
      <c r="N482" s="1621"/>
      <c r="O482" s="1621"/>
      <c r="P482" s="1621"/>
      <c r="Q482" s="1621"/>
      <c r="R482" s="1621"/>
      <c r="S482" s="1621"/>
      <c r="T482" s="1621"/>
      <c r="U482" s="1621"/>
      <c r="V482" s="1621"/>
      <c r="W482" s="1621"/>
      <c r="X482" s="1621"/>
      <c r="Y482" s="1621"/>
      <c r="Z482" s="1621"/>
      <c r="AA482" s="1621"/>
      <c r="AB482" s="1621"/>
      <c r="AC482" s="1621"/>
      <c r="AD482" s="1621"/>
      <c r="AE482" s="1621"/>
      <c r="AF482" s="1621"/>
      <c r="AG482" s="1621"/>
      <c r="AH482" s="1621"/>
      <c r="AI482" s="1621"/>
      <c r="AJ482" s="1621"/>
      <c r="AK482" s="1621"/>
      <c r="AL482" s="1621"/>
      <c r="AM482" s="72"/>
      <c r="AN482" s="72" t="str">
        <f>N580</f>
        <v>No</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No</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394</v>
      </c>
      <c r="C484" s="63" t="s">
        <v>1197</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1999" t="s">
        <v>1198</v>
      </c>
      <c r="U486" s="2000"/>
      <c r="V486" s="2000"/>
      <c r="W486" s="2000"/>
      <c r="X486" s="2000"/>
      <c r="Y486" s="2000"/>
      <c r="Z486" s="2000"/>
      <c r="AA486" s="2000"/>
      <c r="AB486" s="2000"/>
      <c r="AC486" s="2000"/>
      <c r="AD486" s="2000"/>
      <c r="AE486" s="2000"/>
      <c r="AF486" s="2000"/>
      <c r="AG486" s="2000"/>
      <c r="AH486" s="200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644" t="s">
        <v>582</v>
      </c>
      <c r="U487" s="1644"/>
      <c r="V487" s="1644"/>
      <c r="W487" s="1644"/>
      <c r="X487" s="1644"/>
      <c r="Y487" s="1644" t="s">
        <v>583</v>
      </c>
      <c r="Z487" s="1644"/>
      <c r="AA487" s="1644"/>
      <c r="AB487" s="1644"/>
      <c r="AC487" s="1644"/>
      <c r="AD487" s="1644" t="s">
        <v>182</v>
      </c>
      <c r="AE487" s="1644"/>
      <c r="AF487" s="1644"/>
      <c r="AG487" s="1644"/>
      <c r="AH487" s="164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644"/>
      <c r="U488" s="1644"/>
      <c r="V488" s="1644"/>
      <c r="W488" s="1644"/>
      <c r="X488" s="1644"/>
      <c r="Y488" s="1644"/>
      <c r="Z488" s="1644"/>
      <c r="AA488" s="1644"/>
      <c r="AB488" s="1644"/>
      <c r="AC488" s="1644"/>
      <c r="AD488" s="1644"/>
      <c r="AE488" s="1644"/>
      <c r="AF488" s="1644"/>
      <c r="AG488" s="1644"/>
      <c r="AH488" s="164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2014">
        <v>0</v>
      </c>
      <c r="U489" s="2014"/>
      <c r="V489" s="2014"/>
      <c r="W489" s="2014"/>
      <c r="X489" s="2014"/>
      <c r="Y489" s="2014">
        <v>0</v>
      </c>
      <c r="Z489" s="2014"/>
      <c r="AA489" s="2014"/>
      <c r="AB489" s="2014"/>
      <c r="AC489" s="2014"/>
      <c r="AD489" s="2014">
        <v>0</v>
      </c>
      <c r="AE489" s="2014"/>
      <c r="AF489" s="2014"/>
      <c r="AG489" s="2014"/>
      <c r="AH489" s="201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2014">
        <v>0</v>
      </c>
      <c r="U490" s="2014"/>
      <c r="V490" s="2014"/>
      <c r="W490" s="2014"/>
      <c r="X490" s="2014"/>
      <c r="Y490" s="2014">
        <v>0</v>
      </c>
      <c r="Z490" s="2014"/>
      <c r="AA490" s="2014"/>
      <c r="AB490" s="2014"/>
      <c r="AC490" s="2014"/>
      <c r="AD490" s="2014">
        <v>0</v>
      </c>
      <c r="AE490" s="2014"/>
      <c r="AF490" s="2014"/>
      <c r="AG490" s="2014"/>
      <c r="AH490" s="2014"/>
      <c r="AM490" s="72"/>
      <c r="AN490" s="72" t="str">
        <f>N588</f>
        <v>No</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2014">
        <v>0</v>
      </c>
      <c r="U491" s="2014"/>
      <c r="V491" s="2014"/>
      <c r="W491" s="2014"/>
      <c r="X491" s="2014"/>
      <c r="Y491" s="2014">
        <v>0</v>
      </c>
      <c r="Z491" s="2014"/>
      <c r="AA491" s="2014"/>
      <c r="AB491" s="2014"/>
      <c r="AC491" s="2014"/>
      <c r="AD491" s="2014">
        <v>0</v>
      </c>
      <c r="AE491" s="2014"/>
      <c r="AF491" s="2014"/>
      <c r="AG491" s="2014"/>
      <c r="AH491" s="2014"/>
      <c r="AM491" s="72"/>
      <c r="AN491" s="72" t="str">
        <f>AG588</f>
        <v>No</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2014">
        <v>0</v>
      </c>
      <c r="U492" s="2014"/>
      <c r="V492" s="2014"/>
      <c r="W492" s="2014"/>
      <c r="X492" s="2014"/>
      <c r="Y492" s="2014">
        <v>0</v>
      </c>
      <c r="Z492" s="2014"/>
      <c r="AA492" s="2014"/>
      <c r="AB492" s="2014"/>
      <c r="AC492" s="2014"/>
      <c r="AD492" s="2014">
        <v>0</v>
      </c>
      <c r="AE492" s="2014"/>
      <c r="AF492" s="2014"/>
      <c r="AG492" s="2014"/>
      <c r="AH492" s="201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2014">
        <v>0</v>
      </c>
      <c r="U493" s="2014"/>
      <c r="V493" s="2014"/>
      <c r="W493" s="2014"/>
      <c r="X493" s="2014"/>
      <c r="Y493" s="2014">
        <v>0</v>
      </c>
      <c r="Z493" s="2014"/>
      <c r="AA493" s="2014"/>
      <c r="AB493" s="2014"/>
      <c r="AC493" s="2014"/>
      <c r="AD493" s="2014">
        <v>0</v>
      </c>
      <c r="AE493" s="2014"/>
      <c r="AF493" s="2014"/>
      <c r="AG493" s="2014"/>
      <c r="AH493" s="201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2014">
        <v>0</v>
      </c>
      <c r="U494" s="2014"/>
      <c r="V494" s="2014"/>
      <c r="W494" s="2014"/>
      <c r="X494" s="2014"/>
      <c r="Y494" s="2014">
        <v>0</v>
      </c>
      <c r="Z494" s="2014"/>
      <c r="AA494" s="2014"/>
      <c r="AB494" s="2014"/>
      <c r="AC494" s="2014"/>
      <c r="AD494" s="2014">
        <v>0</v>
      </c>
      <c r="AE494" s="2014"/>
      <c r="AF494" s="2014"/>
      <c r="AG494" s="2014"/>
      <c r="AH494" s="201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2014">
        <v>0</v>
      </c>
      <c r="U495" s="2014"/>
      <c r="V495" s="2014"/>
      <c r="W495" s="2014"/>
      <c r="X495" s="2014"/>
      <c r="Y495" s="2014">
        <v>0</v>
      </c>
      <c r="Z495" s="2014"/>
      <c r="AA495" s="2014"/>
      <c r="AB495" s="2014"/>
      <c r="AC495" s="2014"/>
      <c r="AD495" s="2014">
        <v>0</v>
      </c>
      <c r="AE495" s="2014"/>
      <c r="AF495" s="2014"/>
      <c r="AG495" s="2014"/>
      <c r="AH495" s="201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488</v>
      </c>
      <c r="F496" s="91"/>
      <c r="G496" s="91"/>
      <c r="H496" s="91"/>
      <c r="I496" s="91"/>
      <c r="J496" s="91"/>
      <c r="K496" s="91"/>
      <c r="L496" s="91"/>
      <c r="M496" s="91"/>
      <c r="N496" s="91"/>
      <c r="O496" s="91"/>
      <c r="P496" s="91"/>
      <c r="Q496" s="91"/>
      <c r="R496" s="91"/>
      <c r="S496" s="91"/>
      <c r="T496" s="2014">
        <v>0</v>
      </c>
      <c r="U496" s="2014"/>
      <c r="V496" s="2014"/>
      <c r="W496" s="2014"/>
      <c r="X496" s="2014"/>
      <c r="Y496" s="2014">
        <v>0</v>
      </c>
      <c r="Z496" s="2014"/>
      <c r="AA496" s="2014"/>
      <c r="AB496" s="2014"/>
      <c r="AC496" s="2014"/>
      <c r="AD496" s="2014">
        <v>0</v>
      </c>
      <c r="AE496" s="2014"/>
      <c r="AF496" s="2014"/>
      <c r="AG496" s="2014"/>
      <c r="AH496" s="20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489</v>
      </c>
      <c r="F497" s="91"/>
      <c r="G497" s="91"/>
      <c r="H497" s="91"/>
      <c r="I497" s="91"/>
      <c r="J497" s="91"/>
      <c r="K497" s="91"/>
      <c r="L497" s="91"/>
      <c r="M497" s="91"/>
      <c r="N497" s="91"/>
      <c r="O497" s="91"/>
      <c r="P497" s="91"/>
      <c r="Q497" s="91"/>
      <c r="R497" s="91"/>
      <c r="S497" s="91"/>
      <c r="T497" s="2014">
        <v>0</v>
      </c>
      <c r="U497" s="2014"/>
      <c r="V497" s="2014"/>
      <c r="W497" s="2014"/>
      <c r="X497" s="2014"/>
      <c r="Y497" s="2014">
        <v>0</v>
      </c>
      <c r="Z497" s="2014"/>
      <c r="AA497" s="2014"/>
      <c r="AB497" s="2014"/>
      <c r="AC497" s="2014"/>
      <c r="AD497" s="2014">
        <v>0</v>
      </c>
      <c r="AE497" s="2014"/>
      <c r="AF497" s="2014"/>
      <c r="AG497" s="2014"/>
      <c r="AH497" s="20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1471</v>
      </c>
      <c r="F498" s="94"/>
      <c r="G498" s="94"/>
      <c r="H498" s="94"/>
      <c r="I498" s="94"/>
      <c r="J498" s="94"/>
      <c r="K498" s="94"/>
      <c r="L498" s="94"/>
      <c r="M498" s="94"/>
      <c r="N498" s="94"/>
      <c r="O498" s="94"/>
      <c r="P498" s="94"/>
      <c r="Q498" s="94"/>
      <c r="R498" s="94"/>
      <c r="S498" s="94"/>
      <c r="T498" s="2014">
        <v>0</v>
      </c>
      <c r="U498" s="2014"/>
      <c r="V498" s="2014"/>
      <c r="W498" s="2014"/>
      <c r="X498" s="2014"/>
      <c r="Y498" s="2014">
        <v>0</v>
      </c>
      <c r="Z498" s="2014"/>
      <c r="AA498" s="2014"/>
      <c r="AB498" s="2014"/>
      <c r="AC498" s="2014"/>
      <c r="AD498" s="2014">
        <v>0</v>
      </c>
      <c r="AE498" s="2014"/>
      <c r="AF498" s="2014"/>
      <c r="AG498" s="2014"/>
      <c r="AH498" s="2014"/>
      <c r="AM498" s="72"/>
      <c r="AN498" s="72" t="str">
        <f>N596</f>
        <v>No</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1999" t="s">
        <v>490</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0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491</v>
      </c>
      <c r="C501" s="91"/>
      <c r="D501" s="91"/>
      <c r="E501" s="91"/>
      <c r="F501" s="91"/>
      <c r="G501" s="91"/>
      <c r="H501" s="91"/>
      <c r="I501" s="91"/>
      <c r="J501" s="91"/>
      <c r="K501" s="91"/>
      <c r="L501" s="91"/>
      <c r="M501" s="91"/>
      <c r="N501" s="91"/>
      <c r="O501" s="91"/>
      <c r="P501" s="91"/>
      <c r="Q501" s="1820">
        <v>0</v>
      </c>
      <c r="R501" s="1588"/>
      <c r="S501" s="1588"/>
      <c r="T501" s="1588"/>
      <c r="U501" s="1588"/>
      <c r="V501" s="1588"/>
      <c r="W501" s="1588"/>
      <c r="X501" s="1588"/>
      <c r="Y501" s="1588"/>
      <c r="Z501" s="1588"/>
      <c r="AA501" s="1588"/>
      <c r="AB501" s="1588"/>
      <c r="AC501" s="1588"/>
      <c r="AD501" s="1588"/>
      <c r="AE501" s="1588"/>
      <c r="AF501" s="1588"/>
      <c r="AG501" s="1588"/>
      <c r="AH501" s="1588"/>
      <c r="AI501" s="1588"/>
      <c r="AJ501" s="1588"/>
      <c r="AK501" s="18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492</v>
      </c>
      <c r="C502" s="91"/>
      <c r="D502" s="91"/>
      <c r="E502" s="91"/>
      <c r="F502" s="91"/>
      <c r="G502" s="91"/>
      <c r="H502" s="91"/>
      <c r="I502" s="91"/>
      <c r="J502" s="91"/>
      <c r="K502" s="91"/>
      <c r="L502" s="91"/>
      <c r="M502" s="91"/>
      <c r="N502" s="91"/>
      <c r="O502" s="91"/>
      <c r="P502" s="91"/>
      <c r="Q502" s="1820">
        <v>0</v>
      </c>
      <c r="R502" s="1588"/>
      <c r="S502" s="1588"/>
      <c r="T502" s="1588"/>
      <c r="U502" s="1588"/>
      <c r="V502" s="1588"/>
      <c r="W502" s="1588"/>
      <c r="X502" s="1588"/>
      <c r="Y502" s="1588"/>
      <c r="Z502" s="1588"/>
      <c r="AA502" s="1588"/>
      <c r="AB502" s="1588"/>
      <c r="AC502" s="1588"/>
      <c r="AD502" s="1588"/>
      <c r="AE502" s="1588"/>
      <c r="AF502" s="1588"/>
      <c r="AG502" s="1588"/>
      <c r="AH502" s="1588"/>
      <c r="AI502" s="1588"/>
      <c r="AJ502" s="1588"/>
      <c r="AK502" s="18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493</v>
      </c>
      <c r="C503" s="91"/>
      <c r="D503" s="91"/>
      <c r="E503" s="91"/>
      <c r="F503" s="91"/>
      <c r="G503" s="91"/>
      <c r="H503" s="91"/>
      <c r="I503" s="91"/>
      <c r="J503" s="91"/>
      <c r="K503" s="91"/>
      <c r="L503" s="91"/>
      <c r="M503" s="91"/>
      <c r="N503" s="91"/>
      <c r="O503" s="91"/>
      <c r="P503" s="91"/>
      <c r="Q503" s="1820">
        <v>0</v>
      </c>
      <c r="R503" s="1588"/>
      <c r="S503" s="1588"/>
      <c r="T503" s="1588"/>
      <c r="U503" s="1588"/>
      <c r="V503" s="1588"/>
      <c r="W503" s="1588"/>
      <c r="X503" s="1588"/>
      <c r="Y503" s="1588"/>
      <c r="Z503" s="1588"/>
      <c r="AA503" s="1588"/>
      <c r="AB503" s="1588"/>
      <c r="AC503" s="1588"/>
      <c r="AD503" s="1588"/>
      <c r="AE503" s="1588"/>
      <c r="AF503" s="1588"/>
      <c r="AG503" s="1588"/>
      <c r="AH503" s="1588"/>
      <c r="AI503" s="1588"/>
      <c r="AJ503" s="1588"/>
      <c r="AK503" s="18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1595" t="s">
        <v>494</v>
      </c>
      <c r="C504" s="1596"/>
      <c r="D504" s="1596"/>
      <c r="E504" s="1596"/>
      <c r="F504" s="1596"/>
      <c r="G504" s="1596"/>
      <c r="H504" s="1596"/>
      <c r="I504" s="1596"/>
      <c r="J504" s="1596"/>
      <c r="K504" s="1596"/>
      <c r="L504" s="1596"/>
      <c r="M504" s="1596"/>
      <c r="N504" s="1596"/>
      <c r="O504" s="1596"/>
      <c r="P504" s="1597"/>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1598"/>
      <c r="C505" s="1599"/>
      <c r="D505" s="1599"/>
      <c r="E505" s="1599"/>
      <c r="F505" s="1599"/>
      <c r="G505" s="1599"/>
      <c r="H505" s="1599"/>
      <c r="I505" s="1599"/>
      <c r="J505" s="1599"/>
      <c r="K505" s="1599"/>
      <c r="L505" s="1599"/>
      <c r="M505" s="1599"/>
      <c r="N505" s="1599"/>
      <c r="O505" s="1599"/>
      <c r="P505" s="1600"/>
      <c r="Q505" s="1604" t="s">
        <v>828</v>
      </c>
      <c r="R505" s="1604"/>
      <c r="S505" s="1665" t="s">
        <v>106</v>
      </c>
      <c r="T505" s="1666"/>
      <c r="U505" s="1666"/>
      <c r="V505" s="1666"/>
      <c r="W505" s="1666"/>
      <c r="X505" s="1666"/>
      <c r="Y505" s="1666"/>
      <c r="Z505" s="1666"/>
      <c r="AA505" s="1666"/>
      <c r="AB505" s="1666"/>
      <c r="AC505" s="1666"/>
      <c r="AD505" s="1666"/>
      <c r="AE505" s="1666"/>
      <c r="AF505" s="1666"/>
      <c r="AG505" s="1666"/>
      <c r="AH505" s="1666"/>
      <c r="AI505" s="1666"/>
      <c r="AJ505" s="1666"/>
      <c r="AK505" s="166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1601"/>
      <c r="C506" s="1602"/>
      <c r="D506" s="1602"/>
      <c r="E506" s="1602"/>
      <c r="F506" s="1602"/>
      <c r="G506" s="1602"/>
      <c r="H506" s="1602"/>
      <c r="I506" s="1602"/>
      <c r="J506" s="1602"/>
      <c r="K506" s="1602"/>
      <c r="L506" s="1602"/>
      <c r="M506" s="1602"/>
      <c r="N506" s="1602"/>
      <c r="O506" s="1602"/>
      <c r="P506" s="1603"/>
      <c r="Q506" s="1604"/>
      <c r="R506" s="1604"/>
      <c r="S506" s="1668"/>
      <c r="T506" s="1669"/>
      <c r="U506" s="1669"/>
      <c r="V506" s="1669"/>
      <c r="W506" s="1669"/>
      <c r="X506" s="1669"/>
      <c r="Y506" s="1669"/>
      <c r="Z506" s="1669"/>
      <c r="AA506" s="1669"/>
      <c r="AB506" s="1669"/>
      <c r="AC506" s="1669"/>
      <c r="AD506" s="1669"/>
      <c r="AE506" s="1669"/>
      <c r="AF506" s="1669"/>
      <c r="AG506" s="1669"/>
      <c r="AH506" s="1669"/>
      <c r="AI506" s="1669"/>
      <c r="AJ506" s="1669"/>
      <c r="AK506" s="1670"/>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495</v>
      </c>
      <c r="C507" s="91"/>
      <c r="D507" s="91"/>
      <c r="E507" s="91"/>
      <c r="F507" s="91"/>
      <c r="G507" s="91"/>
      <c r="H507" s="91"/>
      <c r="I507" s="91"/>
      <c r="J507" s="91"/>
      <c r="K507" s="91"/>
      <c r="L507" s="91"/>
      <c r="M507" s="91"/>
      <c r="N507" s="91"/>
      <c r="O507" s="91"/>
      <c r="P507" s="91"/>
      <c r="Q507" s="1820">
        <v>0</v>
      </c>
      <c r="R507" s="1588"/>
      <c r="S507" s="1588"/>
      <c r="T507" s="1588"/>
      <c r="U507" s="1588"/>
      <c r="V507" s="1588"/>
      <c r="W507" s="1588"/>
      <c r="X507" s="1588"/>
      <c r="Y507" s="1588"/>
      <c r="Z507" s="1588"/>
      <c r="AA507" s="1588"/>
      <c r="AB507" s="1588"/>
      <c r="AC507" s="1588"/>
      <c r="AD507" s="1588"/>
      <c r="AE507" s="1588"/>
      <c r="AF507" s="1588"/>
      <c r="AG507" s="1588"/>
      <c r="AH507" s="1588"/>
      <c r="AI507" s="1588"/>
      <c r="AJ507" s="1588"/>
      <c r="AK507" s="18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496</v>
      </c>
      <c r="C508" s="91"/>
      <c r="D508" s="91"/>
      <c r="E508" s="91"/>
      <c r="F508" s="91"/>
      <c r="G508" s="91"/>
      <c r="H508" s="91"/>
      <c r="I508" s="91"/>
      <c r="J508" s="91"/>
      <c r="K508" s="91"/>
      <c r="L508" s="91"/>
      <c r="M508" s="91"/>
      <c r="N508" s="91"/>
      <c r="O508" s="91"/>
      <c r="P508" s="91"/>
      <c r="Q508" s="1820">
        <v>0</v>
      </c>
      <c r="R508" s="1588"/>
      <c r="S508" s="1588"/>
      <c r="T508" s="1588"/>
      <c r="U508" s="1588"/>
      <c r="V508" s="1588"/>
      <c r="W508" s="1588"/>
      <c r="X508" s="1588"/>
      <c r="Y508" s="1588"/>
      <c r="Z508" s="1588"/>
      <c r="AA508" s="1588"/>
      <c r="AB508" s="1588"/>
      <c r="AC508" s="1588"/>
      <c r="AD508" s="1588"/>
      <c r="AE508" s="1588"/>
      <c r="AF508" s="1588"/>
      <c r="AG508" s="1588"/>
      <c r="AH508" s="1588"/>
      <c r="AI508" s="1588"/>
      <c r="AJ508" s="1588"/>
      <c r="AK508" s="18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951</v>
      </c>
      <c r="C511" s="63" t="s">
        <v>506</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1999" t="s">
        <v>507</v>
      </c>
      <c r="AD513" s="2000"/>
      <c r="AE513" s="2000"/>
      <c r="AF513" s="2000"/>
      <c r="AG513" s="2000"/>
      <c r="AH513" s="2000"/>
      <c r="AI513" s="2000"/>
      <c r="AJ513" s="2000"/>
      <c r="AK513" s="20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2013" t="s">
        <v>508</v>
      </c>
      <c r="AD514" s="2011"/>
      <c r="AE514" s="2011"/>
      <c r="AF514" s="2011"/>
      <c r="AG514" s="96" t="s">
        <v>509</v>
      </c>
      <c r="AH514" s="2011" t="s">
        <v>510</v>
      </c>
      <c r="AI514" s="2011"/>
      <c r="AJ514" s="2011"/>
      <c r="AK514" s="20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2002" t="s">
        <v>511</v>
      </c>
      <c r="C515" s="2003"/>
      <c r="D515" s="2003"/>
      <c r="E515" s="2003"/>
      <c r="F515" s="2003"/>
      <c r="G515" s="2003"/>
      <c r="H515" s="2004"/>
      <c r="I515" s="86" t="s">
        <v>512</v>
      </c>
      <c r="J515" s="86"/>
      <c r="K515" s="86"/>
      <c r="L515" s="86"/>
      <c r="M515" s="86"/>
      <c r="N515" s="86"/>
      <c r="O515" s="86"/>
      <c r="P515" s="86"/>
      <c r="Q515" s="86"/>
      <c r="R515" s="86"/>
      <c r="S515" s="86"/>
      <c r="T515" s="86"/>
      <c r="U515" s="86"/>
      <c r="V515" s="86"/>
      <c r="W515" s="86"/>
      <c r="X515" s="37"/>
      <c r="Y515" s="37"/>
      <c r="AC515" s="1997" t="s">
        <v>750</v>
      </c>
      <c r="AD515" s="1611"/>
      <c r="AE515" s="1611"/>
      <c r="AF515" s="1611"/>
      <c r="AG515" s="89" t="s">
        <v>509</v>
      </c>
      <c r="AH515" s="1636">
        <v>0</v>
      </c>
      <c r="AI515" s="1636"/>
      <c r="AJ515" s="1636"/>
      <c r="AK515" s="163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2005"/>
      <c r="C516" s="2006"/>
      <c r="D516" s="2006"/>
      <c r="E516" s="2006"/>
      <c r="F516" s="2006"/>
      <c r="G516" s="2006"/>
      <c r="H516" s="2007"/>
      <c r="I516" s="94" t="s">
        <v>513</v>
      </c>
      <c r="J516" s="94"/>
      <c r="K516" s="94"/>
      <c r="L516" s="94"/>
      <c r="M516" s="94"/>
      <c r="N516" s="94"/>
      <c r="O516" s="94"/>
      <c r="P516" s="94"/>
      <c r="Q516" s="94"/>
      <c r="R516" s="94"/>
      <c r="S516" s="94"/>
      <c r="T516" s="94"/>
      <c r="U516" s="94"/>
      <c r="V516" s="94"/>
      <c r="W516" s="94"/>
      <c r="X516" s="94"/>
      <c r="Y516" s="94"/>
      <c r="Z516" s="94"/>
      <c r="AA516" s="94"/>
      <c r="AB516" s="94"/>
      <c r="AC516" s="1997" t="s">
        <v>750</v>
      </c>
      <c r="AD516" s="1611"/>
      <c r="AE516" s="1611"/>
      <c r="AF516" s="1611"/>
      <c r="AG516" s="79" t="s">
        <v>509</v>
      </c>
      <c r="AH516" s="1636"/>
      <c r="AI516" s="1636"/>
      <c r="AJ516" s="1636"/>
      <c r="AK516" s="163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2002" t="s">
        <v>514</v>
      </c>
      <c r="C517" s="2003"/>
      <c r="D517" s="2003"/>
      <c r="E517" s="2003"/>
      <c r="F517" s="2003"/>
      <c r="G517" s="2003"/>
      <c r="H517" s="2004"/>
      <c r="I517" s="86" t="s">
        <v>515</v>
      </c>
      <c r="J517" s="86"/>
      <c r="K517" s="86"/>
      <c r="L517" s="86"/>
      <c r="M517" s="86"/>
      <c r="N517" s="86"/>
      <c r="O517" s="86"/>
      <c r="P517" s="86"/>
      <c r="Q517" s="86"/>
      <c r="R517" s="86"/>
      <c r="S517" s="86"/>
      <c r="T517" s="86"/>
      <c r="U517" s="86"/>
      <c r="V517" s="86"/>
      <c r="W517" s="86"/>
      <c r="X517" s="37"/>
      <c r="Y517" s="37"/>
      <c r="AC517" s="1997" t="s">
        <v>750</v>
      </c>
      <c r="AD517" s="1611"/>
      <c r="AE517" s="1611"/>
      <c r="AF517" s="1611"/>
      <c r="AG517" s="89" t="s">
        <v>509</v>
      </c>
      <c r="AH517" s="1636"/>
      <c r="AI517" s="1636"/>
      <c r="AJ517" s="1636"/>
      <c r="AK517" s="163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2005"/>
      <c r="C518" s="2006"/>
      <c r="D518" s="2006"/>
      <c r="E518" s="2006"/>
      <c r="F518" s="2006"/>
      <c r="G518" s="2006"/>
      <c r="H518" s="2007"/>
      <c r="I518" s="37" t="s">
        <v>516</v>
      </c>
      <c r="J518" s="37"/>
      <c r="K518" s="37"/>
      <c r="L518" s="37"/>
      <c r="M518" s="37"/>
      <c r="N518" s="37"/>
      <c r="O518" s="37"/>
      <c r="P518" s="37"/>
      <c r="Q518" s="37"/>
      <c r="R518" s="37"/>
      <c r="S518" s="37"/>
      <c r="T518" s="37"/>
      <c r="U518" s="37"/>
      <c r="V518" s="37"/>
      <c r="W518" s="37"/>
      <c r="X518" s="37"/>
      <c r="Y518" s="37"/>
      <c r="AC518" s="1997" t="s">
        <v>750</v>
      </c>
      <c r="AD518" s="1611"/>
      <c r="AE518" s="1611"/>
      <c r="AF518" s="1611"/>
      <c r="AG518" s="89" t="s">
        <v>509</v>
      </c>
      <c r="AH518" s="1636"/>
      <c r="AI518" s="1636"/>
      <c r="AJ518" s="1636"/>
      <c r="AK518" s="16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2005"/>
      <c r="C519" s="2006"/>
      <c r="D519" s="2006"/>
      <c r="E519" s="2006"/>
      <c r="F519" s="2006"/>
      <c r="G519" s="2006"/>
      <c r="H519" s="2007"/>
      <c r="I519" s="37" t="s">
        <v>517</v>
      </c>
      <c r="J519" s="37"/>
      <c r="K519" s="37"/>
      <c r="L519" s="37"/>
      <c r="M519" s="37"/>
      <c r="N519" s="37"/>
      <c r="O519" s="37"/>
      <c r="P519" s="37"/>
      <c r="Q519" s="37"/>
      <c r="R519" s="37"/>
      <c r="S519" s="37"/>
      <c r="T519" s="37"/>
      <c r="U519" s="37"/>
      <c r="V519" s="37"/>
      <c r="W519" s="37"/>
      <c r="X519" s="37"/>
      <c r="Y519" s="37"/>
      <c r="AC519" s="1997" t="s">
        <v>750</v>
      </c>
      <c r="AD519" s="1611"/>
      <c r="AE519" s="1611"/>
      <c r="AF519" s="1611"/>
      <c r="AG519" s="89" t="s">
        <v>509</v>
      </c>
      <c r="AH519" s="1636"/>
      <c r="AI519" s="1636"/>
      <c r="AJ519" s="1636"/>
      <c r="AK519" s="163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2005"/>
      <c r="C520" s="2006"/>
      <c r="D520" s="2006"/>
      <c r="E520" s="2006"/>
      <c r="F520" s="2006"/>
      <c r="G520" s="2006"/>
      <c r="H520" s="2007"/>
      <c r="I520" s="37" t="s">
        <v>518</v>
      </c>
      <c r="J520" s="37"/>
      <c r="K520" s="37"/>
      <c r="L520" s="37"/>
      <c r="M520" s="37"/>
      <c r="N520" s="37"/>
      <c r="O520" s="37"/>
      <c r="P520" s="37"/>
      <c r="Q520" s="37"/>
      <c r="R520" s="37"/>
      <c r="S520" s="37"/>
      <c r="T520" s="37"/>
      <c r="U520" s="37"/>
      <c r="V520" s="37"/>
      <c r="W520" s="37"/>
      <c r="X520" s="37"/>
      <c r="Y520" s="37"/>
      <c r="AC520" s="1997" t="s">
        <v>750</v>
      </c>
      <c r="AD520" s="1611"/>
      <c r="AE520" s="1611"/>
      <c r="AF520" s="1611"/>
      <c r="AG520" s="89" t="s">
        <v>509</v>
      </c>
      <c r="AH520" s="1636"/>
      <c r="AI520" s="1636"/>
      <c r="AJ520" s="1636"/>
      <c r="AK520" s="163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2005"/>
      <c r="C521" s="2006"/>
      <c r="D521" s="2006"/>
      <c r="E521" s="2006"/>
      <c r="F521" s="2006"/>
      <c r="G521" s="2006"/>
      <c r="H521" s="2007"/>
      <c r="I521" s="94" t="s">
        <v>563</v>
      </c>
      <c r="J521" s="94"/>
      <c r="K521" s="94"/>
      <c r="L521" s="94"/>
      <c r="M521" s="94"/>
      <c r="N521" s="94"/>
      <c r="O521" s="94"/>
      <c r="P521" s="94"/>
      <c r="Q521" s="94"/>
      <c r="R521" s="94"/>
      <c r="S521" s="94"/>
      <c r="T521" s="94"/>
      <c r="U521" s="94"/>
      <c r="V521" s="94"/>
      <c r="W521" s="94"/>
      <c r="X521" s="94"/>
      <c r="Y521" s="94"/>
      <c r="Z521" s="94"/>
      <c r="AA521" s="94"/>
      <c r="AB521" s="94"/>
      <c r="AC521" s="1997" t="s">
        <v>750</v>
      </c>
      <c r="AD521" s="1611"/>
      <c r="AE521" s="1611"/>
      <c r="AF521" s="1611"/>
      <c r="AG521" s="79" t="s">
        <v>509</v>
      </c>
      <c r="AH521" s="1636"/>
      <c r="AI521" s="1636"/>
      <c r="AJ521" s="1636"/>
      <c r="AK521" s="163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2002" t="s">
        <v>564</v>
      </c>
      <c r="C522" s="2003"/>
      <c r="D522" s="2003"/>
      <c r="E522" s="2003"/>
      <c r="F522" s="2003"/>
      <c r="G522" s="2003"/>
      <c r="H522" s="2004"/>
      <c r="I522" s="86" t="s">
        <v>565</v>
      </c>
      <c r="J522" s="86"/>
      <c r="K522" s="86"/>
      <c r="L522" s="86"/>
      <c r="M522" s="86"/>
      <c r="N522" s="86"/>
      <c r="O522" s="86"/>
      <c r="P522" s="86"/>
      <c r="Q522" s="86"/>
      <c r="R522" s="86"/>
      <c r="S522" s="86"/>
      <c r="T522" s="86"/>
      <c r="U522" s="86"/>
      <c r="V522" s="86"/>
      <c r="W522" s="86"/>
      <c r="X522" s="37"/>
      <c r="Y522" s="37"/>
      <c r="AC522" s="1997" t="s">
        <v>750</v>
      </c>
      <c r="AD522" s="1611"/>
      <c r="AE522" s="1611"/>
      <c r="AF522" s="1611"/>
      <c r="AG522" s="89" t="s">
        <v>509</v>
      </c>
      <c r="AH522" s="1636"/>
      <c r="AI522" s="1636"/>
      <c r="AJ522" s="1636"/>
      <c r="AK522" s="163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2005"/>
      <c r="C523" s="2006"/>
      <c r="D523" s="2006"/>
      <c r="E523" s="2006"/>
      <c r="F523" s="2006"/>
      <c r="G523" s="2006"/>
      <c r="H523" s="2007"/>
      <c r="I523" s="37" t="s">
        <v>566</v>
      </c>
      <c r="J523" s="37"/>
      <c r="K523" s="37"/>
      <c r="L523" s="37"/>
      <c r="M523" s="37"/>
      <c r="N523" s="37"/>
      <c r="O523" s="37"/>
      <c r="P523" s="37"/>
      <c r="Q523" s="37"/>
      <c r="R523" s="37"/>
      <c r="S523" s="37"/>
      <c r="T523" s="37"/>
      <c r="U523" s="37"/>
      <c r="V523" s="37"/>
      <c r="W523" s="37"/>
      <c r="X523" s="37"/>
      <c r="Y523" s="37"/>
      <c r="AC523" s="1997" t="s">
        <v>750</v>
      </c>
      <c r="AD523" s="1611"/>
      <c r="AE523" s="1611"/>
      <c r="AF523" s="1611"/>
      <c r="AG523" s="89" t="s">
        <v>509</v>
      </c>
      <c r="AH523" s="1636"/>
      <c r="AI523" s="1636"/>
      <c r="AJ523" s="1636"/>
      <c r="AK523" s="163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2005"/>
      <c r="C524" s="2006"/>
      <c r="D524" s="2006"/>
      <c r="E524" s="2006"/>
      <c r="F524" s="2006"/>
      <c r="G524" s="2006"/>
      <c r="H524" s="2007"/>
      <c r="I524" s="94" t="s">
        <v>567</v>
      </c>
      <c r="J524" s="94"/>
      <c r="K524" s="94"/>
      <c r="L524" s="94"/>
      <c r="M524" s="94"/>
      <c r="N524" s="94"/>
      <c r="O524" s="94"/>
      <c r="P524" s="94"/>
      <c r="Q524" s="94"/>
      <c r="R524" s="94"/>
      <c r="S524" s="94"/>
      <c r="T524" s="94"/>
      <c r="U524" s="94"/>
      <c r="V524" s="94"/>
      <c r="W524" s="94"/>
      <c r="X524" s="94"/>
      <c r="Y524" s="94"/>
      <c r="Z524" s="94"/>
      <c r="AA524" s="94"/>
      <c r="AB524" s="94"/>
      <c r="AC524" s="1997" t="s">
        <v>750</v>
      </c>
      <c r="AD524" s="1611"/>
      <c r="AE524" s="1611"/>
      <c r="AF524" s="1611"/>
      <c r="AG524" s="79" t="s">
        <v>509</v>
      </c>
      <c r="AH524" s="1636"/>
      <c r="AI524" s="1636"/>
      <c r="AJ524" s="1636"/>
      <c r="AK524" s="163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2002" t="s">
        <v>568</v>
      </c>
      <c r="C525" s="2003"/>
      <c r="D525" s="2003"/>
      <c r="E525" s="2003"/>
      <c r="F525" s="2003"/>
      <c r="G525" s="2003"/>
      <c r="H525" s="2004"/>
      <c r="I525" s="86" t="s">
        <v>565</v>
      </c>
      <c r="J525" s="86"/>
      <c r="K525" s="86"/>
      <c r="L525" s="86"/>
      <c r="M525" s="86"/>
      <c r="N525" s="86"/>
      <c r="O525" s="86"/>
      <c r="P525" s="86"/>
      <c r="Q525" s="86"/>
      <c r="R525" s="86"/>
      <c r="S525" s="86"/>
      <c r="T525" s="86"/>
      <c r="U525" s="86"/>
      <c r="V525" s="86"/>
      <c r="W525" s="86"/>
      <c r="X525" s="86"/>
      <c r="Y525" s="86"/>
      <c r="Z525" s="86"/>
      <c r="AA525" s="86"/>
      <c r="AB525" s="86"/>
      <c r="AC525" s="1986" t="s">
        <v>750</v>
      </c>
      <c r="AD525" s="1987"/>
      <c r="AE525" s="1987"/>
      <c r="AF525" s="1987"/>
      <c r="AG525" s="369" t="s">
        <v>509</v>
      </c>
      <c r="AH525" s="1636"/>
      <c r="AI525" s="1636"/>
      <c r="AJ525" s="1636"/>
      <c r="AK525" s="163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2005"/>
      <c r="C526" s="2006"/>
      <c r="D526" s="2006"/>
      <c r="E526" s="2006"/>
      <c r="F526" s="2006"/>
      <c r="G526" s="2006"/>
      <c r="H526" s="2007"/>
      <c r="I526" s="37" t="s">
        <v>566</v>
      </c>
      <c r="J526" s="37"/>
      <c r="K526" s="37"/>
      <c r="L526" s="37"/>
      <c r="M526" s="37"/>
      <c r="N526" s="37"/>
      <c r="O526" s="37"/>
      <c r="P526" s="37"/>
      <c r="Q526" s="37"/>
      <c r="R526" s="37"/>
      <c r="S526" s="37"/>
      <c r="T526" s="37"/>
      <c r="U526" s="37"/>
      <c r="V526" s="37"/>
      <c r="W526" s="37"/>
      <c r="X526" s="37"/>
      <c r="Y526" s="37"/>
      <c r="Z526" s="37"/>
      <c r="AA526" s="37"/>
      <c r="AB526" s="37"/>
      <c r="AC526" s="1997" t="s">
        <v>750</v>
      </c>
      <c r="AD526" s="1611"/>
      <c r="AE526" s="1611"/>
      <c r="AF526" s="1611"/>
      <c r="AG526" s="89" t="s">
        <v>509</v>
      </c>
      <c r="AH526" s="1636"/>
      <c r="AI526" s="1636"/>
      <c r="AJ526" s="1636"/>
      <c r="AK526" s="163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2008"/>
      <c r="C527" s="2009"/>
      <c r="D527" s="2009"/>
      <c r="E527" s="2009"/>
      <c r="F527" s="2009"/>
      <c r="G527" s="2009"/>
      <c r="H527" s="2010"/>
      <c r="I527" s="94" t="s">
        <v>567</v>
      </c>
      <c r="J527" s="94"/>
      <c r="K527" s="94"/>
      <c r="L527" s="94"/>
      <c r="M527" s="94"/>
      <c r="N527" s="94"/>
      <c r="O527" s="94"/>
      <c r="P527" s="94"/>
      <c r="Q527" s="94"/>
      <c r="R527" s="94"/>
      <c r="S527" s="94"/>
      <c r="T527" s="94"/>
      <c r="U527" s="94"/>
      <c r="V527" s="94"/>
      <c r="W527" s="94"/>
      <c r="X527" s="94"/>
      <c r="Y527" s="94"/>
      <c r="Z527" s="94"/>
      <c r="AA527" s="94"/>
      <c r="AB527" s="94"/>
      <c r="AC527" s="1997" t="s">
        <v>750</v>
      </c>
      <c r="AD527" s="1611"/>
      <c r="AE527" s="1611"/>
      <c r="AF527" s="1611"/>
      <c r="AG527" s="79" t="s">
        <v>509</v>
      </c>
      <c r="AH527" s="1636"/>
      <c r="AI527" s="1636"/>
      <c r="AJ527" s="1636"/>
      <c r="AK527" s="163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2002" t="s">
        <v>569</v>
      </c>
      <c r="C528" s="2003"/>
      <c r="D528" s="2003"/>
      <c r="E528" s="2003"/>
      <c r="F528" s="2003"/>
      <c r="G528" s="2003"/>
      <c r="H528" s="2004"/>
      <c r="I528" s="85" t="s">
        <v>570</v>
      </c>
      <c r="J528" s="86"/>
      <c r="K528" s="86"/>
      <c r="L528" s="86"/>
      <c r="M528" s="86"/>
      <c r="N528" s="86"/>
      <c r="O528" s="1588" t="s">
        <v>358</v>
      </c>
      <c r="P528" s="1588"/>
      <c r="Q528" s="1588"/>
      <c r="R528" s="1588"/>
      <c r="S528" s="1588"/>
      <c r="T528" s="1588"/>
      <c r="U528" s="1588"/>
      <c r="V528" s="1588"/>
      <c r="W528" s="1588"/>
      <c r="X528" s="1588"/>
      <c r="Y528" s="1588"/>
      <c r="Z528" s="1588"/>
      <c r="AA528" s="1588"/>
      <c r="AB528" s="108"/>
      <c r="AC528" s="1986" t="s">
        <v>750</v>
      </c>
      <c r="AD528" s="1987"/>
      <c r="AE528" s="1987"/>
      <c r="AF528" s="1987"/>
      <c r="AG528" s="369" t="s">
        <v>509</v>
      </c>
      <c r="AH528" s="1636"/>
      <c r="AI528" s="1636"/>
      <c r="AJ528" s="1636"/>
      <c r="AK528" s="163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2005"/>
      <c r="C529" s="2006"/>
      <c r="D529" s="2006"/>
      <c r="E529" s="2006"/>
      <c r="F529" s="2006"/>
      <c r="G529" s="2006"/>
      <c r="H529" s="2007"/>
      <c r="I529" s="324" t="s">
        <v>571</v>
      </c>
      <c r="J529" s="37"/>
      <c r="K529" s="37"/>
      <c r="L529" s="37"/>
      <c r="M529" s="37"/>
      <c r="N529" s="37"/>
      <c r="O529" s="37"/>
      <c r="P529" s="37"/>
      <c r="Q529" s="37"/>
      <c r="R529" s="37"/>
      <c r="S529" s="37"/>
      <c r="T529" s="37"/>
      <c r="U529" s="37"/>
      <c r="V529" s="37"/>
      <c r="W529" s="37"/>
      <c r="X529" s="37"/>
      <c r="Y529" s="37"/>
      <c r="Z529" s="37"/>
      <c r="AA529" s="37"/>
      <c r="AB529" s="115"/>
      <c r="AC529" s="1997" t="s">
        <v>750</v>
      </c>
      <c r="AD529" s="1611"/>
      <c r="AE529" s="1611"/>
      <c r="AF529" s="1611"/>
      <c r="AG529" s="89" t="s">
        <v>509</v>
      </c>
      <c r="AH529" s="1636"/>
      <c r="AI529" s="1636"/>
      <c r="AJ529" s="1636"/>
      <c r="AK529" s="163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2005"/>
      <c r="C530" s="2006"/>
      <c r="D530" s="2006"/>
      <c r="E530" s="2006"/>
      <c r="F530" s="2006"/>
      <c r="G530" s="2006"/>
      <c r="H530" s="2007"/>
      <c r="I530" s="93" t="s">
        <v>572</v>
      </c>
      <c r="J530" s="94"/>
      <c r="K530" s="94"/>
      <c r="L530" s="94"/>
      <c r="M530" s="94"/>
      <c r="N530" s="94"/>
      <c r="O530" s="94"/>
      <c r="P530" s="94"/>
      <c r="Q530" s="94"/>
      <c r="R530" s="94"/>
      <c r="S530" s="94"/>
      <c r="T530" s="94"/>
      <c r="U530" s="94"/>
      <c r="V530" s="94"/>
      <c r="W530" s="94"/>
      <c r="X530" s="94"/>
      <c r="Y530" s="94"/>
      <c r="Z530" s="94"/>
      <c r="AA530" s="94"/>
      <c r="AB530" s="95"/>
      <c r="AC530" s="1997" t="s">
        <v>750</v>
      </c>
      <c r="AD530" s="1611"/>
      <c r="AE530" s="1611"/>
      <c r="AF530" s="1611"/>
      <c r="AG530" s="79" t="s">
        <v>509</v>
      </c>
      <c r="AH530" s="1636"/>
      <c r="AI530" s="1636"/>
      <c r="AJ530" s="1636"/>
      <c r="AK530" s="163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2005"/>
      <c r="C531" s="2006"/>
      <c r="D531" s="2006"/>
      <c r="E531" s="2006"/>
      <c r="F531" s="2006"/>
      <c r="G531" s="2006"/>
      <c r="H531" s="2007"/>
      <c r="I531" s="86" t="s">
        <v>573</v>
      </c>
      <c r="J531" s="86"/>
      <c r="K531" s="86"/>
      <c r="L531" s="86"/>
      <c r="M531" s="86"/>
      <c r="N531" s="86"/>
      <c r="O531" s="1594" t="s">
        <v>358</v>
      </c>
      <c r="P531" s="1594"/>
      <c r="Q531" s="1594"/>
      <c r="R531" s="1594"/>
      <c r="S531" s="1594"/>
      <c r="T531" s="1594"/>
      <c r="U531" s="1594"/>
      <c r="V531" s="1594"/>
      <c r="W531" s="1594"/>
      <c r="X531" s="1594"/>
      <c r="Y531" s="1594"/>
      <c r="Z531" s="1594"/>
      <c r="AA531" s="1594"/>
      <c r="AC531" s="1997" t="s">
        <v>750</v>
      </c>
      <c r="AD531" s="1611"/>
      <c r="AE531" s="1611"/>
      <c r="AF531" s="1611"/>
      <c r="AG531" s="89" t="s">
        <v>509</v>
      </c>
      <c r="AH531" s="1636"/>
      <c r="AI531" s="1636"/>
      <c r="AJ531" s="1636"/>
      <c r="AK531" s="1637"/>
      <c r="AM531" s="72" t="s">
        <v>252</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2005"/>
      <c r="C532" s="2006"/>
      <c r="D532" s="2006"/>
      <c r="E532" s="2006"/>
      <c r="F532" s="2006"/>
      <c r="G532" s="2006"/>
      <c r="H532" s="2007"/>
      <c r="I532" s="37" t="s">
        <v>571</v>
      </c>
      <c r="J532" s="37"/>
      <c r="K532" s="37"/>
      <c r="L532" s="37"/>
      <c r="M532" s="37"/>
      <c r="N532" s="37"/>
      <c r="O532" s="37"/>
      <c r="P532" s="37"/>
      <c r="Q532" s="37"/>
      <c r="R532" s="37"/>
      <c r="S532" s="37"/>
      <c r="T532" s="37"/>
      <c r="U532" s="37"/>
      <c r="V532" s="37"/>
      <c r="W532" s="37"/>
      <c r="X532" s="37"/>
      <c r="Y532" s="37"/>
      <c r="AC532" s="1997" t="s">
        <v>750</v>
      </c>
      <c r="AD532" s="1611"/>
      <c r="AE532" s="1611"/>
      <c r="AF532" s="1611"/>
      <c r="AG532" s="89" t="s">
        <v>509</v>
      </c>
      <c r="AH532" s="1636"/>
      <c r="AI532" s="1636"/>
      <c r="AJ532" s="1636"/>
      <c r="AK532" s="1637"/>
      <c r="AM532" s="72" t="s">
        <v>253</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2005"/>
      <c r="C533" s="2006"/>
      <c r="D533" s="2006"/>
      <c r="E533" s="2006"/>
      <c r="F533" s="2006"/>
      <c r="G533" s="2006"/>
      <c r="H533" s="2007"/>
      <c r="I533" s="94" t="s">
        <v>572</v>
      </c>
      <c r="J533" s="94"/>
      <c r="K533" s="94"/>
      <c r="L533" s="94"/>
      <c r="M533" s="94"/>
      <c r="N533" s="94"/>
      <c r="O533" s="94"/>
      <c r="P533" s="94"/>
      <c r="Q533" s="94"/>
      <c r="R533" s="94"/>
      <c r="S533" s="94"/>
      <c r="T533" s="94"/>
      <c r="U533" s="94"/>
      <c r="V533" s="94"/>
      <c r="W533" s="94"/>
      <c r="X533" s="94"/>
      <c r="Y533" s="94"/>
      <c r="Z533" s="94"/>
      <c r="AA533" s="94"/>
      <c r="AB533" s="94"/>
      <c r="AC533" s="1997" t="s">
        <v>750</v>
      </c>
      <c r="AD533" s="1611"/>
      <c r="AE533" s="1611"/>
      <c r="AF533" s="1611"/>
      <c r="AG533" s="79" t="s">
        <v>509</v>
      </c>
      <c r="AH533" s="1636"/>
      <c r="AI533" s="1636"/>
      <c r="AJ533" s="1636"/>
      <c r="AK533" s="163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2005"/>
      <c r="C534" s="2006"/>
      <c r="D534" s="2006"/>
      <c r="E534" s="2006"/>
      <c r="F534" s="2006"/>
      <c r="G534" s="2006"/>
      <c r="H534" s="2007"/>
      <c r="I534" s="86" t="s">
        <v>573</v>
      </c>
      <c r="J534" s="86"/>
      <c r="K534" s="86"/>
      <c r="L534" s="86"/>
      <c r="M534" s="86"/>
      <c r="N534" s="86"/>
      <c r="O534" s="1594" t="s">
        <v>358</v>
      </c>
      <c r="P534" s="1594"/>
      <c r="Q534" s="1594"/>
      <c r="R534" s="1594"/>
      <c r="S534" s="1594"/>
      <c r="T534" s="1594"/>
      <c r="U534" s="1594"/>
      <c r="V534" s="1594"/>
      <c r="W534" s="1594"/>
      <c r="X534" s="1594"/>
      <c r="Y534" s="1594"/>
      <c r="Z534" s="1594"/>
      <c r="AA534" s="1594"/>
      <c r="AC534" s="1997" t="s">
        <v>750</v>
      </c>
      <c r="AD534" s="1611"/>
      <c r="AE534" s="1611"/>
      <c r="AF534" s="1611"/>
      <c r="AG534" s="89" t="s">
        <v>509</v>
      </c>
      <c r="AH534" s="1636"/>
      <c r="AI534" s="1636"/>
      <c r="AJ534" s="1636"/>
      <c r="AK534" s="163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2005"/>
      <c r="C535" s="2006"/>
      <c r="D535" s="2006"/>
      <c r="E535" s="2006"/>
      <c r="F535" s="2006"/>
      <c r="G535" s="2006"/>
      <c r="H535" s="2007"/>
      <c r="I535" s="37" t="s">
        <v>571</v>
      </c>
      <c r="J535" s="37"/>
      <c r="K535" s="37"/>
      <c r="L535" s="37"/>
      <c r="M535" s="37"/>
      <c r="N535" s="37"/>
      <c r="O535" s="37"/>
      <c r="P535" s="37"/>
      <c r="Q535" s="37"/>
      <c r="R535" s="37"/>
      <c r="S535" s="37"/>
      <c r="T535" s="37"/>
      <c r="U535" s="37"/>
      <c r="V535" s="37"/>
      <c r="W535" s="37"/>
      <c r="X535" s="37"/>
      <c r="Y535" s="37"/>
      <c r="AC535" s="1997" t="s">
        <v>750</v>
      </c>
      <c r="AD535" s="1611"/>
      <c r="AE535" s="1611"/>
      <c r="AF535" s="1611"/>
      <c r="AG535" s="89" t="s">
        <v>509</v>
      </c>
      <c r="AH535" s="1636"/>
      <c r="AI535" s="1636"/>
      <c r="AJ535" s="1636"/>
      <c r="AK535" s="163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2005"/>
      <c r="C536" s="2006"/>
      <c r="D536" s="2006"/>
      <c r="E536" s="2006"/>
      <c r="F536" s="2006"/>
      <c r="G536" s="2006"/>
      <c r="H536" s="2007"/>
      <c r="I536" s="94" t="s">
        <v>572</v>
      </c>
      <c r="J536" s="94"/>
      <c r="K536" s="94"/>
      <c r="L536" s="94"/>
      <c r="M536" s="94"/>
      <c r="N536" s="94"/>
      <c r="O536" s="94"/>
      <c r="P536" s="94"/>
      <c r="Q536" s="94"/>
      <c r="R536" s="94"/>
      <c r="S536" s="94"/>
      <c r="T536" s="94"/>
      <c r="U536" s="94"/>
      <c r="V536" s="94"/>
      <c r="W536" s="94"/>
      <c r="X536" s="94"/>
      <c r="Y536" s="94"/>
      <c r="Z536" s="94"/>
      <c r="AA536" s="94"/>
      <c r="AB536" s="94"/>
      <c r="AC536" s="1997" t="s">
        <v>750</v>
      </c>
      <c r="AD536" s="1611"/>
      <c r="AE536" s="1611"/>
      <c r="AF536" s="1611"/>
      <c r="AG536" s="79" t="s">
        <v>509</v>
      </c>
      <c r="AH536" s="1636"/>
      <c r="AI536" s="1636"/>
      <c r="AJ536" s="1636"/>
      <c r="AK536" s="163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2005"/>
      <c r="C537" s="2006"/>
      <c r="D537" s="2006"/>
      <c r="E537" s="2006"/>
      <c r="F537" s="2006"/>
      <c r="G537" s="2006"/>
      <c r="H537" s="2007"/>
      <c r="I537" s="86" t="s">
        <v>573</v>
      </c>
      <c r="J537" s="86"/>
      <c r="K537" s="86"/>
      <c r="L537" s="86"/>
      <c r="M537" s="86"/>
      <c r="N537" s="86"/>
      <c r="O537" s="1594" t="s">
        <v>358</v>
      </c>
      <c r="P537" s="1594"/>
      <c r="Q537" s="1594"/>
      <c r="R537" s="1594"/>
      <c r="S537" s="1594"/>
      <c r="T537" s="1594"/>
      <c r="U537" s="1594"/>
      <c r="V537" s="1594"/>
      <c r="W537" s="1594"/>
      <c r="X537" s="1594"/>
      <c r="Y537" s="1594"/>
      <c r="Z537" s="1594"/>
      <c r="AA537" s="1594"/>
      <c r="AC537" s="1997" t="s">
        <v>750</v>
      </c>
      <c r="AD537" s="1611"/>
      <c r="AE537" s="1611"/>
      <c r="AF537" s="1611"/>
      <c r="AG537" s="89" t="s">
        <v>509</v>
      </c>
      <c r="AH537" s="1636"/>
      <c r="AI537" s="1636"/>
      <c r="AJ537" s="1636"/>
      <c r="AK537" s="163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2005"/>
      <c r="C538" s="2006"/>
      <c r="D538" s="2006"/>
      <c r="E538" s="2006"/>
      <c r="F538" s="2006"/>
      <c r="G538" s="2006"/>
      <c r="H538" s="2007"/>
      <c r="I538" s="37" t="s">
        <v>571</v>
      </c>
      <c r="J538" s="37"/>
      <c r="K538" s="37"/>
      <c r="L538" s="37"/>
      <c r="M538" s="37"/>
      <c r="N538" s="37"/>
      <c r="O538" s="37"/>
      <c r="P538" s="37"/>
      <c r="Q538" s="37"/>
      <c r="R538" s="37"/>
      <c r="S538" s="37"/>
      <c r="T538" s="37"/>
      <c r="U538" s="37"/>
      <c r="V538" s="37"/>
      <c r="W538" s="37"/>
      <c r="X538" s="37"/>
      <c r="Y538" s="37"/>
      <c r="AC538" s="1997" t="s">
        <v>750</v>
      </c>
      <c r="AD538" s="1611"/>
      <c r="AE538" s="1611"/>
      <c r="AF538" s="1611"/>
      <c r="AG538" s="89" t="s">
        <v>509</v>
      </c>
      <c r="AH538" s="1636"/>
      <c r="AI538" s="1636"/>
      <c r="AJ538" s="1636"/>
      <c r="AK538" s="163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2005"/>
      <c r="C539" s="2006"/>
      <c r="D539" s="2006"/>
      <c r="E539" s="2006"/>
      <c r="F539" s="2006"/>
      <c r="G539" s="2006"/>
      <c r="H539" s="2007"/>
      <c r="I539" s="94" t="s">
        <v>572</v>
      </c>
      <c r="J539" s="94"/>
      <c r="K539" s="94"/>
      <c r="L539" s="94"/>
      <c r="M539" s="94"/>
      <c r="N539" s="94"/>
      <c r="O539" s="94"/>
      <c r="P539" s="94"/>
      <c r="Q539" s="94"/>
      <c r="R539" s="94"/>
      <c r="S539" s="94"/>
      <c r="T539" s="94"/>
      <c r="U539" s="94"/>
      <c r="V539" s="94"/>
      <c r="W539" s="94"/>
      <c r="X539" s="94"/>
      <c r="Y539" s="94"/>
      <c r="Z539" s="94"/>
      <c r="AA539" s="94"/>
      <c r="AB539" s="94"/>
      <c r="AC539" s="1997" t="s">
        <v>750</v>
      </c>
      <c r="AD539" s="1611"/>
      <c r="AE539" s="1611"/>
      <c r="AF539" s="1611"/>
      <c r="AG539" s="79" t="s">
        <v>509</v>
      </c>
      <c r="AH539" s="1636"/>
      <c r="AI539" s="1636"/>
      <c r="AJ539" s="1636"/>
      <c r="AK539" s="163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2005"/>
      <c r="C540" s="2006"/>
      <c r="D540" s="2006"/>
      <c r="E540" s="2006"/>
      <c r="F540" s="2006"/>
      <c r="G540" s="2006"/>
      <c r="H540" s="2007"/>
      <c r="I540" s="86" t="s">
        <v>573</v>
      </c>
      <c r="J540" s="86"/>
      <c r="K540" s="86"/>
      <c r="L540" s="86"/>
      <c r="M540" s="86"/>
      <c r="N540" s="86"/>
      <c r="O540" s="1594" t="s">
        <v>358</v>
      </c>
      <c r="P540" s="1594"/>
      <c r="Q540" s="1594"/>
      <c r="R540" s="1594"/>
      <c r="S540" s="1594"/>
      <c r="T540" s="1594"/>
      <c r="U540" s="1594"/>
      <c r="V540" s="1594"/>
      <c r="W540" s="1594"/>
      <c r="X540" s="1594"/>
      <c r="Y540" s="1594"/>
      <c r="Z540" s="1594"/>
      <c r="AA540" s="1594"/>
      <c r="AC540" s="1997" t="s">
        <v>750</v>
      </c>
      <c r="AD540" s="1611"/>
      <c r="AE540" s="1611"/>
      <c r="AF540" s="1611"/>
      <c r="AG540" s="89" t="s">
        <v>509</v>
      </c>
      <c r="AH540" s="1636"/>
      <c r="AI540" s="1636"/>
      <c r="AJ540" s="1636"/>
      <c r="AK540" s="163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2005"/>
      <c r="C541" s="2006"/>
      <c r="D541" s="2006"/>
      <c r="E541" s="2006"/>
      <c r="F541" s="2006"/>
      <c r="G541" s="2006"/>
      <c r="H541" s="2007"/>
      <c r="I541" s="37" t="s">
        <v>571</v>
      </c>
      <c r="J541" s="37"/>
      <c r="K541" s="37"/>
      <c r="L541" s="37"/>
      <c r="M541" s="37"/>
      <c r="N541" s="37"/>
      <c r="O541" s="37"/>
      <c r="P541" s="37"/>
      <c r="Q541" s="37"/>
      <c r="R541" s="37"/>
      <c r="S541" s="37"/>
      <c r="T541" s="37"/>
      <c r="U541" s="37"/>
      <c r="V541" s="37"/>
      <c r="W541" s="37"/>
      <c r="X541" s="37"/>
      <c r="Y541" s="37"/>
      <c r="AC541" s="1997" t="s">
        <v>750</v>
      </c>
      <c r="AD541" s="1611"/>
      <c r="AE541" s="1611"/>
      <c r="AF541" s="1611"/>
      <c r="AG541" s="79" t="s">
        <v>509</v>
      </c>
      <c r="AH541" s="1636"/>
      <c r="AI541" s="1636"/>
      <c r="AJ541" s="1636"/>
      <c r="AK541" s="163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2005"/>
      <c r="C542" s="2006"/>
      <c r="D542" s="2006"/>
      <c r="E542" s="2006"/>
      <c r="F542" s="2006"/>
      <c r="G542" s="2006"/>
      <c r="H542" s="2007"/>
      <c r="I542" s="94" t="s">
        <v>572</v>
      </c>
      <c r="J542" s="94"/>
      <c r="K542" s="94"/>
      <c r="L542" s="94"/>
      <c r="M542" s="94"/>
      <c r="N542" s="94"/>
      <c r="O542" s="94"/>
      <c r="P542" s="94"/>
      <c r="Q542" s="94"/>
      <c r="R542" s="94"/>
      <c r="S542" s="94"/>
      <c r="T542" s="94"/>
      <c r="U542" s="94"/>
      <c r="V542" s="94"/>
      <c r="W542" s="94"/>
      <c r="X542" s="94"/>
      <c r="Y542" s="94"/>
      <c r="Z542" s="94"/>
      <c r="AA542" s="94"/>
      <c r="AB542" s="94"/>
      <c r="AC542" s="1997" t="s">
        <v>750</v>
      </c>
      <c r="AD542" s="1611"/>
      <c r="AE542" s="1611"/>
      <c r="AF542" s="1611"/>
      <c r="AG542" s="89" t="s">
        <v>509</v>
      </c>
      <c r="AH542" s="1636"/>
      <c r="AI542" s="1636"/>
      <c r="AJ542" s="1636"/>
      <c r="AK542" s="163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2005"/>
      <c r="C543" s="2006"/>
      <c r="D543" s="2006"/>
      <c r="E543" s="2006"/>
      <c r="F543" s="2006"/>
      <c r="G543" s="2006"/>
      <c r="H543" s="2007"/>
      <c r="I543" s="86" t="s">
        <v>573</v>
      </c>
      <c r="J543" s="86"/>
      <c r="K543" s="86"/>
      <c r="L543" s="86"/>
      <c r="M543" s="86"/>
      <c r="N543" s="86"/>
      <c r="O543" s="1594" t="s">
        <v>358</v>
      </c>
      <c r="P543" s="1594"/>
      <c r="Q543" s="1594"/>
      <c r="R543" s="1594"/>
      <c r="S543" s="1594"/>
      <c r="T543" s="1594"/>
      <c r="U543" s="1594"/>
      <c r="V543" s="1594"/>
      <c r="W543" s="1594"/>
      <c r="X543" s="1594"/>
      <c r="Y543" s="1594"/>
      <c r="Z543" s="1594"/>
      <c r="AA543" s="1594"/>
      <c r="AC543" s="1997" t="s">
        <v>750</v>
      </c>
      <c r="AD543" s="1611"/>
      <c r="AE543" s="1611"/>
      <c r="AF543" s="1611"/>
      <c r="AG543" s="79" t="s">
        <v>509</v>
      </c>
      <c r="AH543" s="1636"/>
      <c r="AI543" s="1636"/>
      <c r="AJ543" s="1636"/>
      <c r="AK543" s="163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2005"/>
      <c r="C544" s="2006"/>
      <c r="D544" s="2006"/>
      <c r="E544" s="2006"/>
      <c r="F544" s="2006"/>
      <c r="G544" s="2006"/>
      <c r="H544" s="2007"/>
      <c r="I544" s="37" t="s">
        <v>571</v>
      </c>
      <c r="J544" s="37"/>
      <c r="K544" s="37"/>
      <c r="L544" s="37"/>
      <c r="M544" s="37"/>
      <c r="N544" s="37"/>
      <c r="O544" s="37"/>
      <c r="P544" s="37"/>
      <c r="Q544" s="37"/>
      <c r="R544" s="37"/>
      <c r="S544" s="37"/>
      <c r="T544" s="37"/>
      <c r="U544" s="37"/>
      <c r="V544" s="37"/>
      <c r="W544" s="37"/>
      <c r="X544" s="37"/>
      <c r="Y544" s="37"/>
      <c r="AC544" s="1997" t="s">
        <v>750</v>
      </c>
      <c r="AD544" s="1611"/>
      <c r="AE544" s="1611"/>
      <c r="AF544" s="1611"/>
      <c r="AG544" s="89" t="s">
        <v>509</v>
      </c>
      <c r="AH544" s="1636"/>
      <c r="AI544" s="1636"/>
      <c r="AJ544" s="1636"/>
      <c r="AK544" s="163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2005"/>
      <c r="C545" s="2006"/>
      <c r="D545" s="2006"/>
      <c r="E545" s="2006"/>
      <c r="F545" s="2006"/>
      <c r="G545" s="2006"/>
      <c r="H545" s="2007"/>
      <c r="I545" s="94" t="s">
        <v>572</v>
      </c>
      <c r="J545" s="94"/>
      <c r="K545" s="94"/>
      <c r="L545" s="94"/>
      <c r="M545" s="94"/>
      <c r="N545" s="94"/>
      <c r="O545" s="94"/>
      <c r="P545" s="94"/>
      <c r="Q545" s="94"/>
      <c r="R545" s="94"/>
      <c r="S545" s="94"/>
      <c r="T545" s="94"/>
      <c r="U545" s="94"/>
      <c r="V545" s="94"/>
      <c r="W545" s="94"/>
      <c r="X545" s="94"/>
      <c r="Y545" s="94"/>
      <c r="Z545" s="94"/>
      <c r="AA545" s="94"/>
      <c r="AB545" s="94"/>
      <c r="AC545" s="1997" t="s">
        <v>750</v>
      </c>
      <c r="AD545" s="1611"/>
      <c r="AE545" s="1611"/>
      <c r="AF545" s="1611"/>
      <c r="AG545" s="79" t="s">
        <v>509</v>
      </c>
      <c r="AH545" s="1636"/>
      <c r="AI545" s="1636"/>
      <c r="AJ545" s="1636"/>
      <c r="AK545" s="163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2005"/>
      <c r="C546" s="2006"/>
      <c r="D546" s="2006"/>
      <c r="E546" s="2006"/>
      <c r="F546" s="2006"/>
      <c r="G546" s="2006"/>
      <c r="H546" s="2007"/>
      <c r="I546" s="86" t="s">
        <v>1069</v>
      </c>
      <c r="J546" s="86"/>
      <c r="K546" s="86"/>
      <c r="L546" s="86"/>
      <c r="M546" s="86"/>
      <c r="N546" s="86"/>
      <c r="O546" s="86"/>
      <c r="P546" s="86"/>
      <c r="Q546" s="86"/>
      <c r="R546" s="86"/>
      <c r="S546" s="86"/>
      <c r="T546" s="86"/>
      <c r="U546" s="86"/>
      <c r="V546" s="86"/>
      <c r="W546" s="86"/>
      <c r="X546" s="37"/>
      <c r="Y546" s="37"/>
      <c r="AC546" s="1997" t="s">
        <v>750</v>
      </c>
      <c r="AD546" s="1611"/>
      <c r="AE546" s="1611"/>
      <c r="AF546" s="1611"/>
      <c r="AG546" s="79" t="s">
        <v>509</v>
      </c>
      <c r="AH546" s="1636"/>
      <c r="AI546" s="1636"/>
      <c r="AJ546" s="1636"/>
      <c r="AK546" s="163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2005"/>
      <c r="C547" s="2006"/>
      <c r="D547" s="2006"/>
      <c r="E547" s="2006"/>
      <c r="F547" s="2006"/>
      <c r="G547" s="2006"/>
      <c r="H547" s="2007"/>
      <c r="I547" s="37" t="s">
        <v>1070</v>
      </c>
      <c r="J547" s="37"/>
      <c r="K547" s="37"/>
      <c r="L547" s="37"/>
      <c r="M547" s="37"/>
      <c r="N547" s="37"/>
      <c r="O547" s="37"/>
      <c r="P547" s="37"/>
      <c r="Q547" s="37"/>
      <c r="R547" s="37"/>
      <c r="S547" s="37"/>
      <c r="T547" s="37"/>
      <c r="U547" s="37"/>
      <c r="V547" s="37"/>
      <c r="W547" s="37"/>
      <c r="X547" s="37"/>
      <c r="Y547" s="37"/>
      <c r="AC547" s="1997" t="s">
        <v>750</v>
      </c>
      <c r="AD547" s="1611"/>
      <c r="AE547" s="1611"/>
      <c r="AF547" s="1611"/>
      <c r="AG547" s="89" t="s">
        <v>509</v>
      </c>
      <c r="AH547" s="1636"/>
      <c r="AI547" s="1636"/>
      <c r="AJ547" s="1636"/>
      <c r="AK547" s="163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2005"/>
      <c r="C548" s="2006"/>
      <c r="D548" s="2006"/>
      <c r="E548" s="2006"/>
      <c r="F548" s="2006"/>
      <c r="G548" s="2006"/>
      <c r="H548" s="2007"/>
      <c r="I548" s="37" t="s">
        <v>1071</v>
      </c>
      <c r="J548" s="37"/>
      <c r="K548" s="37"/>
      <c r="L548" s="37"/>
      <c r="M548" s="37"/>
      <c r="N548" s="37"/>
      <c r="O548" s="37"/>
      <c r="P548" s="37"/>
      <c r="Q548" s="37"/>
      <c r="R548" s="37"/>
      <c r="S548" s="37"/>
      <c r="T548" s="37"/>
      <c r="U548" s="37"/>
      <c r="V548" s="37"/>
      <c r="W548" s="37"/>
      <c r="X548" s="37"/>
      <c r="Y548" s="37"/>
      <c r="AC548" s="1997" t="s">
        <v>750</v>
      </c>
      <c r="AD548" s="1611"/>
      <c r="AE548" s="1611"/>
      <c r="AF548" s="1611"/>
      <c r="AG548" s="79" t="s">
        <v>509</v>
      </c>
      <c r="AH548" s="1636"/>
      <c r="AI548" s="1636"/>
      <c r="AJ548" s="1636"/>
      <c r="AK548" s="163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2005"/>
      <c r="C549" s="2006"/>
      <c r="D549" s="2006"/>
      <c r="E549" s="2006"/>
      <c r="F549" s="2006"/>
      <c r="G549" s="2006"/>
      <c r="H549" s="2007"/>
      <c r="I549" s="37" t="s">
        <v>1072</v>
      </c>
      <c r="J549" s="37"/>
      <c r="K549" s="37"/>
      <c r="L549" s="37"/>
      <c r="M549" s="37"/>
      <c r="N549" s="37"/>
      <c r="O549" s="37"/>
      <c r="P549" s="37"/>
      <c r="Q549" s="37"/>
      <c r="R549" s="37"/>
      <c r="S549" s="37"/>
      <c r="T549" s="37"/>
      <c r="U549" s="37"/>
      <c r="V549" s="37"/>
      <c r="W549" s="37"/>
      <c r="X549" s="37"/>
      <c r="Y549" s="37"/>
      <c r="AC549" s="1997" t="s">
        <v>750</v>
      </c>
      <c r="AD549" s="1611"/>
      <c r="AE549" s="1611"/>
      <c r="AF549" s="1611"/>
      <c r="AG549" s="79" t="s">
        <v>509</v>
      </c>
      <c r="AH549" s="1636"/>
      <c r="AI549" s="1636"/>
      <c r="AJ549" s="1636"/>
      <c r="AK549" s="163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2008"/>
      <c r="C550" s="2009"/>
      <c r="D550" s="2009"/>
      <c r="E550" s="2009"/>
      <c r="F550" s="2009"/>
      <c r="G550" s="2009"/>
      <c r="H550" s="2010"/>
      <c r="I550" s="94" t="s">
        <v>594</v>
      </c>
      <c r="J550" s="94"/>
      <c r="K550" s="94"/>
      <c r="L550" s="94"/>
      <c r="M550" s="94"/>
      <c r="N550" s="94"/>
      <c r="O550" s="94"/>
      <c r="P550" s="94"/>
      <c r="Q550" s="94"/>
      <c r="R550" s="94"/>
      <c r="S550" s="94"/>
      <c r="T550" s="94"/>
      <c r="U550" s="94"/>
      <c r="V550" s="94"/>
      <c r="W550" s="94"/>
      <c r="X550" s="94"/>
      <c r="Y550" s="94"/>
      <c r="Z550" s="94"/>
      <c r="AA550" s="94"/>
      <c r="AB550" s="94"/>
      <c r="AC550" s="1997" t="s">
        <v>750</v>
      </c>
      <c r="AD550" s="1611"/>
      <c r="AE550" s="1611"/>
      <c r="AF550" s="1611"/>
      <c r="AG550" s="79" t="s">
        <v>509</v>
      </c>
      <c r="AH550" s="1636"/>
      <c r="AI550" s="1636"/>
      <c r="AJ550" s="1636"/>
      <c r="AK550" s="163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68" t="s">
        <v>265</v>
      </c>
      <c r="B552" s="1468"/>
      <c r="C552" s="1468"/>
      <c r="D552" s="1468"/>
      <c r="E552" s="1468"/>
      <c r="F552" s="1468"/>
      <c r="G552" s="1468"/>
      <c r="H552" s="1468"/>
      <c r="I552" s="1468"/>
      <c r="J552" s="1468"/>
      <c r="K552" s="1468"/>
      <c r="L552" s="1468"/>
      <c r="M552" s="1468"/>
      <c r="N552" s="1468"/>
      <c r="O552" s="1468"/>
      <c r="P552" s="1468"/>
      <c r="Q552" s="1468"/>
      <c r="R552" s="1468"/>
      <c r="S552" s="1468"/>
      <c r="T552" s="1468"/>
      <c r="U552" s="1468"/>
      <c r="V552" s="1468"/>
      <c r="W552" s="1468"/>
      <c r="X552" s="1468"/>
      <c r="Y552" s="1468"/>
      <c r="Z552" s="1468"/>
      <c r="AA552" s="1468"/>
      <c r="AB552" s="1468"/>
      <c r="AC552" s="1468"/>
      <c r="AD552" s="1468"/>
      <c r="AE552" s="1468"/>
      <c r="AF552" s="1468"/>
      <c r="AG552" s="1468"/>
      <c r="AH552" s="1468"/>
      <c r="AI552" s="1468"/>
      <c r="AJ552" s="1468"/>
      <c r="AK552" s="1468"/>
      <c r="AL552" s="146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69"/>
      <c r="B553" s="1469"/>
      <c r="C553" s="1469"/>
      <c r="D553" s="1469"/>
      <c r="E553" s="1469"/>
      <c r="F553" s="1469"/>
      <c r="G553" s="1469"/>
      <c r="H553" s="1469"/>
      <c r="I553" s="1469"/>
      <c r="J553" s="1469"/>
      <c r="K553" s="1469"/>
      <c r="L553" s="1469"/>
      <c r="M553" s="1469"/>
      <c r="N553" s="1469"/>
      <c r="O553" s="1469"/>
      <c r="P553" s="1469"/>
      <c r="Q553" s="1469"/>
      <c r="R553" s="1469"/>
      <c r="S553" s="1469"/>
      <c r="T553" s="1469"/>
      <c r="U553" s="1469"/>
      <c r="V553" s="1469"/>
      <c r="W553" s="1469"/>
      <c r="X553" s="1469"/>
      <c r="Y553" s="1469"/>
      <c r="Z553" s="1469"/>
      <c r="AA553" s="1469"/>
      <c r="AB553" s="1469"/>
      <c r="AC553" s="1469"/>
      <c r="AD553" s="1469"/>
      <c r="AE553" s="1469"/>
      <c r="AF553" s="1469"/>
      <c r="AG553" s="1469"/>
      <c r="AH553" s="1469"/>
      <c r="AI553" s="1469"/>
      <c r="AJ553" s="1469"/>
      <c r="AK553" s="1469"/>
      <c r="AL553" s="146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394</v>
      </c>
      <c r="B555" s="63"/>
      <c r="C555" s="63" t="s">
        <v>595</v>
      </c>
      <c r="AM555" s="72" t="s">
        <v>282</v>
      </c>
      <c r="AN555" s="72" t="str">
        <f>N654</f>
        <v>No</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283</v>
      </c>
      <c r="AN556" s="72" t="str">
        <f>AG654</f>
        <v>No</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709</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1999" t="s">
        <v>243</v>
      </c>
      <c r="C559" s="2000"/>
      <c r="D559" s="2000"/>
      <c r="E559" s="2000"/>
      <c r="F559" s="2000"/>
      <c r="G559" s="2000"/>
      <c r="H559" s="2000"/>
      <c r="I559" s="2000"/>
      <c r="J559" s="2000"/>
      <c r="K559" s="2000"/>
      <c r="L559" s="2000"/>
      <c r="M559" s="2000"/>
      <c r="N559" s="2000"/>
      <c r="O559" s="2001"/>
      <c r="P559" s="1999" t="s">
        <v>399</v>
      </c>
      <c r="Q559" s="2000"/>
      <c r="R559" s="2000"/>
      <c r="S559" s="2000"/>
      <c r="T559" s="2000"/>
      <c r="U559" s="2000"/>
      <c r="V559" s="2000"/>
      <c r="W559" s="2001"/>
      <c r="X559" s="1999" t="s">
        <v>244</v>
      </c>
      <c r="Y559" s="2000"/>
      <c r="Z559" s="2000"/>
      <c r="AA559" s="2000"/>
      <c r="AB559" s="2000"/>
      <c r="AC559" s="2000"/>
      <c r="AD559" s="2000"/>
      <c r="AE559" s="1999" t="s">
        <v>245</v>
      </c>
      <c r="AF559" s="2000"/>
      <c r="AG559" s="2000"/>
      <c r="AH559" s="2000"/>
      <c r="AI559" s="2000"/>
      <c r="AJ559" s="2000"/>
      <c r="AK559" s="200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282</v>
      </c>
      <c r="C560" s="1593"/>
      <c r="D560" s="1593"/>
      <c r="E560" s="1593"/>
      <c r="F560" s="1593"/>
      <c r="G560" s="1593"/>
      <c r="H560" s="1593"/>
      <c r="I560" s="1593"/>
      <c r="J560" s="1593"/>
      <c r="K560" s="1593"/>
      <c r="L560" s="1593"/>
      <c r="M560" s="1593"/>
      <c r="N560" s="1593"/>
      <c r="O560" s="1998"/>
      <c r="P560" s="1635"/>
      <c r="Q560" s="1636"/>
      <c r="R560" s="1636"/>
      <c r="S560" s="1636"/>
      <c r="T560" s="1636"/>
      <c r="U560" s="1636"/>
      <c r="V560" s="1636"/>
      <c r="W560" s="1637"/>
      <c r="X560" s="1641"/>
      <c r="Y560" s="1642"/>
      <c r="Z560" s="1642"/>
      <c r="AA560" s="1642"/>
      <c r="AB560" s="1642"/>
      <c r="AC560" s="1642"/>
      <c r="AD560" s="1643"/>
      <c r="AE560" s="1741"/>
      <c r="AF560" s="1742"/>
      <c r="AG560" s="1742"/>
      <c r="AH560" s="1742"/>
      <c r="AI560" s="1742"/>
      <c r="AJ560" s="1742"/>
      <c r="AK560" s="174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283</v>
      </c>
      <c r="C561" s="1593"/>
      <c r="D561" s="1593"/>
      <c r="E561" s="1593"/>
      <c r="F561" s="1593"/>
      <c r="G561" s="1593"/>
      <c r="H561" s="1593"/>
      <c r="I561" s="1593"/>
      <c r="J561" s="1593"/>
      <c r="K561" s="1593"/>
      <c r="L561" s="1593"/>
      <c r="M561" s="1593"/>
      <c r="N561" s="1593"/>
      <c r="O561" s="1998"/>
      <c r="P561" s="1635"/>
      <c r="Q561" s="1636"/>
      <c r="R561" s="1636"/>
      <c r="S561" s="1636"/>
      <c r="T561" s="1636"/>
      <c r="U561" s="1636"/>
      <c r="V561" s="1636"/>
      <c r="W561" s="1637"/>
      <c r="X561" s="1641"/>
      <c r="Y561" s="1642"/>
      <c r="Z561" s="1642"/>
      <c r="AA561" s="1642"/>
      <c r="AB561" s="1642"/>
      <c r="AC561" s="1642"/>
      <c r="AD561" s="1643"/>
      <c r="AE561" s="1741"/>
      <c r="AF561" s="1742"/>
      <c r="AG561" s="1742"/>
      <c r="AH561" s="1742"/>
      <c r="AI561" s="1742"/>
      <c r="AJ561" s="1742"/>
      <c r="AK561" s="174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289</v>
      </c>
      <c r="C562" s="1593"/>
      <c r="D562" s="1593"/>
      <c r="E562" s="1593"/>
      <c r="F562" s="1593"/>
      <c r="G562" s="1593"/>
      <c r="H562" s="1593"/>
      <c r="I562" s="1593"/>
      <c r="J562" s="1593"/>
      <c r="K562" s="1593"/>
      <c r="L562" s="1593"/>
      <c r="M562" s="1593"/>
      <c r="N562" s="1593"/>
      <c r="O562" s="1998"/>
      <c r="P562" s="1635"/>
      <c r="Q562" s="1636"/>
      <c r="R562" s="1636"/>
      <c r="S562" s="1636"/>
      <c r="T562" s="1636"/>
      <c r="U562" s="1636"/>
      <c r="V562" s="1636"/>
      <c r="W562" s="1637"/>
      <c r="X562" s="1641"/>
      <c r="Y562" s="1642"/>
      <c r="Z562" s="1642"/>
      <c r="AA562" s="1642"/>
      <c r="AB562" s="1642"/>
      <c r="AC562" s="1642"/>
      <c r="AD562" s="1643"/>
      <c r="AE562" s="1741"/>
      <c r="AF562" s="1742"/>
      <c r="AG562" s="1742"/>
      <c r="AH562" s="1742"/>
      <c r="AI562" s="1742"/>
      <c r="AJ562" s="1742"/>
      <c r="AK562" s="174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956</v>
      </c>
      <c r="C563" s="1593"/>
      <c r="D563" s="1593"/>
      <c r="E563" s="1593"/>
      <c r="F563" s="1593"/>
      <c r="G563" s="1593"/>
      <c r="H563" s="1593"/>
      <c r="I563" s="1593"/>
      <c r="J563" s="1593"/>
      <c r="K563" s="1593"/>
      <c r="L563" s="1593"/>
      <c r="M563" s="1593"/>
      <c r="N563" s="1593"/>
      <c r="O563" s="1998"/>
      <c r="P563" s="1635"/>
      <c r="Q563" s="1636"/>
      <c r="R563" s="1636"/>
      <c r="S563" s="1636"/>
      <c r="T563" s="1636"/>
      <c r="U563" s="1636"/>
      <c r="V563" s="1636"/>
      <c r="W563" s="1637"/>
      <c r="X563" s="1641"/>
      <c r="Y563" s="1642"/>
      <c r="Z563" s="1642"/>
      <c r="AA563" s="1642"/>
      <c r="AB563" s="1642"/>
      <c r="AC563" s="1642"/>
      <c r="AD563" s="1643"/>
      <c r="AE563" s="1741"/>
      <c r="AF563" s="1742"/>
      <c r="AG563" s="1742"/>
      <c r="AH563" s="1742"/>
      <c r="AI563" s="1742"/>
      <c r="AJ563" s="1742"/>
      <c r="AK563" s="1743"/>
      <c r="AM563" s="72" t="s">
        <v>289</v>
      </c>
      <c r="AN563" s="72" t="str">
        <f>N662</f>
        <v>No</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672</v>
      </c>
      <c r="C564" s="1593"/>
      <c r="D564" s="1593"/>
      <c r="E564" s="1593"/>
      <c r="F564" s="1593"/>
      <c r="G564" s="1593"/>
      <c r="H564" s="1593"/>
      <c r="I564" s="1593"/>
      <c r="J564" s="1593"/>
      <c r="K564" s="1593"/>
      <c r="L564" s="1593"/>
      <c r="M564" s="1593"/>
      <c r="N564" s="1593"/>
      <c r="O564" s="1998"/>
      <c r="P564" s="1635"/>
      <c r="Q564" s="1636"/>
      <c r="R564" s="1636"/>
      <c r="S564" s="1636"/>
      <c r="T564" s="1636"/>
      <c r="U564" s="1636"/>
      <c r="V564" s="1636"/>
      <c r="W564" s="1637"/>
      <c r="X564" s="1641"/>
      <c r="Y564" s="1642"/>
      <c r="Z564" s="1642"/>
      <c r="AA564" s="1642"/>
      <c r="AB564" s="1642"/>
      <c r="AC564" s="1642"/>
      <c r="AD564" s="1643"/>
      <c r="AE564" s="1741"/>
      <c r="AF564" s="1742"/>
      <c r="AG564" s="1742"/>
      <c r="AH564" s="1742"/>
      <c r="AI564" s="1742"/>
      <c r="AJ564" s="1742"/>
      <c r="AK564" s="1743"/>
      <c r="AM564" s="72" t="s">
        <v>956</v>
      </c>
      <c r="AN564" s="72" t="str">
        <f>AG662</f>
        <v>No</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959</v>
      </c>
      <c r="C565" s="1593"/>
      <c r="D565" s="1593"/>
      <c r="E565" s="1593"/>
      <c r="F565" s="1593"/>
      <c r="G565" s="1593"/>
      <c r="H565" s="1593"/>
      <c r="I565" s="1593"/>
      <c r="J565" s="1593"/>
      <c r="K565" s="1593"/>
      <c r="L565" s="1593"/>
      <c r="M565" s="1593"/>
      <c r="N565" s="1593"/>
      <c r="O565" s="1998"/>
      <c r="P565" s="1635"/>
      <c r="Q565" s="1636"/>
      <c r="R565" s="1636"/>
      <c r="S565" s="1636"/>
      <c r="T565" s="1636"/>
      <c r="U565" s="1636"/>
      <c r="V565" s="1636"/>
      <c r="W565" s="1637"/>
      <c r="X565" s="1641"/>
      <c r="Y565" s="1642"/>
      <c r="Z565" s="1642"/>
      <c r="AA565" s="1642"/>
      <c r="AB565" s="1642"/>
      <c r="AC565" s="1642"/>
      <c r="AD565" s="1643"/>
      <c r="AE565" s="1741"/>
      <c r="AF565" s="1742"/>
      <c r="AG565" s="1742"/>
      <c r="AH565" s="1742"/>
      <c r="AI565" s="1742"/>
      <c r="AJ565" s="1742"/>
      <c r="AK565" s="174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246</v>
      </c>
      <c r="C566" s="1593"/>
      <c r="D566" s="1593"/>
      <c r="E566" s="1593"/>
      <c r="F566" s="1593"/>
      <c r="G566" s="1593"/>
      <c r="H566" s="1593"/>
      <c r="I566" s="1593"/>
      <c r="J566" s="1593"/>
      <c r="K566" s="1593"/>
      <c r="L566" s="1593"/>
      <c r="M566" s="1593"/>
      <c r="N566" s="1593"/>
      <c r="O566" s="1998"/>
      <c r="P566" s="1635"/>
      <c r="Q566" s="1636"/>
      <c r="R566" s="1636"/>
      <c r="S566" s="1636"/>
      <c r="T566" s="1636"/>
      <c r="U566" s="1636"/>
      <c r="V566" s="1636"/>
      <c r="W566" s="1637"/>
      <c r="X566" s="1641"/>
      <c r="Y566" s="1642"/>
      <c r="Z566" s="1642"/>
      <c r="AA566" s="1642"/>
      <c r="AB566" s="1642"/>
      <c r="AC566" s="1642"/>
      <c r="AD566" s="1643"/>
      <c r="AE566" s="1741"/>
      <c r="AF566" s="1742"/>
      <c r="AG566" s="1742"/>
      <c r="AH566" s="1742"/>
      <c r="AI566" s="1742"/>
      <c r="AJ566" s="1742"/>
      <c r="AK566" s="1743"/>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247</v>
      </c>
      <c r="C567" s="1593"/>
      <c r="D567" s="1593"/>
      <c r="E567" s="1593"/>
      <c r="F567" s="1593"/>
      <c r="G567" s="1593"/>
      <c r="H567" s="1593"/>
      <c r="I567" s="1593"/>
      <c r="J567" s="1593"/>
      <c r="K567" s="1593"/>
      <c r="L567" s="1593"/>
      <c r="M567" s="1593"/>
      <c r="N567" s="1593"/>
      <c r="O567" s="1998"/>
      <c r="P567" s="1635"/>
      <c r="Q567" s="1636"/>
      <c r="R567" s="1636"/>
      <c r="S567" s="1636"/>
      <c r="T567" s="1636"/>
      <c r="U567" s="1636"/>
      <c r="V567" s="1636"/>
      <c r="W567" s="1637"/>
      <c r="X567" s="1641"/>
      <c r="Y567" s="1642"/>
      <c r="Z567" s="1642"/>
      <c r="AA567" s="1642"/>
      <c r="AB567" s="1642"/>
      <c r="AC567" s="1642"/>
      <c r="AD567" s="1643"/>
      <c r="AE567" s="1741"/>
      <c r="AF567" s="1742"/>
      <c r="AG567" s="1742"/>
      <c r="AH567" s="1742"/>
      <c r="AI567" s="1742"/>
      <c r="AJ567" s="1742"/>
      <c r="AK567" s="174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113</v>
      </c>
      <c r="C568" s="1593"/>
      <c r="D568" s="1593"/>
      <c r="E568" s="1593"/>
      <c r="F568" s="1593"/>
      <c r="G568" s="1593"/>
      <c r="H568" s="1593"/>
      <c r="I568" s="1593"/>
      <c r="J568" s="1593"/>
      <c r="K568" s="1593"/>
      <c r="L568" s="1593"/>
      <c r="M568" s="1593"/>
      <c r="N568" s="1593"/>
      <c r="O568" s="1998"/>
      <c r="P568" s="1635"/>
      <c r="Q568" s="1636"/>
      <c r="R568" s="1636"/>
      <c r="S568" s="1636"/>
      <c r="T568" s="1636"/>
      <c r="U568" s="1636"/>
      <c r="V568" s="1636"/>
      <c r="W568" s="1637"/>
      <c r="X568" s="1641"/>
      <c r="Y568" s="1642"/>
      <c r="Z568" s="1642"/>
      <c r="AA568" s="1642"/>
      <c r="AB568" s="1642"/>
      <c r="AC568" s="1642"/>
      <c r="AD568" s="1643"/>
      <c r="AE568" s="1741"/>
      <c r="AF568" s="1742"/>
      <c r="AG568" s="1742"/>
      <c r="AH568" s="1742"/>
      <c r="AI568" s="1742"/>
      <c r="AJ568" s="1742"/>
      <c r="AK568" s="1743"/>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973</v>
      </c>
      <c r="C569" s="1593"/>
      <c r="D569" s="1593"/>
      <c r="E569" s="1593"/>
      <c r="F569" s="1593"/>
      <c r="G569" s="1593"/>
      <c r="H569" s="1593"/>
      <c r="I569" s="1593"/>
      <c r="J569" s="1593"/>
      <c r="K569" s="1593"/>
      <c r="L569" s="1593"/>
      <c r="M569" s="1593"/>
      <c r="N569" s="1593"/>
      <c r="O569" s="1998"/>
      <c r="P569" s="1635"/>
      <c r="Q569" s="1636"/>
      <c r="R569" s="1636"/>
      <c r="S569" s="1636"/>
      <c r="T569" s="1636"/>
      <c r="U569" s="1636"/>
      <c r="V569" s="1636"/>
      <c r="W569" s="1637"/>
      <c r="X569" s="1641"/>
      <c r="Y569" s="1642"/>
      <c r="Z569" s="1642"/>
      <c r="AA569" s="1642"/>
      <c r="AB569" s="1642"/>
      <c r="AC569" s="1642"/>
      <c r="AD569" s="1643"/>
      <c r="AE569" s="1741"/>
      <c r="AF569" s="1742"/>
      <c r="AG569" s="1742"/>
      <c r="AH569" s="1742"/>
      <c r="AI569" s="1742"/>
      <c r="AJ569" s="1742"/>
      <c r="AK569" s="174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593"/>
      <c r="D570" s="1593"/>
      <c r="E570" s="1593"/>
      <c r="F570" s="1593"/>
      <c r="G570" s="1593"/>
      <c r="H570" s="1593"/>
      <c r="I570" s="1593"/>
      <c r="J570" s="1593"/>
      <c r="K570" s="1593"/>
      <c r="L570" s="1593"/>
      <c r="M570" s="1593"/>
      <c r="N570" s="1593"/>
      <c r="O570" s="1998"/>
      <c r="P570" s="1635"/>
      <c r="Q570" s="1636"/>
      <c r="R570" s="1636"/>
      <c r="S570" s="1636"/>
      <c r="T570" s="1636"/>
      <c r="U570" s="1636"/>
      <c r="V570" s="1636"/>
      <c r="W570" s="1637"/>
      <c r="X570" s="1641"/>
      <c r="Y570" s="1642"/>
      <c r="Z570" s="1642"/>
      <c r="AA570" s="1642"/>
      <c r="AB570" s="1642"/>
      <c r="AC570" s="1642"/>
      <c r="AD570" s="1643"/>
      <c r="AE570" s="1741"/>
      <c r="AF570" s="1742"/>
      <c r="AG570" s="1742"/>
      <c r="AH570" s="1742"/>
      <c r="AI570" s="1742"/>
      <c r="AJ570" s="1742"/>
      <c r="AK570" s="174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593"/>
      <c r="D571" s="1593"/>
      <c r="E571" s="1593"/>
      <c r="F571" s="1593"/>
      <c r="G571" s="1593"/>
      <c r="H571" s="1593"/>
      <c r="I571" s="1593"/>
      <c r="J571" s="1593"/>
      <c r="K571" s="1593"/>
      <c r="L571" s="1593"/>
      <c r="M571" s="1593"/>
      <c r="N571" s="1593"/>
      <c r="O571" s="1998"/>
      <c r="P571" s="1635"/>
      <c r="Q571" s="1636"/>
      <c r="R571" s="1636"/>
      <c r="S571" s="1636"/>
      <c r="T571" s="1636"/>
      <c r="U571" s="1636"/>
      <c r="V571" s="1636"/>
      <c r="W571" s="1637"/>
      <c r="X571" s="1641"/>
      <c r="Y571" s="1642"/>
      <c r="Z571" s="1642"/>
      <c r="AA571" s="1642"/>
      <c r="AB571" s="1642"/>
      <c r="AC571" s="1642"/>
      <c r="AD571" s="1643"/>
      <c r="AE571" s="1741"/>
      <c r="AF571" s="1742"/>
      <c r="AG571" s="1742"/>
      <c r="AH571" s="1742"/>
      <c r="AI571" s="1742"/>
      <c r="AJ571" s="1742"/>
      <c r="AK571" s="1743"/>
      <c r="AM571" s="72" t="s">
        <v>672</v>
      </c>
      <c r="AN571" s="72" t="str">
        <f>N670</f>
        <v>No</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954" t="s">
        <v>257</v>
      </c>
      <c r="C572" s="1955"/>
      <c r="D572" s="1955"/>
      <c r="E572" s="1955"/>
      <c r="F572" s="1955"/>
      <c r="G572" s="1955"/>
      <c r="H572" s="1955"/>
      <c r="I572" s="1955"/>
      <c r="J572" s="1955"/>
      <c r="K572" s="1955"/>
      <c r="L572" s="1955"/>
      <c r="M572" s="1955"/>
      <c r="N572" s="1955"/>
      <c r="O572" s="1955"/>
      <c r="P572" s="1955"/>
      <c r="Q572" s="1955"/>
      <c r="R572" s="1955"/>
      <c r="S572" s="1955"/>
      <c r="T572" s="1955"/>
      <c r="U572" s="1955"/>
      <c r="V572" s="1955"/>
      <c r="W572" s="1955"/>
      <c r="X572" s="1955"/>
      <c r="Y572" s="1955"/>
      <c r="Z572" s="1955"/>
      <c r="AA572" s="1955"/>
      <c r="AB572" s="1955"/>
      <c r="AC572" s="1955"/>
      <c r="AD572" s="1956"/>
      <c r="AE572" s="1753">
        <f>SUM(AE560:AK571)</f>
        <v>0</v>
      </c>
      <c r="AF572" s="1754"/>
      <c r="AG572" s="1754"/>
      <c r="AH572" s="1754"/>
      <c r="AI572" s="1754"/>
      <c r="AJ572" s="1754"/>
      <c r="AK572" s="1755"/>
      <c r="AM572" s="72" t="s">
        <v>959</v>
      </c>
      <c r="AN572" s="72" t="str">
        <f>AG670</f>
        <v>No</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282</v>
      </c>
      <c r="B574" s="17" t="s">
        <v>116</v>
      </c>
      <c r="G574" s="1664">
        <f>C560</f>
        <v>0</v>
      </c>
      <c r="H574" s="1664"/>
      <c r="I574" s="1664"/>
      <c r="J574" s="1664"/>
      <c r="K574" s="1664"/>
      <c r="L574" s="1664"/>
      <c r="M574" s="1664"/>
      <c r="N574" s="1664"/>
      <c r="O574" s="1664"/>
      <c r="P574" s="1664"/>
      <c r="Q574" s="1664"/>
      <c r="R574" s="1664"/>
      <c r="S574" s="19"/>
      <c r="T574" s="101" t="s">
        <v>283</v>
      </c>
      <c r="U574" s="17" t="s">
        <v>116</v>
      </c>
      <c r="Z574" s="1664">
        <f>C561</f>
        <v>0</v>
      </c>
      <c r="AA574" s="1664"/>
      <c r="AB574" s="1664"/>
      <c r="AC574" s="1664"/>
      <c r="AD574" s="1664"/>
      <c r="AE574" s="1664"/>
      <c r="AF574" s="1664"/>
      <c r="AG574" s="1664"/>
      <c r="AH574" s="1664"/>
      <c r="AI574" s="1664"/>
      <c r="AJ574" s="1664"/>
      <c r="AK574" s="166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916</v>
      </c>
      <c r="G575" s="1594"/>
      <c r="H575" s="1594"/>
      <c r="I575" s="1594"/>
      <c r="J575" s="1594"/>
      <c r="K575" s="1594"/>
      <c r="L575" s="1594"/>
      <c r="M575" s="1594"/>
      <c r="N575" s="1594"/>
      <c r="O575" s="1594"/>
      <c r="P575" s="1594"/>
      <c r="Q575" s="1594"/>
      <c r="R575" s="1594"/>
      <c r="S575" s="19"/>
      <c r="T575" s="47"/>
      <c r="U575" s="17" t="s">
        <v>916</v>
      </c>
      <c r="Z575" s="1594"/>
      <c r="AA575" s="1594"/>
      <c r="AB575" s="1594"/>
      <c r="AC575" s="1594"/>
      <c r="AD575" s="1594"/>
      <c r="AE575" s="1594"/>
      <c r="AF575" s="1594"/>
      <c r="AG575" s="1594"/>
      <c r="AH575" s="1594"/>
      <c r="AI575" s="1594"/>
      <c r="AJ575" s="1594"/>
      <c r="AK575" s="15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955</v>
      </c>
      <c r="G576" s="1594"/>
      <c r="H576" s="1594"/>
      <c r="I576" s="1594"/>
      <c r="J576" s="1594"/>
      <c r="K576" s="1594"/>
      <c r="L576" s="1594"/>
      <c r="M576" s="1594"/>
      <c r="N576" s="1594"/>
      <c r="O576" s="1594"/>
      <c r="P576" s="1594"/>
      <c r="Q576" s="1594"/>
      <c r="R576" s="1594"/>
      <c r="S576" s="102"/>
      <c r="T576" s="47"/>
      <c r="U576" s="17" t="s">
        <v>955</v>
      </c>
      <c r="Z576" s="1588"/>
      <c r="AA576" s="1588"/>
      <c r="AB576" s="1588"/>
      <c r="AC576" s="1588"/>
      <c r="AD576" s="1588"/>
      <c r="AE576" s="1588"/>
      <c r="AF576" s="1588"/>
      <c r="AG576" s="1588"/>
      <c r="AH576" s="1588"/>
      <c r="AI576" s="1588"/>
      <c r="AJ576" s="1588"/>
      <c r="AK576" s="15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704</v>
      </c>
      <c r="G577" s="1594"/>
      <c r="H577" s="1594"/>
      <c r="I577" s="1594"/>
      <c r="J577" s="1594"/>
      <c r="K577" s="1594"/>
      <c r="L577" s="1594"/>
      <c r="M577" s="1594"/>
      <c r="N577" s="1594"/>
      <c r="O577" s="1594"/>
      <c r="P577" s="1594"/>
      <c r="Q577" s="1594"/>
      <c r="R577" s="1594"/>
      <c r="S577" s="19"/>
      <c r="T577" s="47"/>
      <c r="U577" s="17" t="s">
        <v>704</v>
      </c>
      <c r="Z577" s="1588"/>
      <c r="AA577" s="1588"/>
      <c r="AB577" s="1588"/>
      <c r="AC577" s="1588"/>
      <c r="AD577" s="1588"/>
      <c r="AE577" s="1588"/>
      <c r="AF577" s="1588"/>
      <c r="AG577" s="1588"/>
      <c r="AH577" s="1588"/>
      <c r="AI577" s="1588"/>
      <c r="AJ577" s="1588"/>
      <c r="AK577" s="158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391</v>
      </c>
      <c r="G578" s="1592"/>
      <c r="H578" s="1592"/>
      <c r="I578" s="1592"/>
      <c r="J578" s="1592"/>
      <c r="K578" s="1592"/>
      <c r="L578" s="1592"/>
      <c r="O578" s="160" t="s">
        <v>447</v>
      </c>
      <c r="P578" s="1593"/>
      <c r="Q578" s="1593"/>
      <c r="R578" s="1593"/>
      <c r="S578" s="21"/>
      <c r="T578" s="47"/>
      <c r="U578" s="17" t="s">
        <v>391</v>
      </c>
      <c r="Z578" s="1592"/>
      <c r="AA578" s="1592"/>
      <c r="AB578" s="1592"/>
      <c r="AC578" s="1592"/>
      <c r="AD578" s="1592"/>
      <c r="AE578" s="1592"/>
      <c r="AH578" s="160" t="s">
        <v>447</v>
      </c>
      <c r="AI578" s="1593"/>
      <c r="AJ578" s="1593"/>
      <c r="AK578" s="159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705</v>
      </c>
      <c r="H579" s="1594"/>
      <c r="I579" s="1594"/>
      <c r="J579" s="1594"/>
      <c r="K579" s="1594"/>
      <c r="L579" s="1594"/>
      <c r="M579" s="1594"/>
      <c r="N579" s="1594"/>
      <c r="O579" s="1594"/>
      <c r="P579" s="1594"/>
      <c r="Q579" s="1594"/>
      <c r="R579" s="1594"/>
      <c r="S579" s="19"/>
      <c r="T579" s="47"/>
      <c r="U579" s="17" t="s">
        <v>705</v>
      </c>
      <c r="AA579" s="1594"/>
      <c r="AB579" s="1594"/>
      <c r="AC579" s="1594"/>
      <c r="AD579" s="1594"/>
      <c r="AE579" s="1594"/>
      <c r="AF579" s="1594"/>
      <c r="AG579" s="1594"/>
      <c r="AH579" s="1594"/>
      <c r="AI579" s="1594"/>
      <c r="AJ579" s="1594"/>
      <c r="AK579" s="1594"/>
      <c r="AM579" s="72" t="s">
        <v>246</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707</v>
      </c>
      <c r="N580" s="1607" t="s">
        <v>828</v>
      </c>
      <c r="O580" s="1607"/>
      <c r="T580" s="47"/>
      <c r="U580" s="17" t="s">
        <v>707</v>
      </c>
      <c r="AG580" s="1607" t="s">
        <v>828</v>
      </c>
      <c r="AH580" s="1607"/>
      <c r="AM580" s="72" t="s">
        <v>247</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289</v>
      </c>
      <c r="B582" s="17" t="s">
        <v>116</v>
      </c>
      <c r="G582" s="1664">
        <f>C562</f>
        <v>0</v>
      </c>
      <c r="H582" s="1664"/>
      <c r="I582" s="1664"/>
      <c r="J582" s="1664"/>
      <c r="K582" s="1664"/>
      <c r="L582" s="1664"/>
      <c r="M582" s="1664"/>
      <c r="N582" s="1664"/>
      <c r="O582" s="1664"/>
      <c r="P582" s="1664"/>
      <c r="Q582" s="1664"/>
      <c r="R582" s="1664"/>
      <c r="T582" s="101" t="s">
        <v>956</v>
      </c>
      <c r="U582" s="17" t="s">
        <v>116</v>
      </c>
      <c r="Z582" s="1664">
        <f>C563</f>
        <v>0</v>
      </c>
      <c r="AA582" s="1664"/>
      <c r="AB582" s="1664"/>
      <c r="AC582" s="1664"/>
      <c r="AD582" s="1664"/>
      <c r="AE582" s="1664"/>
      <c r="AF582" s="1664"/>
      <c r="AG582" s="1664"/>
      <c r="AH582" s="1664"/>
      <c r="AI582" s="1664"/>
      <c r="AJ582" s="1664"/>
      <c r="AK582" s="166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916</v>
      </c>
      <c r="G583" s="1594"/>
      <c r="H583" s="1594"/>
      <c r="I583" s="1594"/>
      <c r="J583" s="1594"/>
      <c r="K583" s="1594"/>
      <c r="L583" s="1594"/>
      <c r="M583" s="1594"/>
      <c r="N583" s="1594"/>
      <c r="O583" s="1594"/>
      <c r="P583" s="1594"/>
      <c r="Q583" s="1594"/>
      <c r="R583" s="1594"/>
      <c r="T583" s="47"/>
      <c r="U583" s="17" t="s">
        <v>916</v>
      </c>
      <c r="Z583" s="1594"/>
      <c r="AA583" s="1594"/>
      <c r="AB583" s="1594"/>
      <c r="AC583" s="1594"/>
      <c r="AD583" s="1594"/>
      <c r="AE583" s="1594"/>
      <c r="AF583" s="1594"/>
      <c r="AG583" s="1594"/>
      <c r="AH583" s="1594"/>
      <c r="AI583" s="1594"/>
      <c r="AJ583" s="1594"/>
      <c r="AK583" s="15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955</v>
      </c>
      <c r="G584" s="1588"/>
      <c r="H584" s="1588"/>
      <c r="I584" s="1588"/>
      <c r="J584" s="1588"/>
      <c r="K584" s="1588"/>
      <c r="L584" s="1588"/>
      <c r="M584" s="1588"/>
      <c r="N584" s="1588"/>
      <c r="O584" s="1588"/>
      <c r="P584" s="1588"/>
      <c r="Q584" s="1588"/>
      <c r="R584" s="1588"/>
      <c r="T584" s="47"/>
      <c r="U584" s="17" t="s">
        <v>955</v>
      </c>
      <c r="Z584" s="1588"/>
      <c r="AA584" s="1588"/>
      <c r="AB584" s="1588"/>
      <c r="AC584" s="1588"/>
      <c r="AD584" s="1588"/>
      <c r="AE584" s="1588"/>
      <c r="AF584" s="1588"/>
      <c r="AG584" s="1588"/>
      <c r="AH584" s="1588"/>
      <c r="AI584" s="1588"/>
      <c r="AJ584" s="1588"/>
      <c r="AK584" s="15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704</v>
      </c>
      <c r="G585" s="1588"/>
      <c r="H585" s="1588"/>
      <c r="I585" s="1588"/>
      <c r="J585" s="1588"/>
      <c r="K585" s="1588"/>
      <c r="L585" s="1588"/>
      <c r="M585" s="1588"/>
      <c r="N585" s="1588"/>
      <c r="O585" s="1588"/>
      <c r="P585" s="1588"/>
      <c r="Q585" s="1588"/>
      <c r="R585" s="1588"/>
      <c r="T585" s="47"/>
      <c r="U585" s="17" t="s">
        <v>704</v>
      </c>
      <c r="Z585" s="1588"/>
      <c r="AA585" s="1588"/>
      <c r="AB585" s="1588"/>
      <c r="AC585" s="1588"/>
      <c r="AD585" s="1588"/>
      <c r="AE585" s="1588"/>
      <c r="AF585" s="1588"/>
      <c r="AG585" s="1588"/>
      <c r="AH585" s="1588"/>
      <c r="AI585" s="1588"/>
      <c r="AJ585" s="1588"/>
      <c r="AK585" s="15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391</v>
      </c>
      <c r="G586" s="1592"/>
      <c r="H586" s="1592"/>
      <c r="I586" s="1592"/>
      <c r="J586" s="1592"/>
      <c r="K586" s="1592"/>
      <c r="L586" s="1592"/>
      <c r="O586" s="160" t="s">
        <v>447</v>
      </c>
      <c r="P586" s="1593"/>
      <c r="Q586" s="1593"/>
      <c r="R586" s="1593"/>
      <c r="T586" s="47"/>
      <c r="U586" s="17" t="s">
        <v>391</v>
      </c>
      <c r="Z586" s="1592"/>
      <c r="AA586" s="1592"/>
      <c r="AB586" s="1592"/>
      <c r="AC586" s="1592"/>
      <c r="AD586" s="1592"/>
      <c r="AE586" s="1592"/>
      <c r="AH586" s="160" t="s">
        <v>447</v>
      </c>
      <c r="AI586" s="1593"/>
      <c r="AJ586" s="1593"/>
      <c r="AK586" s="15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705</v>
      </c>
      <c r="H587" s="1594"/>
      <c r="I587" s="1594"/>
      <c r="J587" s="1594"/>
      <c r="K587" s="1594"/>
      <c r="L587" s="1594"/>
      <c r="M587" s="1594"/>
      <c r="N587" s="1594"/>
      <c r="O587" s="1594"/>
      <c r="P587" s="1594"/>
      <c r="Q587" s="1594"/>
      <c r="R587" s="1594"/>
      <c r="T587" s="47"/>
      <c r="U587" s="17" t="s">
        <v>705</v>
      </c>
      <c r="AA587" s="1594"/>
      <c r="AB587" s="1594"/>
      <c r="AC587" s="1594"/>
      <c r="AD587" s="1594"/>
      <c r="AE587" s="1594"/>
      <c r="AF587" s="1594"/>
      <c r="AG587" s="1594"/>
      <c r="AH587" s="1594"/>
      <c r="AI587" s="1594"/>
      <c r="AJ587" s="1594"/>
      <c r="AK587" s="15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707</v>
      </c>
      <c r="N588" s="1607" t="s">
        <v>828</v>
      </c>
      <c r="O588" s="1607"/>
      <c r="T588" s="47"/>
      <c r="U588" s="17" t="s">
        <v>707</v>
      </c>
      <c r="AG588" s="1607" t="s">
        <v>828</v>
      </c>
      <c r="AH588" s="1607"/>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672</v>
      </c>
      <c r="B590" s="17" t="s">
        <v>116</v>
      </c>
      <c r="G590" s="1664">
        <f>C564</f>
        <v>0</v>
      </c>
      <c r="H590" s="1664"/>
      <c r="I590" s="1664"/>
      <c r="J590" s="1664"/>
      <c r="K590" s="1664"/>
      <c r="L590" s="1664"/>
      <c r="M590" s="1664"/>
      <c r="N590" s="1664"/>
      <c r="O590" s="1664"/>
      <c r="P590" s="1664"/>
      <c r="Q590" s="1664"/>
      <c r="R590" s="1664"/>
      <c r="T590" s="101" t="s">
        <v>959</v>
      </c>
      <c r="U590" s="17" t="s">
        <v>116</v>
      </c>
      <c r="Z590" s="1664">
        <f>C565</f>
        <v>0</v>
      </c>
      <c r="AA590" s="1664"/>
      <c r="AB590" s="1664"/>
      <c r="AC590" s="1664"/>
      <c r="AD590" s="1664"/>
      <c r="AE590" s="1664"/>
      <c r="AF590" s="1664"/>
      <c r="AG590" s="1664"/>
      <c r="AH590" s="1664"/>
      <c r="AI590" s="1664"/>
      <c r="AJ590" s="1664"/>
      <c r="AK590" s="166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916</v>
      </c>
      <c r="G591" s="1594"/>
      <c r="H591" s="1594"/>
      <c r="I591" s="1594"/>
      <c r="J591" s="1594"/>
      <c r="K591" s="1594"/>
      <c r="L591" s="1594"/>
      <c r="M591" s="1594"/>
      <c r="N591" s="1594"/>
      <c r="O591" s="1594"/>
      <c r="P591" s="1594"/>
      <c r="Q591" s="1594"/>
      <c r="R591" s="1594"/>
      <c r="T591" s="47"/>
      <c r="U591" s="17" t="s">
        <v>916</v>
      </c>
      <c r="Z591" s="1594"/>
      <c r="AA591" s="1594"/>
      <c r="AB591" s="1594"/>
      <c r="AC591" s="1594"/>
      <c r="AD591" s="1594"/>
      <c r="AE591" s="1594"/>
      <c r="AF591" s="1594"/>
      <c r="AG591" s="1594"/>
      <c r="AH591" s="1594"/>
      <c r="AI591" s="1594"/>
      <c r="AJ591" s="1594"/>
      <c r="AK591" s="15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955</v>
      </c>
      <c r="G592" s="1594"/>
      <c r="H592" s="1594"/>
      <c r="I592" s="1594"/>
      <c r="J592" s="1594"/>
      <c r="K592" s="1594"/>
      <c r="L592" s="1594"/>
      <c r="M592" s="1594"/>
      <c r="N592" s="1594"/>
      <c r="O592" s="1594"/>
      <c r="P592" s="1594"/>
      <c r="Q592" s="1594"/>
      <c r="R592" s="1594"/>
      <c r="T592" s="47"/>
      <c r="U592" s="17" t="s">
        <v>955</v>
      </c>
      <c r="Z592" s="1588"/>
      <c r="AA592" s="1588"/>
      <c r="AB592" s="1588"/>
      <c r="AC592" s="1588"/>
      <c r="AD592" s="1588"/>
      <c r="AE592" s="1588"/>
      <c r="AF592" s="1588"/>
      <c r="AG592" s="1588"/>
      <c r="AH592" s="1588"/>
      <c r="AI592" s="1588"/>
      <c r="AJ592" s="1588"/>
      <c r="AK592" s="15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704</v>
      </c>
      <c r="G593" s="1594"/>
      <c r="H593" s="1594"/>
      <c r="I593" s="1594"/>
      <c r="J593" s="1594"/>
      <c r="K593" s="1594"/>
      <c r="L593" s="1594"/>
      <c r="M593" s="1594"/>
      <c r="N593" s="1594"/>
      <c r="O593" s="1594"/>
      <c r="P593" s="1594"/>
      <c r="Q593" s="1594"/>
      <c r="R593" s="1594"/>
      <c r="T593" s="47"/>
      <c r="U593" s="17" t="s">
        <v>704</v>
      </c>
      <c r="Z593" s="1588"/>
      <c r="AA593" s="1588"/>
      <c r="AB593" s="1588"/>
      <c r="AC593" s="1588"/>
      <c r="AD593" s="1588"/>
      <c r="AE593" s="1588"/>
      <c r="AF593" s="1588"/>
      <c r="AG593" s="1588"/>
      <c r="AH593" s="1588"/>
      <c r="AI593" s="1588"/>
      <c r="AJ593" s="1588"/>
      <c r="AK593" s="15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391</v>
      </c>
      <c r="G594" s="1592"/>
      <c r="H594" s="1592"/>
      <c r="I594" s="1592"/>
      <c r="J594" s="1592"/>
      <c r="K594" s="1592"/>
      <c r="L594" s="1592"/>
      <c r="O594" s="160" t="s">
        <v>447</v>
      </c>
      <c r="P594" s="1593"/>
      <c r="Q594" s="1593"/>
      <c r="R594" s="1593"/>
      <c r="T594" s="47"/>
      <c r="U594" s="17" t="s">
        <v>391</v>
      </c>
      <c r="Z594" s="1592"/>
      <c r="AA594" s="1592"/>
      <c r="AB594" s="1592"/>
      <c r="AC594" s="1592"/>
      <c r="AD594" s="1592"/>
      <c r="AE594" s="1592"/>
      <c r="AH594" s="160" t="s">
        <v>447</v>
      </c>
      <c r="AI594" s="1593"/>
      <c r="AJ594" s="1593"/>
      <c r="AK594" s="15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705</v>
      </c>
      <c r="H595" s="1594"/>
      <c r="I595" s="1594"/>
      <c r="J595" s="1594"/>
      <c r="K595" s="1594"/>
      <c r="L595" s="1594"/>
      <c r="M595" s="1594"/>
      <c r="N595" s="1594"/>
      <c r="O595" s="1594"/>
      <c r="P595" s="1594"/>
      <c r="Q595" s="1594"/>
      <c r="R595" s="1594"/>
      <c r="T595" s="47"/>
      <c r="U595" s="17" t="s">
        <v>705</v>
      </c>
      <c r="AA595" s="1594"/>
      <c r="AB595" s="1594"/>
      <c r="AC595" s="1594"/>
      <c r="AD595" s="1594"/>
      <c r="AE595" s="1594"/>
      <c r="AF595" s="1594"/>
      <c r="AG595" s="1594"/>
      <c r="AH595" s="1594"/>
      <c r="AI595" s="1594"/>
      <c r="AJ595" s="1594"/>
      <c r="AK595" s="15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707</v>
      </c>
      <c r="N596" s="1607" t="s">
        <v>828</v>
      </c>
      <c r="O596" s="1607"/>
      <c r="T596" s="47"/>
      <c r="U596" s="17" t="s">
        <v>707</v>
      </c>
      <c r="AG596" s="1607" t="s">
        <v>828</v>
      </c>
      <c r="AH596" s="160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246</v>
      </c>
      <c r="B598" s="17" t="s">
        <v>116</v>
      </c>
      <c r="G598" s="1664">
        <f>C566</f>
        <v>0</v>
      </c>
      <c r="H598" s="1664"/>
      <c r="I598" s="1664"/>
      <c r="J598" s="1664"/>
      <c r="K598" s="1664"/>
      <c r="L598" s="1664"/>
      <c r="M598" s="1664"/>
      <c r="N598" s="1664"/>
      <c r="O598" s="1664"/>
      <c r="P598" s="1664"/>
      <c r="Q598" s="1664"/>
      <c r="R598" s="1664"/>
      <c r="T598" s="101" t="s">
        <v>247</v>
      </c>
      <c r="U598" s="17" t="s">
        <v>116</v>
      </c>
      <c r="Z598" s="1664">
        <f>C567</f>
        <v>0</v>
      </c>
      <c r="AA598" s="1664"/>
      <c r="AB598" s="1664"/>
      <c r="AC598" s="1664"/>
      <c r="AD598" s="1664"/>
      <c r="AE598" s="1664"/>
      <c r="AF598" s="1664"/>
      <c r="AG598" s="1664"/>
      <c r="AH598" s="1664"/>
      <c r="AI598" s="1664"/>
      <c r="AJ598" s="1664"/>
      <c r="AK598" s="166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916</v>
      </c>
      <c r="G599" s="1594"/>
      <c r="H599" s="1594"/>
      <c r="I599" s="1594"/>
      <c r="J599" s="1594"/>
      <c r="K599" s="1594"/>
      <c r="L599" s="1594"/>
      <c r="M599" s="1594"/>
      <c r="N599" s="1594"/>
      <c r="O599" s="1594"/>
      <c r="P599" s="1594"/>
      <c r="Q599" s="1594"/>
      <c r="R599" s="1594"/>
      <c r="T599" s="47"/>
      <c r="U599" s="17" t="s">
        <v>916</v>
      </c>
      <c r="Z599" s="1594"/>
      <c r="AA599" s="1594"/>
      <c r="AB599" s="1594"/>
      <c r="AC599" s="1594"/>
      <c r="AD599" s="1594"/>
      <c r="AE599" s="1594"/>
      <c r="AF599" s="1594"/>
      <c r="AG599" s="1594"/>
      <c r="AH599" s="1594"/>
      <c r="AI599" s="1594"/>
      <c r="AJ599" s="1594"/>
      <c r="AK599" s="1594"/>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955</v>
      </c>
      <c r="G600" s="1594"/>
      <c r="H600" s="1594"/>
      <c r="I600" s="1594"/>
      <c r="J600" s="1594"/>
      <c r="K600" s="1594"/>
      <c r="L600" s="1594"/>
      <c r="M600" s="1594"/>
      <c r="N600" s="1594"/>
      <c r="O600" s="1594"/>
      <c r="P600" s="1594"/>
      <c r="Q600" s="1594"/>
      <c r="R600" s="1594"/>
      <c r="T600" s="47"/>
      <c r="U600" s="17" t="s">
        <v>955</v>
      </c>
      <c r="Z600" s="1588"/>
      <c r="AA600" s="1588"/>
      <c r="AB600" s="1588"/>
      <c r="AC600" s="1588"/>
      <c r="AD600" s="1588"/>
      <c r="AE600" s="1588"/>
      <c r="AF600" s="1588"/>
      <c r="AG600" s="1588"/>
      <c r="AH600" s="1588"/>
      <c r="AI600" s="1588"/>
      <c r="AJ600" s="1588"/>
      <c r="AK600" s="1588"/>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704</v>
      </c>
      <c r="G601" s="1594"/>
      <c r="H601" s="1594"/>
      <c r="I601" s="1594"/>
      <c r="J601" s="1594"/>
      <c r="K601" s="1594"/>
      <c r="L601" s="1594"/>
      <c r="M601" s="1594"/>
      <c r="N601" s="1594"/>
      <c r="O601" s="1594"/>
      <c r="P601" s="1594"/>
      <c r="Q601" s="1594"/>
      <c r="R601" s="1594"/>
      <c r="T601" s="47"/>
      <c r="U601" s="17" t="s">
        <v>704</v>
      </c>
      <c r="Z601" s="1588"/>
      <c r="AA601" s="1588"/>
      <c r="AB601" s="1588"/>
      <c r="AC601" s="1588"/>
      <c r="AD601" s="1588"/>
      <c r="AE601" s="1588"/>
      <c r="AF601" s="1588"/>
      <c r="AG601" s="1588"/>
      <c r="AH601" s="1588"/>
      <c r="AI601" s="1588"/>
      <c r="AJ601" s="1588"/>
      <c r="AK601" s="1588"/>
    </row>
    <row r="602" spans="1:112" ht="12.75" customHeight="1">
      <c r="A602" s="47"/>
      <c r="B602" s="17" t="s">
        <v>391</v>
      </c>
      <c r="G602" s="1592"/>
      <c r="H602" s="1592"/>
      <c r="I602" s="1592"/>
      <c r="J602" s="1592"/>
      <c r="K602" s="1592"/>
      <c r="L602" s="1592"/>
      <c r="O602" s="160" t="s">
        <v>447</v>
      </c>
      <c r="P602" s="1593"/>
      <c r="Q602" s="1593"/>
      <c r="R602" s="1593"/>
      <c r="T602" s="47"/>
      <c r="U602" s="17" t="s">
        <v>391</v>
      </c>
      <c r="Z602" s="1592"/>
      <c r="AA602" s="1592"/>
      <c r="AB602" s="1592"/>
      <c r="AC602" s="1592"/>
      <c r="AD602" s="1592"/>
      <c r="AE602" s="1592"/>
      <c r="AH602" s="160" t="s">
        <v>447</v>
      </c>
      <c r="AI602" s="1593"/>
      <c r="AJ602" s="1593"/>
      <c r="AK602" s="1593"/>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705</v>
      </c>
      <c r="H603" s="1594"/>
      <c r="I603" s="1594"/>
      <c r="J603" s="1594"/>
      <c r="K603" s="1594"/>
      <c r="L603" s="1594"/>
      <c r="M603" s="1594"/>
      <c r="N603" s="1594"/>
      <c r="O603" s="1594"/>
      <c r="P603" s="1594"/>
      <c r="Q603" s="1594"/>
      <c r="R603" s="1594"/>
      <c r="T603" s="47"/>
      <c r="U603" s="17" t="s">
        <v>705</v>
      </c>
      <c r="AA603" s="1594"/>
      <c r="AB603" s="1594"/>
      <c r="AC603" s="1594"/>
      <c r="AD603" s="1594"/>
      <c r="AE603" s="1594"/>
      <c r="AF603" s="1594"/>
      <c r="AG603" s="1594"/>
      <c r="AH603" s="1594"/>
      <c r="AI603" s="1594"/>
      <c r="AJ603" s="1594"/>
      <c r="AK603" s="1594"/>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707</v>
      </c>
      <c r="N604" s="1607" t="s">
        <v>828</v>
      </c>
      <c r="O604" s="1607"/>
      <c r="T604" s="47"/>
      <c r="U604" s="17" t="s">
        <v>707</v>
      </c>
      <c r="AG604" s="1607" t="s">
        <v>828</v>
      </c>
      <c r="AH604" s="1607"/>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113</v>
      </c>
      <c r="B606" s="17" t="s">
        <v>116</v>
      </c>
      <c r="G606" s="1664">
        <f>C568</f>
        <v>0</v>
      </c>
      <c r="H606" s="1664"/>
      <c r="I606" s="1664"/>
      <c r="J606" s="1664"/>
      <c r="K606" s="1664"/>
      <c r="L606" s="1664"/>
      <c r="M606" s="1664"/>
      <c r="N606" s="1664"/>
      <c r="O606" s="1664"/>
      <c r="P606" s="1664"/>
      <c r="Q606" s="1664"/>
      <c r="R606" s="1664"/>
      <c r="T606" s="101" t="s">
        <v>973</v>
      </c>
      <c r="U606" s="17" t="s">
        <v>116</v>
      </c>
      <c r="Z606" s="1664">
        <f>C569</f>
        <v>0</v>
      </c>
      <c r="AA606" s="1664"/>
      <c r="AB606" s="1664"/>
      <c r="AC606" s="1664"/>
      <c r="AD606" s="1664"/>
      <c r="AE606" s="1664"/>
      <c r="AF606" s="1664"/>
      <c r="AG606" s="1664"/>
      <c r="AH606" s="1664"/>
      <c r="AI606" s="1664"/>
      <c r="AJ606" s="1664"/>
      <c r="AK606" s="1664"/>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916</v>
      </c>
      <c r="C607" s="17"/>
      <c r="D607" s="17"/>
      <c r="E607" s="17"/>
      <c r="F607" s="17"/>
      <c r="G607" s="1594"/>
      <c r="H607" s="1594"/>
      <c r="I607" s="1594"/>
      <c r="J607" s="1594"/>
      <c r="K607" s="1594"/>
      <c r="L607" s="1594"/>
      <c r="M607" s="1594"/>
      <c r="N607" s="1594"/>
      <c r="O607" s="1594"/>
      <c r="P607" s="1594"/>
      <c r="Q607" s="1594"/>
      <c r="R607" s="1594"/>
      <c r="S607" s="17"/>
      <c r="T607" s="47"/>
      <c r="U607" s="17" t="s">
        <v>916</v>
      </c>
      <c r="V607" s="17"/>
      <c r="W607" s="17"/>
      <c r="X607" s="17"/>
      <c r="Y607" s="17"/>
      <c r="Z607" s="1594"/>
      <c r="AA607" s="1594"/>
      <c r="AB607" s="1594"/>
      <c r="AC607" s="1594"/>
      <c r="AD607" s="1594"/>
      <c r="AE607" s="1594"/>
      <c r="AF607" s="1594"/>
      <c r="AG607" s="1594"/>
      <c r="AH607" s="1594"/>
      <c r="AI607" s="1594"/>
      <c r="AJ607" s="1594"/>
      <c r="AK607" s="1594"/>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955</v>
      </c>
      <c r="C608" s="17"/>
      <c r="D608" s="17"/>
      <c r="E608" s="17"/>
      <c r="F608" s="17"/>
      <c r="G608" s="1594"/>
      <c r="H608" s="1594"/>
      <c r="I608" s="1594"/>
      <c r="J608" s="1594"/>
      <c r="K608" s="1594"/>
      <c r="L608" s="1594"/>
      <c r="M608" s="1594"/>
      <c r="N608" s="1594"/>
      <c r="O608" s="1594"/>
      <c r="P608" s="1594"/>
      <c r="Q608" s="1594"/>
      <c r="R608" s="1594"/>
      <c r="S608" s="17"/>
      <c r="T608" s="47"/>
      <c r="U608" s="17" t="s">
        <v>955</v>
      </c>
      <c r="V608" s="17"/>
      <c r="W608" s="17"/>
      <c r="X608" s="17"/>
      <c r="Y608" s="17"/>
      <c r="Z608" s="1588"/>
      <c r="AA608" s="1588"/>
      <c r="AB608" s="1588"/>
      <c r="AC608" s="1588"/>
      <c r="AD608" s="1588"/>
      <c r="AE608" s="1588"/>
      <c r="AF608" s="1588"/>
      <c r="AG608" s="1588"/>
      <c r="AH608" s="1588"/>
      <c r="AI608" s="1588"/>
      <c r="AJ608" s="1588"/>
      <c r="AK608" s="1588"/>
      <c r="AL608" s="17"/>
      <c r="AM608" s="72"/>
      <c r="AN608" s="72"/>
      <c r="AO608" s="72"/>
      <c r="AP608" s="72"/>
      <c r="AQ608" s="72"/>
      <c r="AR608" s="72"/>
      <c r="AS608" s="72"/>
      <c r="AT608" s="72"/>
      <c r="AU608" s="72"/>
      <c r="AV608" s="72"/>
      <c r="AW608" s="72"/>
      <c r="AX608" s="72"/>
      <c r="AY608" s="72"/>
      <c r="AZ608" s="72"/>
      <c r="BA608" s="72" t="s">
        <v>275</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704</v>
      </c>
      <c r="C609" s="17"/>
      <c r="D609" s="17"/>
      <c r="E609" s="17"/>
      <c r="F609" s="17"/>
      <c r="G609" s="1594"/>
      <c r="H609" s="1594"/>
      <c r="I609" s="1594"/>
      <c r="J609" s="1594"/>
      <c r="K609" s="1594"/>
      <c r="L609" s="1594"/>
      <c r="M609" s="1594"/>
      <c r="N609" s="1594"/>
      <c r="O609" s="1594"/>
      <c r="P609" s="1594"/>
      <c r="Q609" s="1594"/>
      <c r="R609" s="1594"/>
      <c r="S609" s="17"/>
      <c r="T609" s="47"/>
      <c r="U609" s="17" t="s">
        <v>704</v>
      </c>
      <c r="V609" s="17"/>
      <c r="W609" s="17"/>
      <c r="X609" s="17"/>
      <c r="Y609" s="17"/>
      <c r="Z609" s="1588"/>
      <c r="AA609" s="1588"/>
      <c r="AB609" s="1588"/>
      <c r="AC609" s="1588"/>
      <c r="AD609" s="1588"/>
      <c r="AE609" s="1588"/>
      <c r="AF609" s="1588"/>
      <c r="AG609" s="1588"/>
      <c r="AH609" s="1588"/>
      <c r="AI609" s="1588"/>
      <c r="AJ609" s="1588"/>
      <c r="AK609" s="1588"/>
      <c r="AL609" s="17"/>
      <c r="AM609" s="9" t="s">
        <v>400</v>
      </c>
      <c r="AN609" s="72"/>
      <c r="AO609" s="72"/>
      <c r="AP609" s="72"/>
      <c r="AQ609" s="72"/>
      <c r="AR609" s="342" t="s">
        <v>1096</v>
      </c>
      <c r="AS609" s="343"/>
      <c r="AT609" s="2044"/>
      <c r="AU609" s="2045"/>
      <c r="AV609" s="342" t="s">
        <v>1097</v>
      </c>
      <c r="AW609" s="343"/>
      <c r="AX609" s="2044"/>
      <c r="AY609" s="2045"/>
      <c r="AZ609" s="72"/>
      <c r="BA609" s="1699" t="s">
        <v>462</v>
      </c>
      <c r="BB609" s="1699"/>
      <c r="BC609" s="1699"/>
      <c r="BD609" s="1699"/>
      <c r="BE609" s="1699"/>
      <c r="BF609" s="1699" t="s">
        <v>401</v>
      </c>
      <c r="BG609" s="1699"/>
      <c r="BH609" s="1699"/>
      <c r="BI609" s="1699"/>
      <c r="BJ609" s="1699"/>
      <c r="BK609" s="1699" t="s">
        <v>742</v>
      </c>
      <c r="BL609" s="1699"/>
      <c r="BM609" s="1699"/>
      <c r="BN609" s="1699"/>
      <c r="BO609" s="1699"/>
      <c r="BP609" s="1699" t="s">
        <v>743</v>
      </c>
      <c r="BQ609" s="1699"/>
      <c r="BR609" s="1699"/>
      <c r="BS609" s="1699"/>
      <c r="BT609" s="1699"/>
      <c r="BU609" s="1699" t="s">
        <v>255</v>
      </c>
      <c r="BV609" s="1699"/>
      <c r="BW609" s="1699"/>
      <c r="BX609" s="1699"/>
      <c r="BY609" s="1699"/>
      <c r="BZ609" s="1699" t="s">
        <v>716</v>
      </c>
      <c r="CA609" s="1699"/>
      <c r="CB609" s="1699"/>
      <c r="CC609" s="1699"/>
      <c r="CD609" s="1699"/>
      <c r="CE609" s="1699" t="s">
        <v>462</v>
      </c>
      <c r="CF609" s="1699"/>
      <c r="CG609" s="1699"/>
      <c r="CH609" s="1699"/>
      <c r="CI609" s="1699"/>
      <c r="CJ609" s="1699" t="s">
        <v>401</v>
      </c>
      <c r="CK609" s="1699"/>
      <c r="CL609" s="1699"/>
      <c r="CM609" s="1699"/>
      <c r="CN609" s="1699"/>
      <c r="CO609" s="1699" t="s">
        <v>742</v>
      </c>
      <c r="CP609" s="1699"/>
      <c r="CQ609" s="1699"/>
      <c r="CR609" s="1699"/>
      <c r="CS609" s="1699"/>
      <c r="CT609" s="1699" t="s">
        <v>743</v>
      </c>
      <c r="CU609" s="1699"/>
      <c r="CV609" s="1699"/>
      <c r="CW609" s="1699"/>
      <c r="CX609" s="1699"/>
      <c r="CY609" s="1699" t="s">
        <v>255</v>
      </c>
      <c r="CZ609" s="1699"/>
      <c r="DA609" s="1699"/>
      <c r="DB609" s="1699"/>
      <c r="DC609" s="1699"/>
      <c r="DD609" s="1699" t="s">
        <v>716</v>
      </c>
      <c r="DE609" s="1699"/>
      <c r="DF609" s="1699"/>
      <c r="DG609" s="1699"/>
      <c r="DH609" s="1699"/>
    </row>
    <row r="610" spans="1:112" s="9" customFormat="1" ht="12.75" customHeight="1">
      <c r="A610" s="47"/>
      <c r="B610" s="17" t="s">
        <v>391</v>
      </c>
      <c r="C610" s="17"/>
      <c r="D610" s="17"/>
      <c r="E610" s="17"/>
      <c r="F610" s="17"/>
      <c r="G610" s="1592"/>
      <c r="H610" s="1592"/>
      <c r="I610" s="1592"/>
      <c r="J610" s="1592"/>
      <c r="K610" s="1592"/>
      <c r="L610" s="1592"/>
      <c r="M610" s="17"/>
      <c r="N610" s="17"/>
      <c r="O610" s="160" t="s">
        <v>447</v>
      </c>
      <c r="P610" s="1593"/>
      <c r="Q610" s="1593"/>
      <c r="R610" s="1593"/>
      <c r="S610" s="17"/>
      <c r="T610" s="47"/>
      <c r="U610" s="17" t="s">
        <v>391</v>
      </c>
      <c r="V610" s="17"/>
      <c r="W610" s="17"/>
      <c r="X610" s="17"/>
      <c r="Y610" s="17"/>
      <c r="Z610" s="1592"/>
      <c r="AA610" s="1592"/>
      <c r="AB610" s="1592"/>
      <c r="AC610" s="1592"/>
      <c r="AD610" s="1592"/>
      <c r="AE610" s="1592"/>
      <c r="AF610" s="17"/>
      <c r="AG610" s="17"/>
      <c r="AH610" s="160" t="s">
        <v>447</v>
      </c>
      <c r="AI610" s="1593"/>
      <c r="AJ610" s="1593"/>
      <c r="AK610" s="1593"/>
      <c r="AL610" s="17"/>
      <c r="AM610" s="9" t="s">
        <v>401</v>
      </c>
      <c r="AN610" s="72"/>
      <c r="AO610" s="72"/>
      <c r="AP610" s="72"/>
      <c r="AQ610" s="72"/>
      <c r="AR610" s="2046">
        <f t="shared" ref="AR610:AR634" si="0">IF(AND(AD724&lt;=0.5,AD724&gt;=0.36),1,0)</f>
        <v>0</v>
      </c>
      <c r="AS610" s="2047"/>
      <c r="AT610" s="2044">
        <f t="shared" ref="AT610:AT634" si="1">IF(AR610=1,G724,0)</f>
        <v>0</v>
      </c>
      <c r="AU610" s="2045"/>
      <c r="AV610" s="2046">
        <f t="shared" ref="AV610:AV634" si="2">IF(AND(AD724&lt;=0.35,AD724&gt;0),1,0)</f>
        <v>0</v>
      </c>
      <c r="AW610" s="2047"/>
      <c r="AX610" s="2044">
        <f t="shared" ref="AX610:AX634" si="3">IF(AV610=1,G724,0)</f>
        <v>0</v>
      </c>
      <c r="AY610" s="2045"/>
      <c r="AZ610" s="72"/>
      <c r="BA610" s="1686">
        <f t="shared" ref="BA610:BA634" si="4">IF(B724="SRO/Studio",G724,0)</f>
        <v>0</v>
      </c>
      <c r="BB610" s="1686"/>
      <c r="BC610" s="1686"/>
      <c r="BD610" s="1686"/>
      <c r="BE610" s="1686"/>
      <c r="BF610" s="1686">
        <f t="shared" ref="BF610:BF634" si="5">IF(B724="1 Bedroom",G724,0)</f>
        <v>0</v>
      </c>
      <c r="BG610" s="1686"/>
      <c r="BH610" s="1686"/>
      <c r="BI610" s="1686"/>
      <c r="BJ610" s="1686"/>
      <c r="BK610" s="1686">
        <f t="shared" ref="BK610:BK634" si="6">IF(B724="2 Bedrooms",G724,0)</f>
        <v>0</v>
      </c>
      <c r="BL610" s="1686"/>
      <c r="BM610" s="1686"/>
      <c r="BN610" s="1686"/>
      <c r="BO610" s="1686"/>
      <c r="BP610" s="1686">
        <f t="shared" ref="BP610:BP634" si="7">IF(B724="3 Bedrooms",G724,0)</f>
        <v>0</v>
      </c>
      <c r="BQ610" s="1686"/>
      <c r="BR610" s="1686"/>
      <c r="BS610" s="1686"/>
      <c r="BT610" s="1686"/>
      <c r="BU610" s="1686">
        <f t="shared" ref="BU610:BU634" si="8">IF(B724="4 Bedrooms",G724,0)</f>
        <v>0</v>
      </c>
      <c r="BV610" s="1686"/>
      <c r="BW610" s="1686"/>
      <c r="BX610" s="1686"/>
      <c r="BY610" s="1686"/>
      <c r="BZ610" s="1686">
        <f t="shared" ref="BZ610:BZ634" si="9">IF(B724="5 Bedrooms",G724,0)</f>
        <v>0</v>
      </c>
      <c r="CA610" s="1686"/>
      <c r="CB610" s="1686"/>
      <c r="CC610" s="1686"/>
      <c r="CD610" s="1686"/>
      <c r="CE610" s="1698">
        <f t="shared" ref="CE610:CE634" si="10">IF(AND(B724="SRO/Studio",AD724&lt;=0.3),G724,0)</f>
        <v>0</v>
      </c>
      <c r="CF610" s="1698"/>
      <c r="CG610" s="1698"/>
      <c r="CH610" s="1698"/>
      <c r="CI610" s="1698"/>
      <c r="CJ610" s="1698">
        <f t="shared" ref="CJ610:CJ634" si="11">IF(AND(B724="1 Bedroom",AD724&lt;=0.3),G724,0)</f>
        <v>0</v>
      </c>
      <c r="CK610" s="1698"/>
      <c r="CL610" s="1698"/>
      <c r="CM610" s="1698"/>
      <c r="CN610" s="1698"/>
      <c r="CO610" s="1698">
        <f t="shared" ref="CO610:CO634" si="12">IF(AND(B724="2 Bedrooms",AD724&lt;=0.3),G724,0)</f>
        <v>0</v>
      </c>
      <c r="CP610" s="1698"/>
      <c r="CQ610" s="1698"/>
      <c r="CR610" s="1698"/>
      <c r="CS610" s="1698"/>
      <c r="CT610" s="1698">
        <f t="shared" ref="CT610:CT634" si="13">IF(AND(B724="3 Bedrooms",AD724&lt;=0.3),G724,0)</f>
        <v>0</v>
      </c>
      <c r="CU610" s="1698"/>
      <c r="CV610" s="1698"/>
      <c r="CW610" s="1698"/>
      <c r="CX610" s="1698"/>
      <c r="CY610" s="1698">
        <f t="shared" ref="CY610:CY634" si="14">IF(AND(B724="4 Bedrooms",AD724&lt;=0.3),G724,0)</f>
        <v>0</v>
      </c>
      <c r="CZ610" s="1698"/>
      <c r="DA610" s="1698"/>
      <c r="DB610" s="1698"/>
      <c r="DC610" s="1698"/>
      <c r="DD610" s="1698">
        <f t="shared" ref="DD610:DD634" si="15">IF(AND(B724="5 Bedrooms",AD724&lt;=0.3),G724,0)</f>
        <v>0</v>
      </c>
      <c r="DE610" s="1698"/>
      <c r="DF610" s="1698"/>
      <c r="DG610" s="1698"/>
      <c r="DH610" s="1698"/>
    </row>
    <row r="611" spans="1:112" s="9" customFormat="1" ht="12.75" customHeight="1">
      <c r="A611" s="47"/>
      <c r="B611" s="17" t="s">
        <v>705</v>
      </c>
      <c r="C611" s="17"/>
      <c r="D611" s="17"/>
      <c r="E611" s="17"/>
      <c r="F611" s="17"/>
      <c r="G611" s="17"/>
      <c r="H611" s="1594"/>
      <c r="I611" s="1594"/>
      <c r="J611" s="1594"/>
      <c r="K611" s="1594"/>
      <c r="L611" s="1594"/>
      <c r="M611" s="1594"/>
      <c r="N611" s="1594"/>
      <c r="O611" s="1594"/>
      <c r="P611" s="1594"/>
      <c r="Q611" s="1594"/>
      <c r="R611" s="1594"/>
      <c r="S611" s="17"/>
      <c r="T611" s="47"/>
      <c r="U611" s="17" t="s">
        <v>705</v>
      </c>
      <c r="V611" s="17"/>
      <c r="W611" s="17"/>
      <c r="X611" s="17"/>
      <c r="Y611" s="17"/>
      <c r="Z611" s="17"/>
      <c r="AA611" s="1594"/>
      <c r="AB611" s="1594"/>
      <c r="AC611" s="1594"/>
      <c r="AD611" s="1594"/>
      <c r="AE611" s="1594"/>
      <c r="AF611" s="1594"/>
      <c r="AG611" s="1594"/>
      <c r="AH611" s="1594"/>
      <c r="AI611" s="1594"/>
      <c r="AJ611" s="1594"/>
      <c r="AK611" s="1594"/>
      <c r="AL611" s="17"/>
      <c r="AM611" s="9" t="s">
        <v>742</v>
      </c>
      <c r="AN611" s="72"/>
      <c r="AO611" s="72"/>
      <c r="AP611" s="72"/>
      <c r="AQ611" s="72"/>
      <c r="AR611" s="2046">
        <f t="shared" si="0"/>
        <v>0</v>
      </c>
      <c r="AS611" s="2047"/>
      <c r="AT611" s="2044">
        <f t="shared" si="1"/>
        <v>0</v>
      </c>
      <c r="AU611" s="2045"/>
      <c r="AV611" s="2046">
        <f t="shared" si="2"/>
        <v>0</v>
      </c>
      <c r="AW611" s="2047"/>
      <c r="AX611" s="2044">
        <f t="shared" si="3"/>
        <v>0</v>
      </c>
      <c r="AY611" s="2045"/>
      <c r="AZ611" s="72"/>
      <c r="BA611" s="1686">
        <f t="shared" si="4"/>
        <v>0</v>
      </c>
      <c r="BB611" s="1686"/>
      <c r="BC611" s="1686"/>
      <c r="BD611" s="1686"/>
      <c r="BE611" s="1686"/>
      <c r="BF611" s="1686">
        <f t="shared" si="5"/>
        <v>0</v>
      </c>
      <c r="BG611" s="1686"/>
      <c r="BH611" s="1686"/>
      <c r="BI611" s="1686"/>
      <c r="BJ611" s="1686"/>
      <c r="BK611" s="1686">
        <f t="shared" si="6"/>
        <v>0</v>
      </c>
      <c r="BL611" s="1686"/>
      <c r="BM611" s="1686"/>
      <c r="BN611" s="1686"/>
      <c r="BO611" s="1686"/>
      <c r="BP611" s="1686">
        <f t="shared" si="7"/>
        <v>0</v>
      </c>
      <c r="BQ611" s="1686"/>
      <c r="BR611" s="1686"/>
      <c r="BS611" s="1686"/>
      <c r="BT611" s="1686"/>
      <c r="BU611" s="1686">
        <f t="shared" si="8"/>
        <v>0</v>
      </c>
      <c r="BV611" s="1686"/>
      <c r="BW611" s="1686"/>
      <c r="BX611" s="1686"/>
      <c r="BY611" s="1686"/>
      <c r="BZ611" s="1686">
        <f t="shared" si="9"/>
        <v>0</v>
      </c>
      <c r="CA611" s="1686"/>
      <c r="CB611" s="1686"/>
      <c r="CC611" s="1686"/>
      <c r="CD611" s="1686"/>
      <c r="CE611" s="1698">
        <f t="shared" si="10"/>
        <v>0</v>
      </c>
      <c r="CF611" s="1698"/>
      <c r="CG611" s="1698"/>
      <c r="CH611" s="1698"/>
      <c r="CI611" s="1698"/>
      <c r="CJ611" s="1698">
        <f t="shared" si="11"/>
        <v>0</v>
      </c>
      <c r="CK611" s="1698"/>
      <c r="CL611" s="1698"/>
      <c r="CM611" s="1698"/>
      <c r="CN611" s="1698"/>
      <c r="CO611" s="1698">
        <f t="shared" si="12"/>
        <v>0</v>
      </c>
      <c r="CP611" s="1698"/>
      <c r="CQ611" s="1698"/>
      <c r="CR611" s="1698"/>
      <c r="CS611" s="1698"/>
      <c r="CT611" s="1698">
        <f t="shared" si="13"/>
        <v>0</v>
      </c>
      <c r="CU611" s="1698"/>
      <c r="CV611" s="1698"/>
      <c r="CW611" s="1698"/>
      <c r="CX611" s="1698"/>
      <c r="CY611" s="1698">
        <f t="shared" si="14"/>
        <v>0</v>
      </c>
      <c r="CZ611" s="1698"/>
      <c r="DA611" s="1698"/>
      <c r="DB611" s="1698"/>
      <c r="DC611" s="1698"/>
      <c r="DD611" s="1698">
        <f t="shared" si="15"/>
        <v>0</v>
      </c>
      <c r="DE611" s="1698"/>
      <c r="DF611" s="1698"/>
      <c r="DG611" s="1698"/>
      <c r="DH611" s="1698"/>
    </row>
    <row r="612" spans="1:112" ht="12.75" customHeight="1">
      <c r="A612" s="47"/>
      <c r="B612" s="17" t="s">
        <v>707</v>
      </c>
      <c r="N612" s="1607" t="s">
        <v>828</v>
      </c>
      <c r="O612" s="1607"/>
      <c r="T612" s="47"/>
      <c r="U612" s="17" t="s">
        <v>707</v>
      </c>
      <c r="AG612" s="1607" t="s">
        <v>828</v>
      </c>
      <c r="AH612" s="1607"/>
      <c r="AM612" s="9" t="s">
        <v>743</v>
      </c>
      <c r="AN612" s="72"/>
      <c r="AO612" s="72"/>
      <c r="AP612" s="72"/>
      <c r="AQ612" s="72"/>
      <c r="AR612" s="2046">
        <f t="shared" si="0"/>
        <v>0</v>
      </c>
      <c r="AS612" s="2047"/>
      <c r="AT612" s="2044">
        <f t="shared" si="1"/>
        <v>0</v>
      </c>
      <c r="AU612" s="2045"/>
      <c r="AV612" s="2046">
        <f t="shared" si="2"/>
        <v>0</v>
      </c>
      <c r="AW612" s="2047"/>
      <c r="AX612" s="2044">
        <f t="shared" si="3"/>
        <v>0</v>
      </c>
      <c r="AY612" s="2045"/>
      <c r="AZ612" s="72"/>
      <c r="BA612" s="1686">
        <f t="shared" si="4"/>
        <v>0</v>
      </c>
      <c r="BB612" s="1686"/>
      <c r="BC612" s="1686"/>
      <c r="BD612" s="1686"/>
      <c r="BE612" s="1686"/>
      <c r="BF612" s="1686">
        <f t="shared" si="5"/>
        <v>0</v>
      </c>
      <c r="BG612" s="1686"/>
      <c r="BH612" s="1686"/>
      <c r="BI612" s="1686"/>
      <c r="BJ612" s="1686"/>
      <c r="BK612" s="1686">
        <f t="shared" si="6"/>
        <v>0</v>
      </c>
      <c r="BL612" s="1686"/>
      <c r="BM612" s="1686"/>
      <c r="BN612" s="1686"/>
      <c r="BO612" s="1686"/>
      <c r="BP612" s="1686">
        <f t="shared" si="7"/>
        <v>0</v>
      </c>
      <c r="BQ612" s="1686"/>
      <c r="BR612" s="1686"/>
      <c r="BS612" s="1686"/>
      <c r="BT612" s="1686"/>
      <c r="BU612" s="1686">
        <f t="shared" si="8"/>
        <v>0</v>
      </c>
      <c r="BV612" s="1686"/>
      <c r="BW612" s="1686"/>
      <c r="BX612" s="1686"/>
      <c r="BY612" s="1686"/>
      <c r="BZ612" s="1686">
        <f t="shared" si="9"/>
        <v>0</v>
      </c>
      <c r="CA612" s="1686"/>
      <c r="CB612" s="1686"/>
      <c r="CC612" s="1686"/>
      <c r="CD612" s="1686"/>
      <c r="CE612" s="1698">
        <f t="shared" si="10"/>
        <v>0</v>
      </c>
      <c r="CF612" s="1698"/>
      <c r="CG612" s="1698"/>
      <c r="CH612" s="1698"/>
      <c r="CI612" s="1698"/>
      <c r="CJ612" s="1698">
        <f t="shared" si="11"/>
        <v>0</v>
      </c>
      <c r="CK612" s="1698"/>
      <c r="CL612" s="1698"/>
      <c r="CM612" s="1698"/>
      <c r="CN612" s="1698"/>
      <c r="CO612" s="1698">
        <f t="shared" si="12"/>
        <v>0</v>
      </c>
      <c r="CP612" s="1698"/>
      <c r="CQ612" s="1698"/>
      <c r="CR612" s="1698"/>
      <c r="CS612" s="1698"/>
      <c r="CT612" s="1698">
        <f t="shared" si="13"/>
        <v>0</v>
      </c>
      <c r="CU612" s="1698"/>
      <c r="CV612" s="1698"/>
      <c r="CW612" s="1698"/>
      <c r="CX612" s="1698"/>
      <c r="CY612" s="1698">
        <f t="shared" si="14"/>
        <v>0</v>
      </c>
      <c r="CZ612" s="1698"/>
      <c r="DA612" s="1698"/>
      <c r="DB612" s="1698"/>
      <c r="DC612" s="1698"/>
      <c r="DD612" s="1698">
        <f t="shared" si="15"/>
        <v>0</v>
      </c>
      <c r="DE612" s="1698"/>
      <c r="DF612" s="1698"/>
      <c r="DG612" s="1698"/>
      <c r="DH612" s="1698"/>
    </row>
    <row r="613" spans="1:112" ht="12.75" customHeight="1">
      <c r="A613" s="47"/>
      <c r="T613" s="47"/>
      <c r="AM613" s="9" t="s">
        <v>744</v>
      </c>
      <c r="AN613" s="72"/>
      <c r="AO613" s="72"/>
      <c r="AP613" s="72"/>
      <c r="AQ613" s="72"/>
      <c r="AR613" s="2046">
        <f t="shared" si="0"/>
        <v>0</v>
      </c>
      <c r="AS613" s="2047"/>
      <c r="AT613" s="2044">
        <f t="shared" si="1"/>
        <v>0</v>
      </c>
      <c r="AU613" s="2045"/>
      <c r="AV613" s="2046">
        <f t="shared" si="2"/>
        <v>0</v>
      </c>
      <c r="AW613" s="2047"/>
      <c r="AX613" s="2044">
        <f t="shared" si="3"/>
        <v>0</v>
      </c>
      <c r="AY613" s="2045"/>
      <c r="AZ613" s="72"/>
      <c r="BA613" s="1686">
        <f t="shared" si="4"/>
        <v>0</v>
      </c>
      <c r="BB613" s="1686"/>
      <c r="BC613" s="1686"/>
      <c r="BD613" s="1686"/>
      <c r="BE613" s="1686"/>
      <c r="BF613" s="1686">
        <f t="shared" si="5"/>
        <v>0</v>
      </c>
      <c r="BG613" s="1686"/>
      <c r="BH613" s="1686"/>
      <c r="BI613" s="1686"/>
      <c r="BJ613" s="1686"/>
      <c r="BK613" s="1686">
        <f t="shared" si="6"/>
        <v>0</v>
      </c>
      <c r="BL613" s="1686"/>
      <c r="BM613" s="1686"/>
      <c r="BN613" s="1686"/>
      <c r="BO613" s="1686"/>
      <c r="BP613" s="1686">
        <f t="shared" si="7"/>
        <v>0</v>
      </c>
      <c r="BQ613" s="1686"/>
      <c r="BR613" s="1686"/>
      <c r="BS613" s="1686"/>
      <c r="BT613" s="1686"/>
      <c r="BU613" s="1686">
        <f t="shared" si="8"/>
        <v>0</v>
      </c>
      <c r="BV613" s="1686"/>
      <c r="BW613" s="1686"/>
      <c r="BX613" s="1686"/>
      <c r="BY613" s="1686"/>
      <c r="BZ613" s="1686">
        <f t="shared" si="9"/>
        <v>0</v>
      </c>
      <c r="CA613" s="1686"/>
      <c r="CB613" s="1686"/>
      <c r="CC613" s="1686"/>
      <c r="CD613" s="1686"/>
      <c r="CE613" s="1698">
        <f t="shared" si="10"/>
        <v>0</v>
      </c>
      <c r="CF613" s="1698"/>
      <c r="CG613" s="1698"/>
      <c r="CH613" s="1698"/>
      <c r="CI613" s="1698"/>
      <c r="CJ613" s="1698">
        <f t="shared" si="11"/>
        <v>0</v>
      </c>
      <c r="CK613" s="1698"/>
      <c r="CL613" s="1698"/>
      <c r="CM613" s="1698"/>
      <c r="CN613" s="1698"/>
      <c r="CO613" s="1698">
        <f t="shared" si="12"/>
        <v>0</v>
      </c>
      <c r="CP613" s="1698"/>
      <c r="CQ613" s="1698"/>
      <c r="CR613" s="1698"/>
      <c r="CS613" s="1698"/>
      <c r="CT613" s="1698">
        <f t="shared" si="13"/>
        <v>0</v>
      </c>
      <c r="CU613" s="1698"/>
      <c r="CV613" s="1698"/>
      <c r="CW613" s="1698"/>
      <c r="CX613" s="1698"/>
      <c r="CY613" s="1698">
        <f t="shared" si="14"/>
        <v>0</v>
      </c>
      <c r="CZ613" s="1698"/>
      <c r="DA613" s="1698"/>
      <c r="DB613" s="1698"/>
      <c r="DC613" s="1698"/>
      <c r="DD613" s="1698">
        <f t="shared" si="15"/>
        <v>0</v>
      </c>
      <c r="DE613" s="1698"/>
      <c r="DF613" s="1698"/>
      <c r="DG613" s="1698"/>
      <c r="DH613" s="1698"/>
    </row>
    <row r="614" spans="1:112" ht="12.75" customHeight="1">
      <c r="A614" s="101" t="s">
        <v>90</v>
      </c>
      <c r="B614" s="17" t="s">
        <v>116</v>
      </c>
      <c r="G614" s="1664">
        <f>C570</f>
        <v>0</v>
      </c>
      <c r="H614" s="1664"/>
      <c r="I614" s="1664"/>
      <c r="J614" s="1664"/>
      <c r="K614" s="1664"/>
      <c r="L614" s="1664"/>
      <c r="M614" s="1664"/>
      <c r="N614" s="1664"/>
      <c r="O614" s="1664"/>
      <c r="P614" s="1664"/>
      <c r="Q614" s="1664"/>
      <c r="R614" s="1664"/>
      <c r="T614" s="101" t="s">
        <v>91</v>
      </c>
      <c r="U614" s="17" t="s">
        <v>116</v>
      </c>
      <c r="Z614" s="1664">
        <f>C571</f>
        <v>0</v>
      </c>
      <c r="AA614" s="1664"/>
      <c r="AB614" s="1664"/>
      <c r="AC614" s="1664"/>
      <c r="AD614" s="1664"/>
      <c r="AE614" s="1664"/>
      <c r="AF614" s="1664"/>
      <c r="AG614" s="1664"/>
      <c r="AH614" s="1664"/>
      <c r="AI614" s="1664"/>
      <c r="AJ614" s="1664"/>
      <c r="AK614" s="1664"/>
      <c r="AM614" s="9" t="s">
        <v>716</v>
      </c>
      <c r="AN614" s="72"/>
      <c r="AO614" s="72"/>
      <c r="AP614" s="72"/>
      <c r="AQ614" s="72"/>
      <c r="AR614" s="2046">
        <f t="shared" si="0"/>
        <v>0</v>
      </c>
      <c r="AS614" s="2047"/>
      <c r="AT614" s="2044">
        <f t="shared" si="1"/>
        <v>0</v>
      </c>
      <c r="AU614" s="2045"/>
      <c r="AV614" s="2046">
        <f t="shared" si="2"/>
        <v>0</v>
      </c>
      <c r="AW614" s="2047"/>
      <c r="AX614" s="2044">
        <f t="shared" si="3"/>
        <v>0</v>
      </c>
      <c r="AY614" s="2045"/>
      <c r="AZ614" s="72"/>
      <c r="BA614" s="1686">
        <f t="shared" si="4"/>
        <v>0</v>
      </c>
      <c r="BB614" s="1686"/>
      <c r="BC614" s="1686"/>
      <c r="BD614" s="1686"/>
      <c r="BE614" s="1686"/>
      <c r="BF614" s="1686">
        <f t="shared" si="5"/>
        <v>0</v>
      </c>
      <c r="BG614" s="1686"/>
      <c r="BH614" s="1686"/>
      <c r="BI614" s="1686"/>
      <c r="BJ614" s="1686"/>
      <c r="BK614" s="1686">
        <f t="shared" si="6"/>
        <v>0</v>
      </c>
      <c r="BL614" s="1686"/>
      <c r="BM614" s="1686"/>
      <c r="BN614" s="1686"/>
      <c r="BO614" s="1686"/>
      <c r="BP614" s="1686">
        <f t="shared" si="7"/>
        <v>0</v>
      </c>
      <c r="BQ614" s="1686"/>
      <c r="BR614" s="1686"/>
      <c r="BS614" s="1686"/>
      <c r="BT614" s="1686"/>
      <c r="BU614" s="1686">
        <f t="shared" si="8"/>
        <v>0</v>
      </c>
      <c r="BV614" s="1686"/>
      <c r="BW614" s="1686"/>
      <c r="BX614" s="1686"/>
      <c r="BY614" s="1686"/>
      <c r="BZ614" s="1686">
        <f t="shared" si="9"/>
        <v>0</v>
      </c>
      <c r="CA614" s="1686"/>
      <c r="CB614" s="1686"/>
      <c r="CC614" s="1686"/>
      <c r="CD614" s="1686"/>
      <c r="CE614" s="1698">
        <f t="shared" si="10"/>
        <v>0</v>
      </c>
      <c r="CF614" s="1698"/>
      <c r="CG614" s="1698"/>
      <c r="CH614" s="1698"/>
      <c r="CI614" s="1698"/>
      <c r="CJ614" s="1698">
        <f t="shared" si="11"/>
        <v>0</v>
      </c>
      <c r="CK614" s="1698"/>
      <c r="CL614" s="1698"/>
      <c r="CM614" s="1698"/>
      <c r="CN614" s="1698"/>
      <c r="CO614" s="1698">
        <f t="shared" si="12"/>
        <v>0</v>
      </c>
      <c r="CP614" s="1698"/>
      <c r="CQ614" s="1698"/>
      <c r="CR614" s="1698"/>
      <c r="CS614" s="1698"/>
      <c r="CT614" s="1698">
        <f t="shared" si="13"/>
        <v>0</v>
      </c>
      <c r="CU614" s="1698"/>
      <c r="CV614" s="1698"/>
      <c r="CW614" s="1698"/>
      <c r="CX614" s="1698"/>
      <c r="CY614" s="1698">
        <f t="shared" si="14"/>
        <v>0</v>
      </c>
      <c r="CZ614" s="1698"/>
      <c r="DA614" s="1698"/>
      <c r="DB614" s="1698"/>
      <c r="DC614" s="1698"/>
      <c r="DD614" s="1698">
        <f t="shared" si="15"/>
        <v>0</v>
      </c>
      <c r="DE614" s="1698"/>
      <c r="DF614" s="1698"/>
      <c r="DG614" s="1698"/>
      <c r="DH614" s="1698"/>
    </row>
    <row r="615" spans="1:112" ht="12.75" customHeight="1">
      <c r="B615" s="17" t="s">
        <v>916</v>
      </c>
      <c r="G615" s="1594"/>
      <c r="H615" s="1594"/>
      <c r="I615" s="1594"/>
      <c r="J615" s="1594"/>
      <c r="K615" s="1594"/>
      <c r="L615" s="1594"/>
      <c r="M615" s="1594"/>
      <c r="N615" s="1594"/>
      <c r="O615" s="1594"/>
      <c r="P615" s="1594"/>
      <c r="Q615" s="1594"/>
      <c r="R615" s="1594"/>
      <c r="U615" s="17" t="s">
        <v>916</v>
      </c>
      <c r="Z615" s="1594"/>
      <c r="AA615" s="1594"/>
      <c r="AB615" s="1594"/>
      <c r="AC615" s="1594"/>
      <c r="AD615" s="1594"/>
      <c r="AE615" s="1594"/>
      <c r="AF615" s="1594"/>
      <c r="AG615" s="1594"/>
      <c r="AH615" s="1594"/>
      <c r="AI615" s="1594"/>
      <c r="AJ615" s="1594"/>
      <c r="AK615" s="1594"/>
      <c r="AM615" s="72"/>
      <c r="AN615" s="72"/>
      <c r="AO615" s="72"/>
      <c r="AP615" s="72"/>
      <c r="AQ615" s="72"/>
      <c r="AR615" s="2046">
        <f t="shared" si="0"/>
        <v>0</v>
      </c>
      <c r="AS615" s="2047"/>
      <c r="AT615" s="2044">
        <f t="shared" si="1"/>
        <v>0</v>
      </c>
      <c r="AU615" s="2045"/>
      <c r="AV615" s="2046">
        <f t="shared" si="2"/>
        <v>0</v>
      </c>
      <c r="AW615" s="2047"/>
      <c r="AX615" s="2044">
        <f t="shared" si="3"/>
        <v>0</v>
      </c>
      <c r="AY615" s="2045"/>
      <c r="AZ615" s="72"/>
      <c r="BA615" s="1686">
        <f t="shared" si="4"/>
        <v>0</v>
      </c>
      <c r="BB615" s="1686"/>
      <c r="BC615" s="1686"/>
      <c r="BD615" s="1686"/>
      <c r="BE615" s="1686"/>
      <c r="BF615" s="1686">
        <f t="shared" si="5"/>
        <v>0</v>
      </c>
      <c r="BG615" s="1686"/>
      <c r="BH615" s="1686"/>
      <c r="BI615" s="1686"/>
      <c r="BJ615" s="1686"/>
      <c r="BK615" s="1686">
        <f t="shared" si="6"/>
        <v>0</v>
      </c>
      <c r="BL615" s="1686"/>
      <c r="BM615" s="1686"/>
      <c r="BN615" s="1686"/>
      <c r="BO615" s="1686"/>
      <c r="BP615" s="1686">
        <f t="shared" si="7"/>
        <v>0</v>
      </c>
      <c r="BQ615" s="1686"/>
      <c r="BR615" s="1686"/>
      <c r="BS615" s="1686"/>
      <c r="BT615" s="1686"/>
      <c r="BU615" s="1686">
        <f t="shared" si="8"/>
        <v>0</v>
      </c>
      <c r="BV615" s="1686"/>
      <c r="BW615" s="1686"/>
      <c r="BX615" s="1686"/>
      <c r="BY615" s="1686"/>
      <c r="BZ615" s="1686">
        <f t="shared" si="9"/>
        <v>0</v>
      </c>
      <c r="CA615" s="1686"/>
      <c r="CB615" s="1686"/>
      <c r="CC615" s="1686"/>
      <c r="CD615" s="1686"/>
      <c r="CE615" s="1698">
        <f t="shared" si="10"/>
        <v>0</v>
      </c>
      <c r="CF615" s="1698"/>
      <c r="CG615" s="1698"/>
      <c r="CH615" s="1698"/>
      <c r="CI615" s="1698"/>
      <c r="CJ615" s="1698">
        <f t="shared" si="11"/>
        <v>0</v>
      </c>
      <c r="CK615" s="1698"/>
      <c r="CL615" s="1698"/>
      <c r="CM615" s="1698"/>
      <c r="CN615" s="1698"/>
      <c r="CO615" s="1698">
        <f t="shared" si="12"/>
        <v>0</v>
      </c>
      <c r="CP615" s="1698"/>
      <c r="CQ615" s="1698"/>
      <c r="CR615" s="1698"/>
      <c r="CS615" s="1698"/>
      <c r="CT615" s="1698">
        <f t="shared" si="13"/>
        <v>0</v>
      </c>
      <c r="CU615" s="1698"/>
      <c r="CV615" s="1698"/>
      <c r="CW615" s="1698"/>
      <c r="CX615" s="1698"/>
      <c r="CY615" s="1698">
        <f t="shared" si="14"/>
        <v>0</v>
      </c>
      <c r="CZ615" s="1698"/>
      <c r="DA615" s="1698"/>
      <c r="DB615" s="1698"/>
      <c r="DC615" s="1698"/>
      <c r="DD615" s="1698">
        <f t="shared" si="15"/>
        <v>0</v>
      </c>
      <c r="DE615" s="1698"/>
      <c r="DF615" s="1698"/>
      <c r="DG615" s="1698"/>
      <c r="DH615" s="1698"/>
    </row>
    <row r="616" spans="1:112" ht="12.75" customHeight="1">
      <c r="B616" s="17" t="s">
        <v>955</v>
      </c>
      <c r="G616" s="1594"/>
      <c r="H616" s="1594"/>
      <c r="I616" s="1594"/>
      <c r="J616" s="1594"/>
      <c r="K616" s="1594"/>
      <c r="L616" s="1594"/>
      <c r="M616" s="1594"/>
      <c r="N616" s="1594"/>
      <c r="O616" s="1594"/>
      <c r="P616" s="1594"/>
      <c r="Q616" s="1594"/>
      <c r="R616" s="1594"/>
      <c r="U616" s="17" t="s">
        <v>955</v>
      </c>
      <c r="Z616" s="1588"/>
      <c r="AA616" s="1588"/>
      <c r="AB616" s="1588"/>
      <c r="AC616" s="1588"/>
      <c r="AD616" s="1588"/>
      <c r="AE616" s="1588"/>
      <c r="AF616" s="1588"/>
      <c r="AG616" s="1588"/>
      <c r="AH616" s="1588"/>
      <c r="AI616" s="1588"/>
      <c r="AJ616" s="1588"/>
      <c r="AK616" s="1588"/>
      <c r="AM616" s="72"/>
      <c r="AN616" s="72"/>
      <c r="AO616" s="72"/>
      <c r="AP616" s="72"/>
      <c r="AQ616" s="72"/>
      <c r="AR616" s="2046">
        <f t="shared" si="0"/>
        <v>0</v>
      </c>
      <c r="AS616" s="2047"/>
      <c r="AT616" s="2044">
        <f t="shared" si="1"/>
        <v>0</v>
      </c>
      <c r="AU616" s="2045"/>
      <c r="AV616" s="2046">
        <f t="shared" si="2"/>
        <v>0</v>
      </c>
      <c r="AW616" s="2047"/>
      <c r="AX616" s="2044">
        <f t="shared" si="3"/>
        <v>0</v>
      </c>
      <c r="AY616" s="2045"/>
      <c r="AZ616" s="72"/>
      <c r="BA616" s="1686">
        <f t="shared" si="4"/>
        <v>0</v>
      </c>
      <c r="BB616" s="1686"/>
      <c r="BC616" s="1686"/>
      <c r="BD616" s="1686"/>
      <c r="BE616" s="1686"/>
      <c r="BF616" s="1686">
        <f t="shared" si="5"/>
        <v>0</v>
      </c>
      <c r="BG616" s="1686"/>
      <c r="BH616" s="1686"/>
      <c r="BI616" s="1686"/>
      <c r="BJ616" s="1686"/>
      <c r="BK616" s="1686">
        <f t="shared" si="6"/>
        <v>0</v>
      </c>
      <c r="BL616" s="1686"/>
      <c r="BM616" s="1686"/>
      <c r="BN616" s="1686"/>
      <c r="BO616" s="1686"/>
      <c r="BP616" s="1686">
        <f t="shared" si="7"/>
        <v>0</v>
      </c>
      <c r="BQ616" s="1686"/>
      <c r="BR616" s="1686"/>
      <c r="BS616" s="1686"/>
      <c r="BT616" s="1686"/>
      <c r="BU616" s="1686">
        <f t="shared" si="8"/>
        <v>0</v>
      </c>
      <c r="BV616" s="1686"/>
      <c r="BW616" s="1686"/>
      <c r="BX616" s="1686"/>
      <c r="BY616" s="1686"/>
      <c r="BZ616" s="1686">
        <f t="shared" si="9"/>
        <v>0</v>
      </c>
      <c r="CA616" s="1686"/>
      <c r="CB616" s="1686"/>
      <c r="CC616" s="1686"/>
      <c r="CD616" s="1686"/>
      <c r="CE616" s="1698">
        <f t="shared" si="10"/>
        <v>0</v>
      </c>
      <c r="CF616" s="1698"/>
      <c r="CG616" s="1698"/>
      <c r="CH616" s="1698"/>
      <c r="CI616" s="1698"/>
      <c r="CJ616" s="1698">
        <f t="shared" si="11"/>
        <v>0</v>
      </c>
      <c r="CK616" s="1698"/>
      <c r="CL616" s="1698"/>
      <c r="CM616" s="1698"/>
      <c r="CN616" s="1698"/>
      <c r="CO616" s="1698">
        <f t="shared" si="12"/>
        <v>0</v>
      </c>
      <c r="CP616" s="1698"/>
      <c r="CQ616" s="1698"/>
      <c r="CR616" s="1698"/>
      <c r="CS616" s="1698"/>
      <c r="CT616" s="1698">
        <f t="shared" si="13"/>
        <v>0</v>
      </c>
      <c r="CU616" s="1698"/>
      <c r="CV616" s="1698"/>
      <c r="CW616" s="1698"/>
      <c r="CX616" s="1698"/>
      <c r="CY616" s="1698">
        <f t="shared" si="14"/>
        <v>0</v>
      </c>
      <c r="CZ616" s="1698"/>
      <c r="DA616" s="1698"/>
      <c r="DB616" s="1698"/>
      <c r="DC616" s="1698"/>
      <c r="DD616" s="1698">
        <f t="shared" si="15"/>
        <v>0</v>
      </c>
      <c r="DE616" s="1698"/>
      <c r="DF616" s="1698"/>
      <c r="DG616" s="1698"/>
      <c r="DH616" s="1698"/>
    </row>
    <row r="617" spans="1:112" ht="12.75" customHeight="1">
      <c r="B617" s="17" t="s">
        <v>704</v>
      </c>
      <c r="G617" s="1594"/>
      <c r="H617" s="1594"/>
      <c r="I617" s="1594"/>
      <c r="J617" s="1594"/>
      <c r="K617" s="1594"/>
      <c r="L617" s="1594"/>
      <c r="M617" s="1594"/>
      <c r="N617" s="1594"/>
      <c r="O617" s="1594"/>
      <c r="P617" s="1594"/>
      <c r="Q617" s="1594"/>
      <c r="R617" s="1594"/>
      <c r="U617" s="17" t="s">
        <v>704</v>
      </c>
      <c r="Z617" s="1588"/>
      <c r="AA617" s="1588"/>
      <c r="AB617" s="1588"/>
      <c r="AC617" s="1588"/>
      <c r="AD617" s="1588"/>
      <c r="AE617" s="1588"/>
      <c r="AF617" s="1588"/>
      <c r="AG617" s="1588"/>
      <c r="AH617" s="1588"/>
      <c r="AI617" s="1588"/>
      <c r="AJ617" s="1588"/>
      <c r="AK617" s="1588"/>
      <c r="AM617" s="72"/>
      <c r="AN617" s="72"/>
      <c r="AO617" s="72"/>
      <c r="AP617" s="72"/>
      <c r="AQ617" s="72"/>
      <c r="AR617" s="2046">
        <f t="shared" si="0"/>
        <v>0</v>
      </c>
      <c r="AS617" s="2047"/>
      <c r="AT617" s="2044">
        <f t="shared" si="1"/>
        <v>0</v>
      </c>
      <c r="AU617" s="2045"/>
      <c r="AV617" s="2046">
        <f t="shared" si="2"/>
        <v>0</v>
      </c>
      <c r="AW617" s="2047"/>
      <c r="AX617" s="2044">
        <f t="shared" si="3"/>
        <v>0</v>
      </c>
      <c r="AY617" s="2045"/>
      <c r="AZ617" s="72"/>
      <c r="BA617" s="1686">
        <f t="shared" si="4"/>
        <v>0</v>
      </c>
      <c r="BB617" s="1686"/>
      <c r="BC617" s="1686"/>
      <c r="BD617" s="1686"/>
      <c r="BE617" s="1686"/>
      <c r="BF617" s="1686">
        <f t="shared" si="5"/>
        <v>0</v>
      </c>
      <c r="BG617" s="1686"/>
      <c r="BH617" s="1686"/>
      <c r="BI617" s="1686"/>
      <c r="BJ617" s="1686"/>
      <c r="BK617" s="1686">
        <f t="shared" si="6"/>
        <v>0</v>
      </c>
      <c r="BL617" s="1686"/>
      <c r="BM617" s="1686"/>
      <c r="BN617" s="1686"/>
      <c r="BO617" s="1686"/>
      <c r="BP617" s="1686">
        <f t="shared" si="7"/>
        <v>0</v>
      </c>
      <c r="BQ617" s="1686"/>
      <c r="BR617" s="1686"/>
      <c r="BS617" s="1686"/>
      <c r="BT617" s="1686"/>
      <c r="BU617" s="1686">
        <f t="shared" si="8"/>
        <v>0</v>
      </c>
      <c r="BV617" s="1686"/>
      <c r="BW617" s="1686"/>
      <c r="BX617" s="1686"/>
      <c r="BY617" s="1686"/>
      <c r="BZ617" s="1686">
        <f t="shared" si="9"/>
        <v>0</v>
      </c>
      <c r="CA617" s="1686"/>
      <c r="CB617" s="1686"/>
      <c r="CC617" s="1686"/>
      <c r="CD617" s="1686"/>
      <c r="CE617" s="1698">
        <f t="shared" si="10"/>
        <v>0</v>
      </c>
      <c r="CF617" s="1698"/>
      <c r="CG617" s="1698"/>
      <c r="CH617" s="1698"/>
      <c r="CI617" s="1698"/>
      <c r="CJ617" s="1698">
        <f t="shared" si="11"/>
        <v>0</v>
      </c>
      <c r="CK617" s="1698"/>
      <c r="CL617" s="1698"/>
      <c r="CM617" s="1698"/>
      <c r="CN617" s="1698"/>
      <c r="CO617" s="1698">
        <f t="shared" si="12"/>
        <v>0</v>
      </c>
      <c r="CP617" s="1698"/>
      <c r="CQ617" s="1698"/>
      <c r="CR617" s="1698"/>
      <c r="CS617" s="1698"/>
      <c r="CT617" s="1698">
        <f t="shared" si="13"/>
        <v>0</v>
      </c>
      <c r="CU617" s="1698"/>
      <c r="CV617" s="1698"/>
      <c r="CW617" s="1698"/>
      <c r="CX617" s="1698"/>
      <c r="CY617" s="1698">
        <f t="shared" si="14"/>
        <v>0</v>
      </c>
      <c r="CZ617" s="1698"/>
      <c r="DA617" s="1698"/>
      <c r="DB617" s="1698"/>
      <c r="DC617" s="1698"/>
      <c r="DD617" s="1698">
        <f t="shared" si="15"/>
        <v>0</v>
      </c>
      <c r="DE617" s="1698"/>
      <c r="DF617" s="1698"/>
      <c r="DG617" s="1698"/>
      <c r="DH617" s="1698"/>
    </row>
    <row r="618" spans="1:112" s="9" customFormat="1" ht="12.75" customHeight="1">
      <c r="A618" s="17"/>
      <c r="B618" s="17" t="s">
        <v>391</v>
      </c>
      <c r="C618" s="17"/>
      <c r="D618" s="17"/>
      <c r="E618" s="17"/>
      <c r="F618" s="17"/>
      <c r="G618" s="1592"/>
      <c r="H618" s="1592"/>
      <c r="I618" s="1592"/>
      <c r="J618" s="1592"/>
      <c r="K618" s="1592"/>
      <c r="L618" s="1592"/>
      <c r="M618" s="17"/>
      <c r="N618" s="17"/>
      <c r="O618" s="160" t="s">
        <v>447</v>
      </c>
      <c r="P618" s="1593"/>
      <c r="Q618" s="1593"/>
      <c r="R618" s="1593"/>
      <c r="S618" s="17"/>
      <c r="T618" s="17"/>
      <c r="U618" s="17" t="s">
        <v>391</v>
      </c>
      <c r="V618" s="17"/>
      <c r="W618" s="17"/>
      <c r="X618" s="17"/>
      <c r="Y618" s="17"/>
      <c r="Z618" s="1592"/>
      <c r="AA618" s="1592"/>
      <c r="AB618" s="1592"/>
      <c r="AC618" s="1592"/>
      <c r="AD618" s="1592"/>
      <c r="AE618" s="1592"/>
      <c r="AF618" s="17"/>
      <c r="AG618" s="17"/>
      <c r="AH618" s="160" t="s">
        <v>447</v>
      </c>
      <c r="AI618" s="1593"/>
      <c r="AJ618" s="1593"/>
      <c r="AK618" s="1593"/>
      <c r="AL618" s="17"/>
      <c r="AM618" s="72"/>
      <c r="AN618" s="72"/>
      <c r="AO618" s="72"/>
      <c r="AP618" s="72"/>
      <c r="AQ618" s="72"/>
      <c r="AR618" s="2046">
        <f t="shared" si="0"/>
        <v>0</v>
      </c>
      <c r="AS618" s="2047"/>
      <c r="AT618" s="2044">
        <f t="shared" si="1"/>
        <v>0</v>
      </c>
      <c r="AU618" s="2045"/>
      <c r="AV618" s="2046">
        <f t="shared" si="2"/>
        <v>0</v>
      </c>
      <c r="AW618" s="2047"/>
      <c r="AX618" s="2044">
        <f t="shared" si="3"/>
        <v>0</v>
      </c>
      <c r="AY618" s="2045"/>
      <c r="AZ618" s="72"/>
      <c r="BA618" s="1686">
        <f t="shared" si="4"/>
        <v>0</v>
      </c>
      <c r="BB618" s="1686"/>
      <c r="BC618" s="1686"/>
      <c r="BD618" s="1686"/>
      <c r="BE618" s="1686"/>
      <c r="BF618" s="1686">
        <f t="shared" si="5"/>
        <v>0</v>
      </c>
      <c r="BG618" s="1686"/>
      <c r="BH618" s="1686"/>
      <c r="BI618" s="1686"/>
      <c r="BJ618" s="1686"/>
      <c r="BK618" s="1686">
        <f t="shared" si="6"/>
        <v>0</v>
      </c>
      <c r="BL618" s="1686"/>
      <c r="BM618" s="1686"/>
      <c r="BN618" s="1686"/>
      <c r="BO618" s="1686"/>
      <c r="BP618" s="1686">
        <f t="shared" si="7"/>
        <v>0</v>
      </c>
      <c r="BQ618" s="1686"/>
      <c r="BR618" s="1686"/>
      <c r="BS618" s="1686"/>
      <c r="BT618" s="1686"/>
      <c r="BU618" s="1686">
        <f t="shared" si="8"/>
        <v>0</v>
      </c>
      <c r="BV618" s="1686"/>
      <c r="BW618" s="1686"/>
      <c r="BX618" s="1686"/>
      <c r="BY618" s="1686"/>
      <c r="BZ618" s="1686">
        <f t="shared" si="9"/>
        <v>0</v>
      </c>
      <c r="CA618" s="1686"/>
      <c r="CB618" s="1686"/>
      <c r="CC618" s="1686"/>
      <c r="CD618" s="1686"/>
      <c r="CE618" s="1698">
        <f t="shared" si="10"/>
        <v>0</v>
      </c>
      <c r="CF618" s="1698"/>
      <c r="CG618" s="1698"/>
      <c r="CH618" s="1698"/>
      <c r="CI618" s="1698"/>
      <c r="CJ618" s="1698">
        <f t="shared" si="11"/>
        <v>0</v>
      </c>
      <c r="CK618" s="1698"/>
      <c r="CL618" s="1698"/>
      <c r="CM618" s="1698"/>
      <c r="CN618" s="1698"/>
      <c r="CO618" s="1698">
        <f t="shared" si="12"/>
        <v>0</v>
      </c>
      <c r="CP618" s="1698"/>
      <c r="CQ618" s="1698"/>
      <c r="CR618" s="1698"/>
      <c r="CS618" s="1698"/>
      <c r="CT618" s="1698">
        <f t="shared" si="13"/>
        <v>0</v>
      </c>
      <c r="CU618" s="1698"/>
      <c r="CV618" s="1698"/>
      <c r="CW618" s="1698"/>
      <c r="CX618" s="1698"/>
      <c r="CY618" s="1698">
        <f t="shared" si="14"/>
        <v>0</v>
      </c>
      <c r="CZ618" s="1698"/>
      <c r="DA618" s="1698"/>
      <c r="DB618" s="1698"/>
      <c r="DC618" s="1698"/>
      <c r="DD618" s="1698">
        <f t="shared" si="15"/>
        <v>0</v>
      </c>
      <c r="DE618" s="1698"/>
      <c r="DF618" s="1698"/>
      <c r="DG618" s="1698"/>
      <c r="DH618" s="1698"/>
    </row>
    <row r="619" spans="1:112" s="9" customFormat="1" ht="12.75" customHeight="1">
      <c r="A619" s="17"/>
      <c r="B619" s="17" t="s">
        <v>705</v>
      </c>
      <c r="C619" s="17"/>
      <c r="D619" s="17"/>
      <c r="E619" s="17"/>
      <c r="F619" s="17"/>
      <c r="G619" s="17"/>
      <c r="H619" s="1594"/>
      <c r="I619" s="1594"/>
      <c r="J619" s="1594"/>
      <c r="K619" s="1594"/>
      <c r="L619" s="1594"/>
      <c r="M619" s="1594"/>
      <c r="N619" s="1594"/>
      <c r="O619" s="1594"/>
      <c r="P619" s="1594"/>
      <c r="Q619" s="1594"/>
      <c r="R619" s="1594"/>
      <c r="S619" s="17"/>
      <c r="T619" s="17"/>
      <c r="U619" s="17" t="s">
        <v>705</v>
      </c>
      <c r="V619" s="17"/>
      <c r="W619" s="17"/>
      <c r="X619" s="17"/>
      <c r="Y619" s="17"/>
      <c r="Z619" s="17"/>
      <c r="AA619" s="1594"/>
      <c r="AB619" s="1594"/>
      <c r="AC619" s="1594"/>
      <c r="AD619" s="1594"/>
      <c r="AE619" s="1594"/>
      <c r="AF619" s="1594"/>
      <c r="AG619" s="1594"/>
      <c r="AH619" s="1594"/>
      <c r="AI619" s="1594"/>
      <c r="AJ619" s="1594"/>
      <c r="AK619" s="1594"/>
      <c r="AL619" s="17"/>
      <c r="AM619" s="72"/>
      <c r="AN619" s="72"/>
      <c r="AO619" s="72"/>
      <c r="AP619" s="72"/>
      <c r="AQ619" s="72"/>
      <c r="AR619" s="2046">
        <f t="shared" si="0"/>
        <v>0</v>
      </c>
      <c r="AS619" s="2047"/>
      <c r="AT619" s="2044">
        <f t="shared" si="1"/>
        <v>0</v>
      </c>
      <c r="AU619" s="2045"/>
      <c r="AV619" s="2046">
        <f t="shared" si="2"/>
        <v>0</v>
      </c>
      <c r="AW619" s="2047"/>
      <c r="AX619" s="2044">
        <f t="shared" si="3"/>
        <v>0</v>
      </c>
      <c r="AY619" s="2045"/>
      <c r="AZ619" s="72"/>
      <c r="BA619" s="1686">
        <f t="shared" si="4"/>
        <v>0</v>
      </c>
      <c r="BB619" s="1686"/>
      <c r="BC619" s="1686"/>
      <c r="BD619" s="1686"/>
      <c r="BE619" s="1686"/>
      <c r="BF619" s="1686">
        <f t="shared" si="5"/>
        <v>0</v>
      </c>
      <c r="BG619" s="1686"/>
      <c r="BH619" s="1686"/>
      <c r="BI619" s="1686"/>
      <c r="BJ619" s="1686"/>
      <c r="BK619" s="1686">
        <f t="shared" si="6"/>
        <v>0</v>
      </c>
      <c r="BL619" s="1686"/>
      <c r="BM619" s="1686"/>
      <c r="BN619" s="1686"/>
      <c r="BO619" s="1686"/>
      <c r="BP619" s="1686">
        <f t="shared" si="7"/>
        <v>0</v>
      </c>
      <c r="BQ619" s="1686"/>
      <c r="BR619" s="1686"/>
      <c r="BS619" s="1686"/>
      <c r="BT619" s="1686"/>
      <c r="BU619" s="1686">
        <f t="shared" si="8"/>
        <v>0</v>
      </c>
      <c r="BV619" s="1686"/>
      <c r="BW619" s="1686"/>
      <c r="BX619" s="1686"/>
      <c r="BY619" s="1686"/>
      <c r="BZ619" s="1686">
        <f t="shared" si="9"/>
        <v>0</v>
      </c>
      <c r="CA619" s="1686"/>
      <c r="CB619" s="1686"/>
      <c r="CC619" s="1686"/>
      <c r="CD619" s="1686"/>
      <c r="CE619" s="1698">
        <f t="shared" si="10"/>
        <v>0</v>
      </c>
      <c r="CF619" s="1698"/>
      <c r="CG619" s="1698"/>
      <c r="CH619" s="1698"/>
      <c r="CI619" s="1698"/>
      <c r="CJ619" s="1698">
        <f t="shared" si="11"/>
        <v>0</v>
      </c>
      <c r="CK619" s="1698"/>
      <c r="CL619" s="1698"/>
      <c r="CM619" s="1698"/>
      <c r="CN619" s="1698"/>
      <c r="CO619" s="1698">
        <f t="shared" si="12"/>
        <v>0</v>
      </c>
      <c r="CP619" s="1698"/>
      <c r="CQ619" s="1698"/>
      <c r="CR619" s="1698"/>
      <c r="CS619" s="1698"/>
      <c r="CT619" s="1698">
        <f t="shared" si="13"/>
        <v>0</v>
      </c>
      <c r="CU619" s="1698"/>
      <c r="CV619" s="1698"/>
      <c r="CW619" s="1698"/>
      <c r="CX619" s="1698"/>
      <c r="CY619" s="1698">
        <f t="shared" si="14"/>
        <v>0</v>
      </c>
      <c r="CZ619" s="1698"/>
      <c r="DA619" s="1698"/>
      <c r="DB619" s="1698"/>
      <c r="DC619" s="1698"/>
      <c r="DD619" s="1698">
        <f t="shared" si="15"/>
        <v>0</v>
      </c>
      <c r="DE619" s="1698"/>
      <c r="DF619" s="1698"/>
      <c r="DG619" s="1698"/>
      <c r="DH619" s="1698"/>
    </row>
    <row r="620" spans="1:112" s="9" customFormat="1" ht="12.75" customHeight="1">
      <c r="A620" s="17"/>
      <c r="B620" s="17" t="s">
        <v>707</v>
      </c>
      <c r="C620" s="17"/>
      <c r="D620" s="17"/>
      <c r="E620" s="17"/>
      <c r="F620" s="17"/>
      <c r="G620" s="17"/>
      <c r="H620" s="17"/>
      <c r="I620" s="17"/>
      <c r="J620" s="17"/>
      <c r="K620" s="17"/>
      <c r="L620" s="17"/>
      <c r="M620" s="17"/>
      <c r="N620" s="1607" t="s">
        <v>828</v>
      </c>
      <c r="O620" s="1607"/>
      <c r="P620" s="17"/>
      <c r="Q620" s="17"/>
      <c r="R620" s="17"/>
      <c r="S620" s="17"/>
      <c r="T620" s="17"/>
      <c r="U620" s="17" t="s">
        <v>707</v>
      </c>
      <c r="V620" s="17"/>
      <c r="W620" s="17"/>
      <c r="X620" s="17"/>
      <c r="Y620" s="17"/>
      <c r="Z620" s="17"/>
      <c r="AA620" s="17"/>
      <c r="AB620" s="17"/>
      <c r="AC620" s="17"/>
      <c r="AD620" s="17"/>
      <c r="AE620" s="17"/>
      <c r="AF620" s="17"/>
      <c r="AG620" s="1607" t="s">
        <v>828</v>
      </c>
      <c r="AH620" s="1607"/>
      <c r="AI620" s="17"/>
      <c r="AJ620" s="17"/>
      <c r="AK620" s="17"/>
      <c r="AL620" s="17"/>
      <c r="AM620" s="72"/>
      <c r="AN620" s="72"/>
      <c r="AO620" s="72"/>
      <c r="AP620" s="72"/>
      <c r="AQ620" s="72"/>
      <c r="AR620" s="2046">
        <f t="shared" si="0"/>
        <v>0</v>
      </c>
      <c r="AS620" s="2047"/>
      <c r="AT620" s="2044">
        <f t="shared" si="1"/>
        <v>0</v>
      </c>
      <c r="AU620" s="2045"/>
      <c r="AV620" s="2046">
        <f t="shared" si="2"/>
        <v>0</v>
      </c>
      <c r="AW620" s="2047"/>
      <c r="AX620" s="2044">
        <f t="shared" si="3"/>
        <v>0</v>
      </c>
      <c r="AY620" s="2045"/>
      <c r="AZ620" s="72"/>
      <c r="BA620" s="1686">
        <f t="shared" si="4"/>
        <v>0</v>
      </c>
      <c r="BB620" s="1686"/>
      <c r="BC620" s="1686"/>
      <c r="BD620" s="1686"/>
      <c r="BE620" s="1686"/>
      <c r="BF620" s="1686">
        <f t="shared" si="5"/>
        <v>0</v>
      </c>
      <c r="BG620" s="1686"/>
      <c r="BH620" s="1686"/>
      <c r="BI620" s="1686"/>
      <c r="BJ620" s="1686"/>
      <c r="BK620" s="1686">
        <f t="shared" si="6"/>
        <v>0</v>
      </c>
      <c r="BL620" s="1686"/>
      <c r="BM620" s="1686"/>
      <c r="BN620" s="1686"/>
      <c r="BO620" s="1686"/>
      <c r="BP620" s="1686">
        <f t="shared" si="7"/>
        <v>0</v>
      </c>
      <c r="BQ620" s="1686"/>
      <c r="BR620" s="1686"/>
      <c r="BS620" s="1686"/>
      <c r="BT620" s="1686"/>
      <c r="BU620" s="1686">
        <f t="shared" si="8"/>
        <v>0</v>
      </c>
      <c r="BV620" s="1686"/>
      <c r="BW620" s="1686"/>
      <c r="BX620" s="1686"/>
      <c r="BY620" s="1686"/>
      <c r="BZ620" s="1686">
        <f t="shared" si="9"/>
        <v>0</v>
      </c>
      <c r="CA620" s="1686"/>
      <c r="CB620" s="1686"/>
      <c r="CC620" s="1686"/>
      <c r="CD620" s="1686"/>
      <c r="CE620" s="1698">
        <f t="shared" si="10"/>
        <v>0</v>
      </c>
      <c r="CF620" s="1698"/>
      <c r="CG620" s="1698"/>
      <c r="CH620" s="1698"/>
      <c r="CI620" s="1698"/>
      <c r="CJ620" s="1698">
        <f t="shared" si="11"/>
        <v>0</v>
      </c>
      <c r="CK620" s="1698"/>
      <c r="CL620" s="1698"/>
      <c r="CM620" s="1698"/>
      <c r="CN620" s="1698"/>
      <c r="CO620" s="1698">
        <f t="shared" si="12"/>
        <v>0</v>
      </c>
      <c r="CP620" s="1698"/>
      <c r="CQ620" s="1698"/>
      <c r="CR620" s="1698"/>
      <c r="CS620" s="1698"/>
      <c r="CT620" s="1698">
        <f t="shared" si="13"/>
        <v>0</v>
      </c>
      <c r="CU620" s="1698"/>
      <c r="CV620" s="1698"/>
      <c r="CW620" s="1698"/>
      <c r="CX620" s="1698"/>
      <c r="CY620" s="1698">
        <f t="shared" si="14"/>
        <v>0</v>
      </c>
      <c r="CZ620" s="1698"/>
      <c r="DA620" s="1698"/>
      <c r="DB620" s="1698"/>
      <c r="DC620" s="1698"/>
      <c r="DD620" s="1698">
        <f t="shared" si="15"/>
        <v>0</v>
      </c>
      <c r="DE620" s="1698"/>
      <c r="DF620" s="1698"/>
      <c r="DG620" s="1698"/>
      <c r="DH620" s="1698"/>
    </row>
    <row r="621" spans="1:112" ht="12.75" customHeight="1">
      <c r="AM621" s="72"/>
      <c r="AN621" s="72"/>
      <c r="AO621" s="72"/>
      <c r="AP621" s="72"/>
      <c r="AQ621" s="72"/>
      <c r="AR621" s="2046">
        <f t="shared" si="0"/>
        <v>0</v>
      </c>
      <c r="AS621" s="2047"/>
      <c r="AT621" s="2044">
        <f t="shared" si="1"/>
        <v>0</v>
      </c>
      <c r="AU621" s="2045"/>
      <c r="AV621" s="2046">
        <f t="shared" si="2"/>
        <v>0</v>
      </c>
      <c r="AW621" s="2047"/>
      <c r="AX621" s="2044">
        <f t="shared" si="3"/>
        <v>0</v>
      </c>
      <c r="AY621" s="2045"/>
      <c r="AZ621" s="72"/>
      <c r="BA621" s="1686">
        <f t="shared" si="4"/>
        <v>0</v>
      </c>
      <c r="BB621" s="1686"/>
      <c r="BC621" s="1686"/>
      <c r="BD621" s="1686"/>
      <c r="BE621" s="1686"/>
      <c r="BF621" s="1686">
        <f t="shared" si="5"/>
        <v>0</v>
      </c>
      <c r="BG621" s="1686"/>
      <c r="BH621" s="1686"/>
      <c r="BI621" s="1686"/>
      <c r="BJ621" s="1686"/>
      <c r="BK621" s="1686">
        <f t="shared" si="6"/>
        <v>0</v>
      </c>
      <c r="BL621" s="1686"/>
      <c r="BM621" s="1686"/>
      <c r="BN621" s="1686"/>
      <c r="BO621" s="1686"/>
      <c r="BP621" s="1686">
        <f t="shared" si="7"/>
        <v>0</v>
      </c>
      <c r="BQ621" s="1686"/>
      <c r="BR621" s="1686"/>
      <c r="BS621" s="1686"/>
      <c r="BT621" s="1686"/>
      <c r="BU621" s="1686">
        <f t="shared" si="8"/>
        <v>0</v>
      </c>
      <c r="BV621" s="1686"/>
      <c r="BW621" s="1686"/>
      <c r="BX621" s="1686"/>
      <c r="BY621" s="1686"/>
      <c r="BZ621" s="1686">
        <f t="shared" si="9"/>
        <v>0</v>
      </c>
      <c r="CA621" s="1686"/>
      <c r="CB621" s="1686"/>
      <c r="CC621" s="1686"/>
      <c r="CD621" s="1686"/>
      <c r="CE621" s="1698">
        <f t="shared" si="10"/>
        <v>0</v>
      </c>
      <c r="CF621" s="1698"/>
      <c r="CG621" s="1698"/>
      <c r="CH621" s="1698"/>
      <c r="CI621" s="1698"/>
      <c r="CJ621" s="1698">
        <f t="shared" si="11"/>
        <v>0</v>
      </c>
      <c r="CK621" s="1698"/>
      <c r="CL621" s="1698"/>
      <c r="CM621" s="1698"/>
      <c r="CN621" s="1698"/>
      <c r="CO621" s="1698">
        <f t="shared" si="12"/>
        <v>0</v>
      </c>
      <c r="CP621" s="1698"/>
      <c r="CQ621" s="1698"/>
      <c r="CR621" s="1698"/>
      <c r="CS621" s="1698"/>
      <c r="CT621" s="1698">
        <f t="shared" si="13"/>
        <v>0</v>
      </c>
      <c r="CU621" s="1698"/>
      <c r="CV621" s="1698"/>
      <c r="CW621" s="1698"/>
      <c r="CX621" s="1698"/>
      <c r="CY621" s="1698">
        <f t="shared" si="14"/>
        <v>0</v>
      </c>
      <c r="CZ621" s="1698"/>
      <c r="DA621" s="1698"/>
      <c r="DB621" s="1698"/>
      <c r="DC621" s="1698"/>
      <c r="DD621" s="1698">
        <f t="shared" si="15"/>
        <v>0</v>
      </c>
      <c r="DE621" s="1698"/>
      <c r="DF621" s="1698"/>
      <c r="DG621" s="1698"/>
      <c r="DH621" s="1698"/>
    </row>
    <row r="622" spans="1:112" ht="12.75" customHeight="1">
      <c r="A622" s="1634" t="s">
        <v>266</v>
      </c>
      <c r="B622" s="1634"/>
      <c r="C622" s="1634"/>
      <c r="D622" s="1634"/>
      <c r="E622" s="1634"/>
      <c r="F622" s="1634"/>
      <c r="G622" s="1634"/>
      <c r="H622" s="1634"/>
      <c r="I622" s="1634"/>
      <c r="J622" s="1634"/>
      <c r="K622" s="1634"/>
      <c r="L622" s="1634"/>
      <c r="M622" s="1634"/>
      <c r="N622" s="1634"/>
      <c r="O622" s="1634"/>
      <c r="P622" s="1634"/>
      <c r="Q622" s="1634"/>
      <c r="R622" s="1634"/>
      <c r="S622" s="1634"/>
      <c r="T622" s="1634"/>
      <c r="U622" s="1634"/>
      <c r="V622" s="1634"/>
      <c r="W622" s="1634"/>
      <c r="X622" s="1634"/>
      <c r="Y622" s="1634"/>
      <c r="Z622" s="1634"/>
      <c r="AA622" s="1634"/>
      <c r="AB622" s="1634"/>
      <c r="AC622" s="1634"/>
      <c r="AD622" s="1634"/>
      <c r="AE622" s="1634"/>
      <c r="AF622" s="1634"/>
      <c r="AG622" s="1634"/>
      <c r="AH622" s="1634"/>
      <c r="AI622" s="1634"/>
      <c r="AJ622" s="1634"/>
      <c r="AK622" s="1634"/>
      <c r="AL622" s="1634"/>
      <c r="AM622" s="72"/>
      <c r="AN622" s="72"/>
      <c r="AO622" s="72"/>
      <c r="AP622" s="72"/>
      <c r="AQ622" s="72"/>
      <c r="AR622" s="2046">
        <f t="shared" si="0"/>
        <v>0</v>
      </c>
      <c r="AS622" s="2047"/>
      <c r="AT622" s="2044">
        <f t="shared" si="1"/>
        <v>0</v>
      </c>
      <c r="AU622" s="2045"/>
      <c r="AV622" s="2046">
        <f t="shared" si="2"/>
        <v>0</v>
      </c>
      <c r="AW622" s="2047"/>
      <c r="AX622" s="2044">
        <f t="shared" si="3"/>
        <v>0</v>
      </c>
      <c r="AY622" s="2045"/>
      <c r="AZ622" s="72"/>
      <c r="BA622" s="1686">
        <f t="shared" si="4"/>
        <v>0</v>
      </c>
      <c r="BB622" s="1686"/>
      <c r="BC622" s="1686"/>
      <c r="BD622" s="1686"/>
      <c r="BE622" s="1686"/>
      <c r="BF622" s="1686">
        <f t="shared" si="5"/>
        <v>0</v>
      </c>
      <c r="BG622" s="1686"/>
      <c r="BH622" s="1686"/>
      <c r="BI622" s="1686"/>
      <c r="BJ622" s="1686"/>
      <c r="BK622" s="1686">
        <f t="shared" si="6"/>
        <v>0</v>
      </c>
      <c r="BL622" s="1686"/>
      <c r="BM622" s="1686"/>
      <c r="BN622" s="1686"/>
      <c r="BO622" s="1686"/>
      <c r="BP622" s="1686">
        <f t="shared" si="7"/>
        <v>0</v>
      </c>
      <c r="BQ622" s="1686"/>
      <c r="BR622" s="1686"/>
      <c r="BS622" s="1686"/>
      <c r="BT622" s="1686"/>
      <c r="BU622" s="1686">
        <f t="shared" si="8"/>
        <v>0</v>
      </c>
      <c r="BV622" s="1686"/>
      <c r="BW622" s="1686"/>
      <c r="BX622" s="1686"/>
      <c r="BY622" s="1686"/>
      <c r="BZ622" s="1686">
        <f t="shared" si="9"/>
        <v>0</v>
      </c>
      <c r="CA622" s="1686"/>
      <c r="CB622" s="1686"/>
      <c r="CC622" s="1686"/>
      <c r="CD622" s="1686"/>
      <c r="CE622" s="1698">
        <f t="shared" si="10"/>
        <v>0</v>
      </c>
      <c r="CF622" s="1698"/>
      <c r="CG622" s="1698"/>
      <c r="CH622" s="1698"/>
      <c r="CI622" s="1698"/>
      <c r="CJ622" s="1698">
        <f t="shared" si="11"/>
        <v>0</v>
      </c>
      <c r="CK622" s="1698"/>
      <c r="CL622" s="1698"/>
      <c r="CM622" s="1698"/>
      <c r="CN622" s="1698"/>
      <c r="CO622" s="1698">
        <f t="shared" si="12"/>
        <v>0</v>
      </c>
      <c r="CP622" s="1698"/>
      <c r="CQ622" s="1698"/>
      <c r="CR622" s="1698"/>
      <c r="CS622" s="1698"/>
      <c r="CT622" s="1698">
        <f t="shared" si="13"/>
        <v>0</v>
      </c>
      <c r="CU622" s="1698"/>
      <c r="CV622" s="1698"/>
      <c r="CW622" s="1698"/>
      <c r="CX622" s="1698"/>
      <c r="CY622" s="1698">
        <f t="shared" si="14"/>
        <v>0</v>
      </c>
      <c r="CZ622" s="1698"/>
      <c r="DA622" s="1698"/>
      <c r="DB622" s="1698"/>
      <c r="DC622" s="1698"/>
      <c r="DD622" s="1698">
        <f t="shared" si="15"/>
        <v>0</v>
      </c>
      <c r="DE622" s="1698"/>
      <c r="DF622" s="1698"/>
      <c r="DG622" s="1698"/>
      <c r="DH622" s="1698"/>
    </row>
    <row r="623" spans="1:112" ht="12.75" customHeight="1" thickBot="1">
      <c r="A623" s="1469"/>
      <c r="B623" s="1469"/>
      <c r="C623" s="1469"/>
      <c r="D623" s="1469"/>
      <c r="E623" s="1469"/>
      <c r="F623" s="1469"/>
      <c r="G623" s="1469"/>
      <c r="H623" s="1469"/>
      <c r="I623" s="1469"/>
      <c r="J623" s="1469"/>
      <c r="K623" s="1469"/>
      <c r="L623" s="1469"/>
      <c r="M623" s="1469"/>
      <c r="N623" s="1469"/>
      <c r="O623" s="1469"/>
      <c r="P623" s="1469"/>
      <c r="Q623" s="1469"/>
      <c r="R623" s="1469"/>
      <c r="S623" s="1469"/>
      <c r="T623" s="1469"/>
      <c r="U623" s="1469"/>
      <c r="V623" s="1469"/>
      <c r="W623" s="1469"/>
      <c r="X623" s="1469"/>
      <c r="Y623" s="1469"/>
      <c r="Z623" s="1469"/>
      <c r="AA623" s="1469"/>
      <c r="AB623" s="1469"/>
      <c r="AC623" s="1469"/>
      <c r="AD623" s="1469"/>
      <c r="AE623" s="1469"/>
      <c r="AF623" s="1469"/>
      <c r="AG623" s="1469"/>
      <c r="AH623" s="1469"/>
      <c r="AI623" s="1469"/>
      <c r="AJ623" s="1469"/>
      <c r="AK623" s="1469"/>
      <c r="AL623" s="1469"/>
      <c r="AM623" s="72"/>
      <c r="AN623" s="72"/>
      <c r="AO623" s="72"/>
      <c r="AP623" s="72"/>
      <c r="AQ623" s="72"/>
      <c r="AR623" s="2046">
        <f t="shared" si="0"/>
        <v>0</v>
      </c>
      <c r="AS623" s="2047"/>
      <c r="AT623" s="2044">
        <f t="shared" si="1"/>
        <v>0</v>
      </c>
      <c r="AU623" s="2045"/>
      <c r="AV623" s="2046">
        <f t="shared" si="2"/>
        <v>0</v>
      </c>
      <c r="AW623" s="2047"/>
      <c r="AX623" s="2044">
        <f t="shared" si="3"/>
        <v>0</v>
      </c>
      <c r="AY623" s="2045"/>
      <c r="AZ623" s="72"/>
      <c r="BA623" s="1686">
        <f t="shared" si="4"/>
        <v>0</v>
      </c>
      <c r="BB623" s="1686"/>
      <c r="BC623" s="1686"/>
      <c r="BD623" s="1686"/>
      <c r="BE623" s="1686"/>
      <c r="BF623" s="1686">
        <f t="shared" si="5"/>
        <v>0</v>
      </c>
      <c r="BG623" s="1686"/>
      <c r="BH623" s="1686"/>
      <c r="BI623" s="1686"/>
      <c r="BJ623" s="1686"/>
      <c r="BK623" s="1686">
        <f t="shared" si="6"/>
        <v>0</v>
      </c>
      <c r="BL623" s="1686"/>
      <c r="BM623" s="1686"/>
      <c r="BN623" s="1686"/>
      <c r="BO623" s="1686"/>
      <c r="BP623" s="1686">
        <f t="shared" si="7"/>
        <v>0</v>
      </c>
      <c r="BQ623" s="1686"/>
      <c r="BR623" s="1686"/>
      <c r="BS623" s="1686"/>
      <c r="BT623" s="1686"/>
      <c r="BU623" s="1686">
        <f t="shared" si="8"/>
        <v>0</v>
      </c>
      <c r="BV623" s="1686"/>
      <c r="BW623" s="1686"/>
      <c r="BX623" s="1686"/>
      <c r="BY623" s="1686"/>
      <c r="BZ623" s="1686">
        <f t="shared" si="9"/>
        <v>0</v>
      </c>
      <c r="CA623" s="1686"/>
      <c r="CB623" s="1686"/>
      <c r="CC623" s="1686"/>
      <c r="CD623" s="1686"/>
      <c r="CE623" s="1698">
        <f t="shared" si="10"/>
        <v>0</v>
      </c>
      <c r="CF623" s="1698"/>
      <c r="CG623" s="1698"/>
      <c r="CH623" s="1698"/>
      <c r="CI623" s="1698"/>
      <c r="CJ623" s="1698">
        <f t="shared" si="11"/>
        <v>0</v>
      </c>
      <c r="CK623" s="1698"/>
      <c r="CL623" s="1698"/>
      <c r="CM623" s="1698"/>
      <c r="CN623" s="1698"/>
      <c r="CO623" s="1698">
        <f t="shared" si="12"/>
        <v>0</v>
      </c>
      <c r="CP623" s="1698"/>
      <c r="CQ623" s="1698"/>
      <c r="CR623" s="1698"/>
      <c r="CS623" s="1698"/>
      <c r="CT623" s="1698">
        <f t="shared" si="13"/>
        <v>0</v>
      </c>
      <c r="CU623" s="1698"/>
      <c r="CV623" s="1698"/>
      <c r="CW623" s="1698"/>
      <c r="CX623" s="1698"/>
      <c r="CY623" s="1698">
        <f t="shared" si="14"/>
        <v>0</v>
      </c>
      <c r="CZ623" s="1698"/>
      <c r="DA623" s="1698"/>
      <c r="DB623" s="1698"/>
      <c r="DC623" s="1698"/>
      <c r="DD623" s="1698">
        <f t="shared" si="15"/>
        <v>0</v>
      </c>
      <c r="DE623" s="1698"/>
      <c r="DF623" s="1698"/>
      <c r="DG623" s="1698"/>
      <c r="DH623" s="1698"/>
    </row>
    <row r="624" spans="1:112" ht="12.75" customHeight="1" thickTop="1">
      <c r="A624" s="37"/>
      <c r="B624" s="37"/>
      <c r="C624" s="37"/>
      <c r="D624" s="37"/>
      <c r="E624" s="37"/>
      <c r="F624" s="37"/>
      <c r="G624" s="3"/>
      <c r="H624" s="37"/>
      <c r="AM624" s="72"/>
      <c r="AN624" s="72"/>
      <c r="AO624" s="72"/>
      <c r="AP624" s="72"/>
      <c r="AQ624" s="72"/>
      <c r="AR624" s="2046">
        <f t="shared" si="0"/>
        <v>0</v>
      </c>
      <c r="AS624" s="2047"/>
      <c r="AT624" s="2044">
        <f t="shared" si="1"/>
        <v>0</v>
      </c>
      <c r="AU624" s="2045"/>
      <c r="AV624" s="2046">
        <f t="shared" si="2"/>
        <v>0</v>
      </c>
      <c r="AW624" s="2047"/>
      <c r="AX624" s="2044">
        <f t="shared" si="3"/>
        <v>0</v>
      </c>
      <c r="AY624" s="2045"/>
      <c r="AZ624" s="72"/>
      <c r="BA624" s="1686">
        <f t="shared" si="4"/>
        <v>0</v>
      </c>
      <c r="BB624" s="1686"/>
      <c r="BC624" s="1686"/>
      <c r="BD624" s="1686"/>
      <c r="BE624" s="1686"/>
      <c r="BF624" s="1686">
        <f t="shared" si="5"/>
        <v>0</v>
      </c>
      <c r="BG624" s="1686"/>
      <c r="BH624" s="1686"/>
      <c r="BI624" s="1686"/>
      <c r="BJ624" s="1686"/>
      <c r="BK624" s="1686">
        <f t="shared" si="6"/>
        <v>0</v>
      </c>
      <c r="BL624" s="1686"/>
      <c r="BM624" s="1686"/>
      <c r="BN624" s="1686"/>
      <c r="BO624" s="1686"/>
      <c r="BP624" s="1686">
        <f t="shared" si="7"/>
        <v>0</v>
      </c>
      <c r="BQ624" s="1686"/>
      <c r="BR624" s="1686"/>
      <c r="BS624" s="1686"/>
      <c r="BT624" s="1686"/>
      <c r="BU624" s="1686">
        <f t="shared" si="8"/>
        <v>0</v>
      </c>
      <c r="BV624" s="1686"/>
      <c r="BW624" s="1686"/>
      <c r="BX624" s="1686"/>
      <c r="BY624" s="1686"/>
      <c r="BZ624" s="1686">
        <f t="shared" si="9"/>
        <v>0</v>
      </c>
      <c r="CA624" s="1686"/>
      <c r="CB624" s="1686"/>
      <c r="CC624" s="1686"/>
      <c r="CD624" s="1686"/>
      <c r="CE624" s="1698">
        <f t="shared" si="10"/>
        <v>0</v>
      </c>
      <c r="CF624" s="1698"/>
      <c r="CG624" s="1698"/>
      <c r="CH624" s="1698"/>
      <c r="CI624" s="1698"/>
      <c r="CJ624" s="1698">
        <f t="shared" si="11"/>
        <v>0</v>
      </c>
      <c r="CK624" s="1698"/>
      <c r="CL624" s="1698"/>
      <c r="CM624" s="1698"/>
      <c r="CN624" s="1698"/>
      <c r="CO624" s="1698">
        <f t="shared" si="12"/>
        <v>0</v>
      </c>
      <c r="CP624" s="1698"/>
      <c r="CQ624" s="1698"/>
      <c r="CR624" s="1698"/>
      <c r="CS624" s="1698"/>
      <c r="CT624" s="1698">
        <f t="shared" si="13"/>
        <v>0</v>
      </c>
      <c r="CU624" s="1698"/>
      <c r="CV624" s="1698"/>
      <c r="CW624" s="1698"/>
      <c r="CX624" s="1698"/>
      <c r="CY624" s="1698">
        <f t="shared" si="14"/>
        <v>0</v>
      </c>
      <c r="CZ624" s="1698"/>
      <c r="DA624" s="1698"/>
      <c r="DB624" s="1698"/>
      <c r="DC624" s="1698"/>
      <c r="DD624" s="1698">
        <f t="shared" si="15"/>
        <v>0</v>
      </c>
      <c r="DE624" s="1698"/>
      <c r="DF624" s="1698"/>
      <c r="DG624" s="1698"/>
      <c r="DH624" s="1698"/>
    </row>
    <row r="625" spans="1:112" ht="12.75" customHeight="1">
      <c r="A625" s="63" t="s">
        <v>394</v>
      </c>
      <c r="B625" s="63"/>
      <c r="C625" s="63" t="s">
        <v>708</v>
      </c>
      <c r="AM625" s="72"/>
      <c r="AN625" s="72"/>
      <c r="AO625" s="72"/>
      <c r="AP625" s="72"/>
      <c r="AQ625" s="72"/>
      <c r="AR625" s="2046">
        <f t="shared" si="0"/>
        <v>0</v>
      </c>
      <c r="AS625" s="2047"/>
      <c r="AT625" s="2044">
        <f t="shared" si="1"/>
        <v>0</v>
      </c>
      <c r="AU625" s="2045"/>
      <c r="AV625" s="2046">
        <f t="shared" si="2"/>
        <v>0</v>
      </c>
      <c r="AW625" s="2047"/>
      <c r="AX625" s="2044">
        <f t="shared" si="3"/>
        <v>0</v>
      </c>
      <c r="AY625" s="2045"/>
      <c r="AZ625" s="72"/>
      <c r="BA625" s="1686">
        <f t="shared" si="4"/>
        <v>0</v>
      </c>
      <c r="BB625" s="1686"/>
      <c r="BC625" s="1686"/>
      <c r="BD625" s="1686"/>
      <c r="BE625" s="1686"/>
      <c r="BF625" s="1686">
        <f t="shared" si="5"/>
        <v>0</v>
      </c>
      <c r="BG625" s="1686"/>
      <c r="BH625" s="1686"/>
      <c r="BI625" s="1686"/>
      <c r="BJ625" s="1686"/>
      <c r="BK625" s="1686">
        <f t="shared" si="6"/>
        <v>0</v>
      </c>
      <c r="BL625" s="1686"/>
      <c r="BM625" s="1686"/>
      <c r="BN625" s="1686"/>
      <c r="BO625" s="1686"/>
      <c r="BP625" s="1686">
        <f t="shared" si="7"/>
        <v>0</v>
      </c>
      <c r="BQ625" s="1686"/>
      <c r="BR625" s="1686"/>
      <c r="BS625" s="1686"/>
      <c r="BT625" s="1686"/>
      <c r="BU625" s="1686">
        <f t="shared" si="8"/>
        <v>0</v>
      </c>
      <c r="BV625" s="1686"/>
      <c r="BW625" s="1686"/>
      <c r="BX625" s="1686"/>
      <c r="BY625" s="1686"/>
      <c r="BZ625" s="1686">
        <f t="shared" si="9"/>
        <v>0</v>
      </c>
      <c r="CA625" s="1686"/>
      <c r="CB625" s="1686"/>
      <c r="CC625" s="1686"/>
      <c r="CD625" s="1686"/>
      <c r="CE625" s="1698">
        <f t="shared" si="10"/>
        <v>0</v>
      </c>
      <c r="CF625" s="1698"/>
      <c r="CG625" s="1698"/>
      <c r="CH625" s="1698"/>
      <c r="CI625" s="1698"/>
      <c r="CJ625" s="1698">
        <f t="shared" si="11"/>
        <v>0</v>
      </c>
      <c r="CK625" s="1698"/>
      <c r="CL625" s="1698"/>
      <c r="CM625" s="1698"/>
      <c r="CN625" s="1698"/>
      <c r="CO625" s="1698">
        <f t="shared" si="12"/>
        <v>0</v>
      </c>
      <c r="CP625" s="1698"/>
      <c r="CQ625" s="1698"/>
      <c r="CR625" s="1698"/>
      <c r="CS625" s="1698"/>
      <c r="CT625" s="1698">
        <f t="shared" si="13"/>
        <v>0</v>
      </c>
      <c r="CU625" s="1698"/>
      <c r="CV625" s="1698"/>
      <c r="CW625" s="1698"/>
      <c r="CX625" s="1698"/>
      <c r="CY625" s="1698">
        <f t="shared" si="14"/>
        <v>0</v>
      </c>
      <c r="CZ625" s="1698"/>
      <c r="DA625" s="1698"/>
      <c r="DB625" s="1698"/>
      <c r="DC625" s="1698"/>
      <c r="DD625" s="1698">
        <f t="shared" si="15"/>
        <v>0</v>
      </c>
      <c r="DE625" s="1698"/>
      <c r="DF625" s="1698"/>
      <c r="DG625" s="1698"/>
      <c r="DH625" s="1698"/>
    </row>
    <row r="626" spans="1:112" ht="12.75" customHeight="1">
      <c r="A626" s="63"/>
      <c r="B626" s="63"/>
      <c r="C626" s="63"/>
      <c r="AM626" s="72"/>
      <c r="AN626" s="72"/>
      <c r="AO626" s="72"/>
      <c r="AP626" s="72"/>
      <c r="AQ626" s="72"/>
      <c r="AR626" s="2046">
        <f t="shared" si="0"/>
        <v>0</v>
      </c>
      <c r="AS626" s="2047"/>
      <c r="AT626" s="2044">
        <f t="shared" si="1"/>
        <v>0</v>
      </c>
      <c r="AU626" s="2045"/>
      <c r="AV626" s="2046">
        <f t="shared" si="2"/>
        <v>0</v>
      </c>
      <c r="AW626" s="2047"/>
      <c r="AX626" s="2044">
        <f t="shared" si="3"/>
        <v>0</v>
      </c>
      <c r="AY626" s="2045"/>
      <c r="AZ626" s="72"/>
      <c r="BA626" s="1686">
        <f t="shared" si="4"/>
        <v>0</v>
      </c>
      <c r="BB626" s="1686"/>
      <c r="BC626" s="1686"/>
      <c r="BD626" s="1686"/>
      <c r="BE626" s="1686"/>
      <c r="BF626" s="1686">
        <f t="shared" si="5"/>
        <v>0</v>
      </c>
      <c r="BG626" s="1686"/>
      <c r="BH626" s="1686"/>
      <c r="BI626" s="1686"/>
      <c r="BJ626" s="1686"/>
      <c r="BK626" s="1686">
        <f t="shared" si="6"/>
        <v>0</v>
      </c>
      <c r="BL626" s="1686"/>
      <c r="BM626" s="1686"/>
      <c r="BN626" s="1686"/>
      <c r="BO626" s="1686"/>
      <c r="BP626" s="1686">
        <f t="shared" si="7"/>
        <v>0</v>
      </c>
      <c r="BQ626" s="1686"/>
      <c r="BR626" s="1686"/>
      <c r="BS626" s="1686"/>
      <c r="BT626" s="1686"/>
      <c r="BU626" s="1686">
        <f t="shared" si="8"/>
        <v>0</v>
      </c>
      <c r="BV626" s="1686"/>
      <c r="BW626" s="1686"/>
      <c r="BX626" s="1686"/>
      <c r="BY626" s="1686"/>
      <c r="BZ626" s="1686">
        <f t="shared" si="9"/>
        <v>0</v>
      </c>
      <c r="CA626" s="1686"/>
      <c r="CB626" s="1686"/>
      <c r="CC626" s="1686"/>
      <c r="CD626" s="1686"/>
      <c r="CE626" s="1698">
        <f t="shared" si="10"/>
        <v>0</v>
      </c>
      <c r="CF626" s="1698"/>
      <c r="CG626" s="1698"/>
      <c r="CH626" s="1698"/>
      <c r="CI626" s="1698"/>
      <c r="CJ626" s="1698">
        <f t="shared" si="11"/>
        <v>0</v>
      </c>
      <c r="CK626" s="1698"/>
      <c r="CL626" s="1698"/>
      <c r="CM626" s="1698"/>
      <c r="CN626" s="1698"/>
      <c r="CO626" s="1698">
        <f t="shared" si="12"/>
        <v>0</v>
      </c>
      <c r="CP626" s="1698"/>
      <c r="CQ626" s="1698"/>
      <c r="CR626" s="1698"/>
      <c r="CS626" s="1698"/>
      <c r="CT626" s="1698">
        <f t="shared" si="13"/>
        <v>0</v>
      </c>
      <c r="CU626" s="1698"/>
      <c r="CV626" s="1698"/>
      <c r="CW626" s="1698"/>
      <c r="CX626" s="1698"/>
      <c r="CY626" s="1698">
        <f t="shared" si="14"/>
        <v>0</v>
      </c>
      <c r="CZ626" s="1698"/>
      <c r="DA626" s="1698"/>
      <c r="DB626" s="1698"/>
      <c r="DC626" s="1698"/>
      <c r="DD626" s="1698">
        <f t="shared" si="15"/>
        <v>0</v>
      </c>
      <c r="DE626" s="1698"/>
      <c r="DF626" s="1698"/>
      <c r="DG626" s="1698"/>
      <c r="DH626" s="1698"/>
    </row>
    <row r="627" spans="1:112" ht="12.75" customHeight="1">
      <c r="C627" s="62" t="s">
        <v>709</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2046">
        <f t="shared" si="0"/>
        <v>0</v>
      </c>
      <c r="AS627" s="2047"/>
      <c r="AT627" s="2044">
        <f t="shared" si="1"/>
        <v>0</v>
      </c>
      <c r="AU627" s="2045"/>
      <c r="AV627" s="2046">
        <f t="shared" si="2"/>
        <v>0</v>
      </c>
      <c r="AW627" s="2047"/>
      <c r="AX627" s="2044">
        <f t="shared" si="3"/>
        <v>0</v>
      </c>
      <c r="AY627" s="2045"/>
      <c r="AZ627" s="72"/>
      <c r="BA627" s="1686">
        <f t="shared" si="4"/>
        <v>0</v>
      </c>
      <c r="BB627" s="1686"/>
      <c r="BC627" s="1686"/>
      <c r="BD627" s="1686"/>
      <c r="BE627" s="1686"/>
      <c r="BF627" s="1686">
        <f t="shared" si="5"/>
        <v>0</v>
      </c>
      <c r="BG627" s="1686"/>
      <c r="BH627" s="1686"/>
      <c r="BI627" s="1686"/>
      <c r="BJ627" s="1686"/>
      <c r="BK627" s="1686">
        <f t="shared" si="6"/>
        <v>0</v>
      </c>
      <c r="BL627" s="1686"/>
      <c r="BM627" s="1686"/>
      <c r="BN627" s="1686"/>
      <c r="BO627" s="1686"/>
      <c r="BP627" s="1686">
        <f t="shared" si="7"/>
        <v>0</v>
      </c>
      <c r="BQ627" s="1686"/>
      <c r="BR627" s="1686"/>
      <c r="BS627" s="1686"/>
      <c r="BT627" s="1686"/>
      <c r="BU627" s="1686">
        <f t="shared" si="8"/>
        <v>0</v>
      </c>
      <c r="BV627" s="1686"/>
      <c r="BW627" s="1686"/>
      <c r="BX627" s="1686"/>
      <c r="BY627" s="1686"/>
      <c r="BZ627" s="1686">
        <f t="shared" si="9"/>
        <v>0</v>
      </c>
      <c r="CA627" s="1686"/>
      <c r="CB627" s="1686"/>
      <c r="CC627" s="1686"/>
      <c r="CD627" s="1686"/>
      <c r="CE627" s="1698">
        <f t="shared" si="10"/>
        <v>0</v>
      </c>
      <c r="CF627" s="1698"/>
      <c r="CG627" s="1698"/>
      <c r="CH627" s="1698"/>
      <c r="CI627" s="1698"/>
      <c r="CJ627" s="1698">
        <f t="shared" si="11"/>
        <v>0</v>
      </c>
      <c r="CK627" s="1698"/>
      <c r="CL627" s="1698"/>
      <c r="CM627" s="1698"/>
      <c r="CN627" s="1698"/>
      <c r="CO627" s="1698">
        <f t="shared" si="12"/>
        <v>0</v>
      </c>
      <c r="CP627" s="1698"/>
      <c r="CQ627" s="1698"/>
      <c r="CR627" s="1698"/>
      <c r="CS627" s="1698"/>
      <c r="CT627" s="1698">
        <f t="shared" si="13"/>
        <v>0</v>
      </c>
      <c r="CU627" s="1698"/>
      <c r="CV627" s="1698"/>
      <c r="CW627" s="1698"/>
      <c r="CX627" s="1698"/>
      <c r="CY627" s="1698">
        <f t="shared" si="14"/>
        <v>0</v>
      </c>
      <c r="CZ627" s="1698"/>
      <c r="DA627" s="1698"/>
      <c r="DB627" s="1698"/>
      <c r="DC627" s="1698"/>
      <c r="DD627" s="1698">
        <f t="shared" si="15"/>
        <v>0</v>
      </c>
      <c r="DE627" s="1698"/>
      <c r="DF627" s="1698"/>
      <c r="DG627" s="1698"/>
      <c r="DH627" s="1698"/>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2046">
        <f t="shared" si="0"/>
        <v>0</v>
      </c>
      <c r="AS628" s="2047"/>
      <c r="AT628" s="2044">
        <f t="shared" si="1"/>
        <v>0</v>
      </c>
      <c r="AU628" s="2045"/>
      <c r="AV628" s="2046">
        <f t="shared" si="2"/>
        <v>0</v>
      </c>
      <c r="AW628" s="2047"/>
      <c r="AX628" s="2044">
        <f t="shared" si="3"/>
        <v>0</v>
      </c>
      <c r="AY628" s="2045"/>
      <c r="AZ628" s="72"/>
      <c r="BA628" s="1686">
        <f t="shared" si="4"/>
        <v>0</v>
      </c>
      <c r="BB628" s="1686"/>
      <c r="BC628" s="1686"/>
      <c r="BD628" s="1686"/>
      <c r="BE628" s="1686"/>
      <c r="BF628" s="1686">
        <f t="shared" si="5"/>
        <v>0</v>
      </c>
      <c r="BG628" s="1686"/>
      <c r="BH628" s="1686"/>
      <c r="BI628" s="1686"/>
      <c r="BJ628" s="1686"/>
      <c r="BK628" s="1686">
        <f t="shared" si="6"/>
        <v>0</v>
      </c>
      <c r="BL628" s="1686"/>
      <c r="BM628" s="1686"/>
      <c r="BN628" s="1686"/>
      <c r="BO628" s="1686"/>
      <c r="BP628" s="1686">
        <f t="shared" si="7"/>
        <v>0</v>
      </c>
      <c r="BQ628" s="1686"/>
      <c r="BR628" s="1686"/>
      <c r="BS628" s="1686"/>
      <c r="BT628" s="1686"/>
      <c r="BU628" s="1686">
        <f t="shared" si="8"/>
        <v>0</v>
      </c>
      <c r="BV628" s="1686"/>
      <c r="BW628" s="1686"/>
      <c r="BX628" s="1686"/>
      <c r="BY628" s="1686"/>
      <c r="BZ628" s="1686">
        <f t="shared" si="9"/>
        <v>0</v>
      </c>
      <c r="CA628" s="1686"/>
      <c r="CB628" s="1686"/>
      <c r="CC628" s="1686"/>
      <c r="CD628" s="1686"/>
      <c r="CE628" s="1698">
        <f t="shared" si="10"/>
        <v>0</v>
      </c>
      <c r="CF628" s="1698"/>
      <c r="CG628" s="1698"/>
      <c r="CH628" s="1698"/>
      <c r="CI628" s="1698"/>
      <c r="CJ628" s="1698">
        <f t="shared" si="11"/>
        <v>0</v>
      </c>
      <c r="CK628" s="1698"/>
      <c r="CL628" s="1698"/>
      <c r="CM628" s="1698"/>
      <c r="CN628" s="1698"/>
      <c r="CO628" s="1698">
        <f t="shared" si="12"/>
        <v>0</v>
      </c>
      <c r="CP628" s="1698"/>
      <c r="CQ628" s="1698"/>
      <c r="CR628" s="1698"/>
      <c r="CS628" s="1698"/>
      <c r="CT628" s="1698">
        <f t="shared" si="13"/>
        <v>0</v>
      </c>
      <c r="CU628" s="1698"/>
      <c r="CV628" s="1698"/>
      <c r="CW628" s="1698"/>
      <c r="CX628" s="1698"/>
      <c r="CY628" s="1698">
        <f t="shared" si="14"/>
        <v>0</v>
      </c>
      <c r="CZ628" s="1698"/>
      <c r="DA628" s="1698"/>
      <c r="DB628" s="1698"/>
      <c r="DC628" s="1698"/>
      <c r="DD628" s="1698">
        <f t="shared" si="15"/>
        <v>0</v>
      </c>
      <c r="DE628" s="1698"/>
      <c r="DF628" s="1698"/>
      <c r="DG628" s="1698"/>
      <c r="DH628" s="1698"/>
    </row>
    <row r="629" spans="1:112" ht="12.75" customHeight="1">
      <c r="B629" s="1687" t="s">
        <v>243</v>
      </c>
      <c r="C629" s="1688"/>
      <c r="D629" s="1688"/>
      <c r="E629" s="1688"/>
      <c r="F629" s="1688"/>
      <c r="G629" s="1688"/>
      <c r="H629" s="1688"/>
      <c r="I629" s="1688"/>
      <c r="J629" s="1688"/>
      <c r="K629" s="1688"/>
      <c r="L629" s="1688"/>
      <c r="M629" s="1688"/>
      <c r="N629" s="1688"/>
      <c r="O629" s="1689"/>
      <c r="P629" s="1654" t="s">
        <v>399</v>
      </c>
      <c r="Q629" s="1655"/>
      <c r="R629" s="1656"/>
      <c r="S629" s="1645" t="s">
        <v>244</v>
      </c>
      <c r="T629" s="1646"/>
      <c r="U629" s="1647"/>
      <c r="V629" s="1644" t="s">
        <v>703</v>
      </c>
      <c r="W629" s="1644"/>
      <c r="X629" s="1644"/>
      <c r="Y629" s="1644"/>
      <c r="Z629" s="1644"/>
      <c r="AA629" s="1644"/>
      <c r="AB629" s="1644" t="s">
        <v>702</v>
      </c>
      <c r="AC629" s="1644"/>
      <c r="AD629" s="1644"/>
      <c r="AE629" s="1644"/>
      <c r="AF629" s="1644"/>
      <c r="AG629" s="1644" t="s">
        <v>245</v>
      </c>
      <c r="AH629" s="1644"/>
      <c r="AI629" s="1644"/>
      <c r="AJ629" s="1644"/>
      <c r="AK629" s="1644"/>
      <c r="AM629" s="72"/>
      <c r="AN629" s="72"/>
      <c r="AO629" s="72"/>
      <c r="AP629" s="72"/>
      <c r="AQ629" s="72"/>
      <c r="AR629" s="2046">
        <f t="shared" si="0"/>
        <v>0</v>
      </c>
      <c r="AS629" s="2047"/>
      <c r="AT629" s="2044">
        <f t="shared" si="1"/>
        <v>0</v>
      </c>
      <c r="AU629" s="2045"/>
      <c r="AV629" s="2046">
        <f t="shared" si="2"/>
        <v>0</v>
      </c>
      <c r="AW629" s="2047"/>
      <c r="AX629" s="2044">
        <f t="shared" si="3"/>
        <v>0</v>
      </c>
      <c r="AY629" s="2045"/>
      <c r="AZ629" s="72"/>
      <c r="BA629" s="1686">
        <f t="shared" si="4"/>
        <v>0</v>
      </c>
      <c r="BB629" s="1686"/>
      <c r="BC629" s="1686"/>
      <c r="BD629" s="1686"/>
      <c r="BE629" s="1686"/>
      <c r="BF629" s="1686">
        <f t="shared" si="5"/>
        <v>0</v>
      </c>
      <c r="BG629" s="1686"/>
      <c r="BH629" s="1686"/>
      <c r="BI629" s="1686"/>
      <c r="BJ629" s="1686"/>
      <c r="BK629" s="1686">
        <f t="shared" si="6"/>
        <v>0</v>
      </c>
      <c r="BL629" s="1686"/>
      <c r="BM629" s="1686"/>
      <c r="BN629" s="1686"/>
      <c r="BO629" s="1686"/>
      <c r="BP629" s="1686">
        <f t="shared" si="7"/>
        <v>0</v>
      </c>
      <c r="BQ629" s="1686"/>
      <c r="BR629" s="1686"/>
      <c r="BS629" s="1686"/>
      <c r="BT629" s="1686"/>
      <c r="BU629" s="1686">
        <f t="shared" si="8"/>
        <v>0</v>
      </c>
      <c r="BV629" s="1686"/>
      <c r="BW629" s="1686"/>
      <c r="BX629" s="1686"/>
      <c r="BY629" s="1686"/>
      <c r="BZ629" s="1686">
        <f t="shared" si="9"/>
        <v>0</v>
      </c>
      <c r="CA629" s="1686"/>
      <c r="CB629" s="1686"/>
      <c r="CC629" s="1686"/>
      <c r="CD629" s="1686"/>
      <c r="CE629" s="1698">
        <f t="shared" si="10"/>
        <v>0</v>
      </c>
      <c r="CF629" s="1698"/>
      <c r="CG629" s="1698"/>
      <c r="CH629" s="1698"/>
      <c r="CI629" s="1698"/>
      <c r="CJ629" s="1698">
        <f t="shared" si="11"/>
        <v>0</v>
      </c>
      <c r="CK629" s="1698"/>
      <c r="CL629" s="1698"/>
      <c r="CM629" s="1698"/>
      <c r="CN629" s="1698"/>
      <c r="CO629" s="1698">
        <f t="shared" si="12"/>
        <v>0</v>
      </c>
      <c r="CP629" s="1698"/>
      <c r="CQ629" s="1698"/>
      <c r="CR629" s="1698"/>
      <c r="CS629" s="1698"/>
      <c r="CT629" s="1698">
        <f t="shared" si="13"/>
        <v>0</v>
      </c>
      <c r="CU629" s="1698"/>
      <c r="CV629" s="1698"/>
      <c r="CW629" s="1698"/>
      <c r="CX629" s="1698"/>
      <c r="CY629" s="1698">
        <f t="shared" si="14"/>
        <v>0</v>
      </c>
      <c r="CZ629" s="1698"/>
      <c r="DA629" s="1698"/>
      <c r="DB629" s="1698"/>
      <c r="DC629" s="1698"/>
      <c r="DD629" s="1698">
        <f t="shared" si="15"/>
        <v>0</v>
      </c>
      <c r="DE629" s="1698"/>
      <c r="DF629" s="1698"/>
      <c r="DG629" s="1698"/>
      <c r="DH629" s="1698"/>
    </row>
    <row r="630" spans="1:112" ht="12.75" customHeight="1">
      <c r="B630" s="1690"/>
      <c r="C630" s="1691"/>
      <c r="D630" s="1691"/>
      <c r="E630" s="1691"/>
      <c r="F630" s="1691"/>
      <c r="G630" s="1691"/>
      <c r="H630" s="1691"/>
      <c r="I630" s="1691"/>
      <c r="J630" s="1691"/>
      <c r="K630" s="1691"/>
      <c r="L630" s="1691"/>
      <c r="M630" s="1691"/>
      <c r="N630" s="1691"/>
      <c r="O630" s="1692"/>
      <c r="P630" s="1657"/>
      <c r="Q630" s="1658"/>
      <c r="R630" s="1659"/>
      <c r="S630" s="1648"/>
      <c r="T630" s="1649"/>
      <c r="U630" s="1650"/>
      <c r="V630" s="1644"/>
      <c r="W630" s="1644"/>
      <c r="X630" s="1644"/>
      <c r="Y630" s="1644"/>
      <c r="Z630" s="1644"/>
      <c r="AA630" s="1644"/>
      <c r="AB630" s="1644"/>
      <c r="AC630" s="1644"/>
      <c r="AD630" s="1644"/>
      <c r="AE630" s="1644"/>
      <c r="AF630" s="1644"/>
      <c r="AG630" s="1644"/>
      <c r="AH630" s="1644"/>
      <c r="AI630" s="1644"/>
      <c r="AJ630" s="1644"/>
      <c r="AK630" s="1644"/>
      <c r="AM630" s="72"/>
      <c r="AN630" s="72"/>
      <c r="AO630" s="72"/>
      <c r="AP630" s="72"/>
      <c r="AQ630" s="72"/>
      <c r="AR630" s="2046">
        <f t="shared" si="0"/>
        <v>0</v>
      </c>
      <c r="AS630" s="2047"/>
      <c r="AT630" s="2044">
        <f t="shared" si="1"/>
        <v>0</v>
      </c>
      <c r="AU630" s="2045"/>
      <c r="AV630" s="2046">
        <f t="shared" si="2"/>
        <v>0</v>
      </c>
      <c r="AW630" s="2047"/>
      <c r="AX630" s="2044">
        <f t="shared" si="3"/>
        <v>0</v>
      </c>
      <c r="AY630" s="2045"/>
      <c r="AZ630" s="72"/>
      <c r="BA630" s="1686">
        <f t="shared" si="4"/>
        <v>0</v>
      </c>
      <c r="BB630" s="1686"/>
      <c r="BC630" s="1686"/>
      <c r="BD630" s="1686"/>
      <c r="BE630" s="1686"/>
      <c r="BF630" s="1686">
        <f t="shared" si="5"/>
        <v>0</v>
      </c>
      <c r="BG630" s="1686"/>
      <c r="BH630" s="1686"/>
      <c r="BI630" s="1686"/>
      <c r="BJ630" s="1686"/>
      <c r="BK630" s="1686">
        <f t="shared" si="6"/>
        <v>0</v>
      </c>
      <c r="BL630" s="1686"/>
      <c r="BM630" s="1686"/>
      <c r="BN630" s="1686"/>
      <c r="BO630" s="1686"/>
      <c r="BP630" s="1686">
        <f t="shared" si="7"/>
        <v>0</v>
      </c>
      <c r="BQ630" s="1686"/>
      <c r="BR630" s="1686"/>
      <c r="BS630" s="1686"/>
      <c r="BT630" s="1686"/>
      <c r="BU630" s="1686">
        <f t="shared" si="8"/>
        <v>0</v>
      </c>
      <c r="BV630" s="1686"/>
      <c r="BW630" s="1686"/>
      <c r="BX630" s="1686"/>
      <c r="BY630" s="1686"/>
      <c r="BZ630" s="1686">
        <f t="shared" si="9"/>
        <v>0</v>
      </c>
      <c r="CA630" s="1686"/>
      <c r="CB630" s="1686"/>
      <c r="CC630" s="1686"/>
      <c r="CD630" s="1686"/>
      <c r="CE630" s="1698">
        <f t="shared" si="10"/>
        <v>0</v>
      </c>
      <c r="CF630" s="1698"/>
      <c r="CG630" s="1698"/>
      <c r="CH630" s="1698"/>
      <c r="CI630" s="1698"/>
      <c r="CJ630" s="1698">
        <f t="shared" si="11"/>
        <v>0</v>
      </c>
      <c r="CK630" s="1698"/>
      <c r="CL630" s="1698"/>
      <c r="CM630" s="1698"/>
      <c r="CN630" s="1698"/>
      <c r="CO630" s="1698">
        <f t="shared" si="12"/>
        <v>0</v>
      </c>
      <c r="CP630" s="1698"/>
      <c r="CQ630" s="1698"/>
      <c r="CR630" s="1698"/>
      <c r="CS630" s="1698"/>
      <c r="CT630" s="1698">
        <f t="shared" si="13"/>
        <v>0</v>
      </c>
      <c r="CU630" s="1698"/>
      <c r="CV630" s="1698"/>
      <c r="CW630" s="1698"/>
      <c r="CX630" s="1698"/>
      <c r="CY630" s="1698">
        <f t="shared" si="14"/>
        <v>0</v>
      </c>
      <c r="CZ630" s="1698"/>
      <c r="DA630" s="1698"/>
      <c r="DB630" s="1698"/>
      <c r="DC630" s="1698"/>
      <c r="DD630" s="1698">
        <f t="shared" si="15"/>
        <v>0</v>
      </c>
      <c r="DE630" s="1698"/>
      <c r="DF630" s="1698"/>
      <c r="DG630" s="1698"/>
      <c r="DH630" s="1698"/>
    </row>
    <row r="631" spans="1:112" ht="12.75" customHeight="1">
      <c r="B631" s="1693"/>
      <c r="C631" s="1694"/>
      <c r="D631" s="1694"/>
      <c r="E631" s="1694"/>
      <c r="F631" s="1694"/>
      <c r="G631" s="1694"/>
      <c r="H631" s="1694"/>
      <c r="I631" s="1694"/>
      <c r="J631" s="1694"/>
      <c r="K631" s="1694"/>
      <c r="L631" s="1694"/>
      <c r="M631" s="1694"/>
      <c r="N631" s="1694"/>
      <c r="O631" s="1695"/>
      <c r="P631" s="1660"/>
      <c r="Q631" s="1661"/>
      <c r="R631" s="1662"/>
      <c r="S631" s="1651"/>
      <c r="T631" s="1652"/>
      <c r="U631" s="1653"/>
      <c r="V631" s="1644"/>
      <c r="W631" s="1644"/>
      <c r="X631" s="1644"/>
      <c r="Y631" s="1644"/>
      <c r="Z631" s="1644"/>
      <c r="AA631" s="1644"/>
      <c r="AB631" s="1644"/>
      <c r="AC631" s="1644"/>
      <c r="AD631" s="1644"/>
      <c r="AE631" s="1644"/>
      <c r="AF631" s="1644"/>
      <c r="AG631" s="1644"/>
      <c r="AH631" s="1644"/>
      <c r="AI631" s="1644"/>
      <c r="AJ631" s="1644"/>
      <c r="AK631" s="1644"/>
      <c r="AL631" s="72"/>
      <c r="AM631" s="72"/>
      <c r="AN631" s="72"/>
      <c r="AO631" s="72"/>
      <c r="AP631" s="72"/>
      <c r="AQ631" s="72"/>
      <c r="AR631" s="2046">
        <f t="shared" si="0"/>
        <v>0</v>
      </c>
      <c r="AS631" s="2047"/>
      <c r="AT631" s="2044">
        <f t="shared" si="1"/>
        <v>0</v>
      </c>
      <c r="AU631" s="2045"/>
      <c r="AV631" s="2046">
        <f t="shared" si="2"/>
        <v>0</v>
      </c>
      <c r="AW631" s="2047"/>
      <c r="AX631" s="2044">
        <f t="shared" si="3"/>
        <v>0</v>
      </c>
      <c r="AY631" s="2045"/>
      <c r="AZ631" s="72"/>
      <c r="BA631" s="1686">
        <f t="shared" si="4"/>
        <v>0</v>
      </c>
      <c r="BB631" s="1686"/>
      <c r="BC631" s="1686"/>
      <c r="BD631" s="1686"/>
      <c r="BE631" s="1686"/>
      <c r="BF631" s="1686">
        <f t="shared" si="5"/>
        <v>0</v>
      </c>
      <c r="BG631" s="1686"/>
      <c r="BH631" s="1686"/>
      <c r="BI631" s="1686"/>
      <c r="BJ631" s="1686"/>
      <c r="BK631" s="1686">
        <f t="shared" si="6"/>
        <v>0</v>
      </c>
      <c r="BL631" s="1686"/>
      <c r="BM631" s="1686"/>
      <c r="BN631" s="1686"/>
      <c r="BO631" s="1686"/>
      <c r="BP631" s="1686">
        <f t="shared" si="7"/>
        <v>0</v>
      </c>
      <c r="BQ631" s="1686"/>
      <c r="BR631" s="1686"/>
      <c r="BS631" s="1686"/>
      <c r="BT631" s="1686"/>
      <c r="BU631" s="1686">
        <f t="shared" si="8"/>
        <v>0</v>
      </c>
      <c r="BV631" s="1686"/>
      <c r="BW631" s="1686"/>
      <c r="BX631" s="1686"/>
      <c r="BY631" s="1686"/>
      <c r="BZ631" s="1686">
        <f t="shared" si="9"/>
        <v>0</v>
      </c>
      <c r="CA631" s="1686"/>
      <c r="CB631" s="1686"/>
      <c r="CC631" s="1686"/>
      <c r="CD631" s="1686"/>
      <c r="CE631" s="1698">
        <f t="shared" si="10"/>
        <v>0</v>
      </c>
      <c r="CF631" s="1698"/>
      <c r="CG631" s="1698"/>
      <c r="CH631" s="1698"/>
      <c r="CI631" s="1698"/>
      <c r="CJ631" s="1698">
        <f t="shared" si="11"/>
        <v>0</v>
      </c>
      <c r="CK631" s="1698"/>
      <c r="CL631" s="1698"/>
      <c r="CM631" s="1698"/>
      <c r="CN631" s="1698"/>
      <c r="CO631" s="1698">
        <f t="shared" si="12"/>
        <v>0</v>
      </c>
      <c r="CP631" s="1698"/>
      <c r="CQ631" s="1698"/>
      <c r="CR631" s="1698"/>
      <c r="CS631" s="1698"/>
      <c r="CT631" s="1698">
        <f t="shared" si="13"/>
        <v>0</v>
      </c>
      <c r="CU631" s="1698"/>
      <c r="CV631" s="1698"/>
      <c r="CW631" s="1698"/>
      <c r="CX631" s="1698"/>
      <c r="CY631" s="1698">
        <f t="shared" si="14"/>
        <v>0</v>
      </c>
      <c r="CZ631" s="1698"/>
      <c r="DA631" s="1698"/>
      <c r="DB631" s="1698"/>
      <c r="DC631" s="1698"/>
      <c r="DD631" s="1698">
        <f t="shared" si="15"/>
        <v>0</v>
      </c>
      <c r="DE631" s="1698"/>
      <c r="DF631" s="1698"/>
      <c r="DG631" s="1698"/>
      <c r="DH631" s="1698"/>
    </row>
    <row r="632" spans="1:112" ht="12.75" customHeight="1">
      <c r="B632" s="97" t="s">
        <v>282</v>
      </c>
      <c r="C632" s="1638"/>
      <c r="D632" s="1639"/>
      <c r="E632" s="1639"/>
      <c r="F632" s="1639"/>
      <c r="G632" s="1639"/>
      <c r="H632" s="1639"/>
      <c r="I632" s="1639"/>
      <c r="J632" s="1639"/>
      <c r="K632" s="1639"/>
      <c r="L632" s="1639"/>
      <c r="M632" s="1639"/>
      <c r="N632" s="1639"/>
      <c r="O632" s="1640"/>
      <c r="P632" s="1635"/>
      <c r="Q632" s="1636"/>
      <c r="R632" s="1637"/>
      <c r="S632" s="1641"/>
      <c r="T632" s="1642"/>
      <c r="U632" s="1643"/>
      <c r="V632" s="1635"/>
      <c r="W632" s="1636"/>
      <c r="X632" s="1636"/>
      <c r="Y632" s="1636"/>
      <c r="Z632" s="1636"/>
      <c r="AA632" s="1637"/>
      <c r="AB632" s="1740"/>
      <c r="AC632" s="1740"/>
      <c r="AD632" s="1740"/>
      <c r="AE632" s="1740"/>
      <c r="AF632" s="1740"/>
      <c r="AG632" s="1740"/>
      <c r="AH632" s="1740"/>
      <c r="AI632" s="1740"/>
      <c r="AJ632" s="1740"/>
      <c r="AK632" s="1740"/>
      <c r="AL632" s="72"/>
      <c r="AM632" s="72"/>
      <c r="AN632" s="72"/>
      <c r="AO632" s="72"/>
      <c r="AP632" s="72"/>
      <c r="AQ632" s="72"/>
      <c r="AR632" s="2046">
        <f t="shared" si="0"/>
        <v>0</v>
      </c>
      <c r="AS632" s="2047"/>
      <c r="AT632" s="2044">
        <f t="shared" si="1"/>
        <v>0</v>
      </c>
      <c r="AU632" s="2045"/>
      <c r="AV632" s="2046">
        <f t="shared" si="2"/>
        <v>0</v>
      </c>
      <c r="AW632" s="2047"/>
      <c r="AX632" s="2044">
        <f t="shared" si="3"/>
        <v>0</v>
      </c>
      <c r="AY632" s="2045"/>
      <c r="AZ632" s="72"/>
      <c r="BA632" s="1686">
        <f t="shared" si="4"/>
        <v>0</v>
      </c>
      <c r="BB632" s="1686"/>
      <c r="BC632" s="1686"/>
      <c r="BD632" s="1686"/>
      <c r="BE632" s="1686"/>
      <c r="BF632" s="1686">
        <f t="shared" si="5"/>
        <v>0</v>
      </c>
      <c r="BG632" s="1686"/>
      <c r="BH632" s="1686"/>
      <c r="BI632" s="1686"/>
      <c r="BJ632" s="1686"/>
      <c r="BK632" s="1686">
        <f t="shared" si="6"/>
        <v>0</v>
      </c>
      <c r="BL632" s="1686"/>
      <c r="BM632" s="1686"/>
      <c r="BN632" s="1686"/>
      <c r="BO632" s="1686"/>
      <c r="BP632" s="1686">
        <f t="shared" si="7"/>
        <v>0</v>
      </c>
      <c r="BQ632" s="1686"/>
      <c r="BR632" s="1686"/>
      <c r="BS632" s="1686"/>
      <c r="BT632" s="1686"/>
      <c r="BU632" s="1686">
        <f t="shared" si="8"/>
        <v>0</v>
      </c>
      <c r="BV632" s="1686"/>
      <c r="BW632" s="1686"/>
      <c r="BX632" s="1686"/>
      <c r="BY632" s="1686"/>
      <c r="BZ632" s="1686">
        <f t="shared" si="9"/>
        <v>0</v>
      </c>
      <c r="CA632" s="1686"/>
      <c r="CB632" s="1686"/>
      <c r="CC632" s="1686"/>
      <c r="CD632" s="1686"/>
      <c r="CE632" s="1698">
        <f t="shared" si="10"/>
        <v>0</v>
      </c>
      <c r="CF632" s="1698"/>
      <c r="CG632" s="1698"/>
      <c r="CH632" s="1698"/>
      <c r="CI632" s="1698"/>
      <c r="CJ632" s="1698">
        <f t="shared" si="11"/>
        <v>0</v>
      </c>
      <c r="CK632" s="1698"/>
      <c r="CL632" s="1698"/>
      <c r="CM632" s="1698"/>
      <c r="CN632" s="1698"/>
      <c r="CO632" s="1698">
        <f t="shared" si="12"/>
        <v>0</v>
      </c>
      <c r="CP632" s="1698"/>
      <c r="CQ632" s="1698"/>
      <c r="CR632" s="1698"/>
      <c r="CS632" s="1698"/>
      <c r="CT632" s="1698">
        <f t="shared" si="13"/>
        <v>0</v>
      </c>
      <c r="CU632" s="1698"/>
      <c r="CV632" s="1698"/>
      <c r="CW632" s="1698"/>
      <c r="CX632" s="1698"/>
      <c r="CY632" s="1698">
        <f t="shared" si="14"/>
        <v>0</v>
      </c>
      <c r="CZ632" s="1698"/>
      <c r="DA632" s="1698"/>
      <c r="DB632" s="1698"/>
      <c r="DC632" s="1698"/>
      <c r="DD632" s="1698">
        <f t="shared" si="15"/>
        <v>0</v>
      </c>
      <c r="DE632" s="1698"/>
      <c r="DF632" s="1698"/>
      <c r="DG632" s="1698"/>
      <c r="DH632" s="1698"/>
    </row>
    <row r="633" spans="1:112" ht="12.75" customHeight="1">
      <c r="B633" s="98" t="s">
        <v>283</v>
      </c>
      <c r="C633" s="1638"/>
      <c r="D633" s="1638"/>
      <c r="E633" s="1638"/>
      <c r="F633" s="1638"/>
      <c r="G633" s="1638"/>
      <c r="H633" s="1638"/>
      <c r="I633" s="1638"/>
      <c r="J633" s="1638"/>
      <c r="K633" s="1638"/>
      <c r="L633" s="1638"/>
      <c r="M633" s="1638"/>
      <c r="N633" s="1638"/>
      <c r="O633" s="1663"/>
      <c r="P633" s="1635"/>
      <c r="Q633" s="1636"/>
      <c r="R633" s="1637"/>
      <c r="S633" s="1641"/>
      <c r="T633" s="1642"/>
      <c r="U633" s="1643"/>
      <c r="V633" s="1635"/>
      <c r="W633" s="1636"/>
      <c r="X633" s="1636"/>
      <c r="Y633" s="1636"/>
      <c r="Z633" s="1636"/>
      <c r="AA633" s="1637"/>
      <c r="AB633" s="1740"/>
      <c r="AC633" s="1740"/>
      <c r="AD633" s="1740"/>
      <c r="AE633" s="1740"/>
      <c r="AF633" s="1740"/>
      <c r="AG633" s="1740"/>
      <c r="AH633" s="1740"/>
      <c r="AI633" s="1740"/>
      <c r="AJ633" s="1740"/>
      <c r="AK633" s="1740"/>
      <c r="AL633" s="72"/>
      <c r="AM633" s="72"/>
      <c r="AN633" s="72"/>
      <c r="AO633" s="72"/>
      <c r="AP633" s="72"/>
      <c r="AQ633" s="72"/>
      <c r="AR633" s="2046">
        <f t="shared" si="0"/>
        <v>0</v>
      </c>
      <c r="AS633" s="2047"/>
      <c r="AT633" s="2044">
        <f t="shared" si="1"/>
        <v>0</v>
      </c>
      <c r="AU633" s="2045"/>
      <c r="AV633" s="2046">
        <f t="shared" si="2"/>
        <v>0</v>
      </c>
      <c r="AW633" s="2047"/>
      <c r="AX633" s="2044">
        <f t="shared" si="3"/>
        <v>0</v>
      </c>
      <c r="AY633" s="2045"/>
      <c r="AZ633" s="72"/>
      <c r="BA633" s="1686">
        <f t="shared" si="4"/>
        <v>0</v>
      </c>
      <c r="BB633" s="1686"/>
      <c r="BC633" s="1686"/>
      <c r="BD633" s="1686"/>
      <c r="BE633" s="1686"/>
      <c r="BF633" s="1686">
        <f t="shared" si="5"/>
        <v>0</v>
      </c>
      <c r="BG633" s="1686"/>
      <c r="BH633" s="1686"/>
      <c r="BI633" s="1686"/>
      <c r="BJ633" s="1686"/>
      <c r="BK633" s="1686">
        <f t="shared" si="6"/>
        <v>0</v>
      </c>
      <c r="BL633" s="1686"/>
      <c r="BM633" s="1686"/>
      <c r="BN633" s="1686"/>
      <c r="BO633" s="1686"/>
      <c r="BP633" s="1686">
        <f t="shared" si="7"/>
        <v>0</v>
      </c>
      <c r="BQ633" s="1686"/>
      <c r="BR633" s="1686"/>
      <c r="BS633" s="1686"/>
      <c r="BT633" s="1686"/>
      <c r="BU633" s="1686">
        <f t="shared" si="8"/>
        <v>0</v>
      </c>
      <c r="BV633" s="1686"/>
      <c r="BW633" s="1686"/>
      <c r="BX633" s="1686"/>
      <c r="BY633" s="1686"/>
      <c r="BZ633" s="1686">
        <f t="shared" si="9"/>
        <v>0</v>
      </c>
      <c r="CA633" s="1686"/>
      <c r="CB633" s="1686"/>
      <c r="CC633" s="1686"/>
      <c r="CD633" s="1686"/>
      <c r="CE633" s="1698">
        <f t="shared" si="10"/>
        <v>0</v>
      </c>
      <c r="CF633" s="1698"/>
      <c r="CG633" s="1698"/>
      <c r="CH633" s="1698"/>
      <c r="CI633" s="1698"/>
      <c r="CJ633" s="1698">
        <f t="shared" si="11"/>
        <v>0</v>
      </c>
      <c r="CK633" s="1698"/>
      <c r="CL633" s="1698"/>
      <c r="CM633" s="1698"/>
      <c r="CN633" s="1698"/>
      <c r="CO633" s="1698">
        <f t="shared" si="12"/>
        <v>0</v>
      </c>
      <c r="CP633" s="1698"/>
      <c r="CQ633" s="1698"/>
      <c r="CR633" s="1698"/>
      <c r="CS633" s="1698"/>
      <c r="CT633" s="1698">
        <f t="shared" si="13"/>
        <v>0</v>
      </c>
      <c r="CU633" s="1698"/>
      <c r="CV633" s="1698"/>
      <c r="CW633" s="1698"/>
      <c r="CX633" s="1698"/>
      <c r="CY633" s="1698">
        <f t="shared" si="14"/>
        <v>0</v>
      </c>
      <c r="CZ633" s="1698"/>
      <c r="DA633" s="1698"/>
      <c r="DB633" s="1698"/>
      <c r="DC633" s="1698"/>
      <c r="DD633" s="1698">
        <f t="shared" si="15"/>
        <v>0</v>
      </c>
      <c r="DE633" s="1698"/>
      <c r="DF633" s="1698"/>
      <c r="DG633" s="1698"/>
      <c r="DH633" s="1698"/>
    </row>
    <row r="634" spans="1:112" ht="12.75" customHeight="1">
      <c r="B634" s="98" t="s">
        <v>289</v>
      </c>
      <c r="C634" s="1638"/>
      <c r="D634" s="1638"/>
      <c r="E634" s="1638"/>
      <c r="F634" s="1638"/>
      <c r="G634" s="1638"/>
      <c r="H634" s="1638"/>
      <c r="I634" s="1638"/>
      <c r="J634" s="1638"/>
      <c r="K634" s="1638"/>
      <c r="L634" s="1638"/>
      <c r="M634" s="1638"/>
      <c r="N634" s="1638"/>
      <c r="O634" s="1663"/>
      <c r="P634" s="1635"/>
      <c r="Q634" s="1636"/>
      <c r="R634" s="1637"/>
      <c r="S634" s="1641"/>
      <c r="T634" s="1642"/>
      <c r="U634" s="1643"/>
      <c r="V634" s="1635"/>
      <c r="W634" s="1636"/>
      <c r="X634" s="1636"/>
      <c r="Y634" s="1636"/>
      <c r="Z634" s="1636"/>
      <c r="AA634" s="1637"/>
      <c r="AB634" s="1740"/>
      <c r="AC634" s="1740"/>
      <c r="AD634" s="1740"/>
      <c r="AE634" s="1740"/>
      <c r="AF634" s="1740"/>
      <c r="AG634" s="1740"/>
      <c r="AH634" s="1740"/>
      <c r="AI634" s="1740"/>
      <c r="AJ634" s="1740"/>
      <c r="AK634" s="1740"/>
      <c r="AL634" s="72"/>
      <c r="AM634" s="72"/>
      <c r="AN634" s="72"/>
      <c r="AO634" s="72"/>
      <c r="AP634" s="72"/>
      <c r="AQ634" s="72"/>
      <c r="AR634" s="2046">
        <f t="shared" si="0"/>
        <v>0</v>
      </c>
      <c r="AS634" s="2047"/>
      <c r="AT634" s="2044">
        <f t="shared" si="1"/>
        <v>0</v>
      </c>
      <c r="AU634" s="2045"/>
      <c r="AV634" s="2046">
        <f t="shared" si="2"/>
        <v>0</v>
      </c>
      <c r="AW634" s="2047"/>
      <c r="AX634" s="2044">
        <f t="shared" si="3"/>
        <v>0</v>
      </c>
      <c r="AY634" s="2045"/>
      <c r="AZ634" s="72"/>
      <c r="BA634" s="1686">
        <f t="shared" si="4"/>
        <v>0</v>
      </c>
      <c r="BB634" s="1686"/>
      <c r="BC634" s="1686"/>
      <c r="BD634" s="1686"/>
      <c r="BE634" s="1686"/>
      <c r="BF634" s="1686">
        <f t="shared" si="5"/>
        <v>0</v>
      </c>
      <c r="BG634" s="1686"/>
      <c r="BH634" s="1686"/>
      <c r="BI634" s="1686"/>
      <c r="BJ634" s="1686"/>
      <c r="BK634" s="1686">
        <f t="shared" si="6"/>
        <v>0</v>
      </c>
      <c r="BL634" s="1686"/>
      <c r="BM634" s="1686"/>
      <c r="BN634" s="1686"/>
      <c r="BO634" s="1686"/>
      <c r="BP634" s="1686">
        <f t="shared" si="7"/>
        <v>0</v>
      </c>
      <c r="BQ634" s="1686"/>
      <c r="BR634" s="1686"/>
      <c r="BS634" s="1686"/>
      <c r="BT634" s="1686"/>
      <c r="BU634" s="1686">
        <f t="shared" si="8"/>
        <v>0</v>
      </c>
      <c r="BV634" s="1686"/>
      <c r="BW634" s="1686"/>
      <c r="BX634" s="1686"/>
      <c r="BY634" s="1686"/>
      <c r="BZ634" s="1686">
        <f t="shared" si="9"/>
        <v>0</v>
      </c>
      <c r="CA634" s="1686"/>
      <c r="CB634" s="1686"/>
      <c r="CC634" s="1686"/>
      <c r="CD634" s="1686"/>
      <c r="CE634" s="1698">
        <f t="shared" si="10"/>
        <v>0</v>
      </c>
      <c r="CF634" s="1698"/>
      <c r="CG634" s="1698"/>
      <c r="CH634" s="1698"/>
      <c r="CI634" s="1698"/>
      <c r="CJ634" s="1698">
        <f t="shared" si="11"/>
        <v>0</v>
      </c>
      <c r="CK634" s="1698"/>
      <c r="CL634" s="1698"/>
      <c r="CM634" s="1698"/>
      <c r="CN634" s="1698"/>
      <c r="CO634" s="1698">
        <f t="shared" si="12"/>
        <v>0</v>
      </c>
      <c r="CP634" s="1698"/>
      <c r="CQ634" s="1698"/>
      <c r="CR634" s="1698"/>
      <c r="CS634" s="1698"/>
      <c r="CT634" s="1698">
        <f t="shared" si="13"/>
        <v>0</v>
      </c>
      <c r="CU634" s="1698"/>
      <c r="CV634" s="1698"/>
      <c r="CW634" s="1698"/>
      <c r="CX634" s="1698"/>
      <c r="CY634" s="1698">
        <f t="shared" si="14"/>
        <v>0</v>
      </c>
      <c r="CZ634" s="1698"/>
      <c r="DA634" s="1698"/>
      <c r="DB634" s="1698"/>
      <c r="DC634" s="1698"/>
      <c r="DD634" s="1698">
        <f t="shared" si="15"/>
        <v>0</v>
      </c>
      <c r="DE634" s="1698"/>
      <c r="DF634" s="1698"/>
      <c r="DG634" s="1698"/>
      <c r="DH634" s="1698"/>
    </row>
    <row r="635" spans="1:112" ht="12.75" customHeight="1">
      <c r="B635" s="98" t="s">
        <v>956</v>
      </c>
      <c r="C635" s="1638"/>
      <c r="D635" s="1593"/>
      <c r="E635" s="1593"/>
      <c r="F635" s="1593"/>
      <c r="G635" s="1593"/>
      <c r="H635" s="1593"/>
      <c r="I635" s="1593"/>
      <c r="J635" s="1593"/>
      <c r="K635" s="1593"/>
      <c r="L635" s="1593"/>
      <c r="M635" s="1593"/>
      <c r="N635" s="1593"/>
      <c r="O635" s="1998"/>
      <c r="P635" s="1635"/>
      <c r="Q635" s="1636"/>
      <c r="R635" s="1637"/>
      <c r="S635" s="1641"/>
      <c r="T635" s="1642"/>
      <c r="U635" s="1643"/>
      <c r="V635" s="1635"/>
      <c r="W635" s="1636"/>
      <c r="X635" s="1636"/>
      <c r="Y635" s="1636"/>
      <c r="Z635" s="1636"/>
      <c r="AA635" s="1637"/>
      <c r="AB635" s="1740"/>
      <c r="AC635" s="1740"/>
      <c r="AD635" s="1740"/>
      <c r="AE635" s="1740"/>
      <c r="AF635" s="1740"/>
      <c r="AG635" s="1740"/>
      <c r="AH635" s="1740"/>
      <c r="AI635" s="1740"/>
      <c r="AJ635" s="1740"/>
      <c r="AK635" s="1740"/>
      <c r="AL635" s="72"/>
      <c r="AM635" s="72"/>
      <c r="AN635" s="72"/>
      <c r="AO635" s="72"/>
      <c r="AP635" s="72"/>
      <c r="AQ635" s="72"/>
      <c r="AR635" s="72"/>
      <c r="AS635" s="72"/>
      <c r="AT635" s="2046">
        <f>SUM(AT610:AU634)</f>
        <v>0</v>
      </c>
      <c r="AU635" s="2047"/>
      <c r="AV635" s="72"/>
      <c r="AW635" s="72"/>
      <c r="AX635" s="2046">
        <f>SUM(AX610:AY634)</f>
        <v>0</v>
      </c>
      <c r="AY635" s="2047"/>
      <c r="AZ635" s="72"/>
      <c r="BA635" s="1697">
        <f>SUM(BA610:BE634)</f>
        <v>0</v>
      </c>
      <c r="BB635" s="1697"/>
      <c r="BC635" s="1697"/>
      <c r="BD635" s="1697"/>
      <c r="BE635" s="1697"/>
      <c r="BF635" s="1697">
        <f>SUM(BF610:BJ634)</f>
        <v>0</v>
      </c>
      <c r="BG635" s="1697"/>
      <c r="BH635" s="1697"/>
      <c r="BI635" s="1697"/>
      <c r="BJ635" s="1697"/>
      <c r="BK635" s="1697">
        <f>SUM(BK610:BO634)</f>
        <v>0</v>
      </c>
      <c r="BL635" s="1697"/>
      <c r="BM635" s="1697"/>
      <c r="BN635" s="1697"/>
      <c r="BO635" s="1697"/>
      <c r="BP635" s="1697">
        <f>SUM(BP610:BT634)</f>
        <v>0</v>
      </c>
      <c r="BQ635" s="1697"/>
      <c r="BR635" s="1697"/>
      <c r="BS635" s="1697"/>
      <c r="BT635" s="1697"/>
      <c r="BU635" s="1697">
        <f>SUM(BU610:BY634)</f>
        <v>0</v>
      </c>
      <c r="BV635" s="1697"/>
      <c r="BW635" s="1697"/>
      <c r="BX635" s="1697"/>
      <c r="BY635" s="1697"/>
      <c r="BZ635" s="1697">
        <f>SUM(BZ610:CD634)</f>
        <v>0</v>
      </c>
      <c r="CA635" s="1697"/>
      <c r="CB635" s="1697"/>
      <c r="CC635" s="1697"/>
      <c r="CD635" s="1697"/>
      <c r="CE635" s="1697">
        <f>SUM(CE610:CI634)</f>
        <v>0</v>
      </c>
      <c r="CF635" s="1697"/>
      <c r="CG635" s="1697"/>
      <c r="CH635" s="1697"/>
      <c r="CI635" s="1697"/>
      <c r="CJ635" s="1697">
        <f>SUM(CJ610:CN634)</f>
        <v>0</v>
      </c>
      <c r="CK635" s="1697"/>
      <c r="CL635" s="1697"/>
      <c r="CM635" s="1697"/>
      <c r="CN635" s="1697"/>
      <c r="CO635" s="1697">
        <f>SUM(CO610:CS634)</f>
        <v>0</v>
      </c>
      <c r="CP635" s="1697"/>
      <c r="CQ635" s="1697"/>
      <c r="CR635" s="1697"/>
      <c r="CS635" s="1697"/>
      <c r="CT635" s="1697">
        <f>SUM(CT610:CX634)</f>
        <v>0</v>
      </c>
      <c r="CU635" s="1697"/>
      <c r="CV635" s="1697"/>
      <c r="CW635" s="1697"/>
      <c r="CX635" s="1697"/>
      <c r="CY635" s="1697">
        <f>SUM(CY610:DC634)</f>
        <v>0</v>
      </c>
      <c r="CZ635" s="1697"/>
      <c r="DA635" s="1697"/>
      <c r="DB635" s="1697"/>
      <c r="DC635" s="1697"/>
      <c r="DD635" s="1697">
        <f>SUM(DD610:DH634)</f>
        <v>0</v>
      </c>
      <c r="DE635" s="1697"/>
      <c r="DF635" s="1697"/>
      <c r="DG635" s="1697"/>
      <c r="DH635" s="1697"/>
    </row>
    <row r="636" spans="1:112" ht="12.75" customHeight="1" thickBot="1">
      <c r="B636" s="98" t="s">
        <v>672</v>
      </c>
      <c r="C636" s="1593"/>
      <c r="D636" s="1593"/>
      <c r="E636" s="1593"/>
      <c r="F636" s="1593"/>
      <c r="G636" s="1593"/>
      <c r="H636" s="1593"/>
      <c r="I636" s="1593"/>
      <c r="J636" s="1593"/>
      <c r="K636" s="1593"/>
      <c r="L636" s="1593"/>
      <c r="M636" s="1593"/>
      <c r="N636" s="1593"/>
      <c r="O636" s="1998"/>
      <c r="P636" s="1635"/>
      <c r="Q636" s="1636"/>
      <c r="R636" s="1637"/>
      <c r="S636" s="1641"/>
      <c r="T636" s="1642"/>
      <c r="U636" s="1643"/>
      <c r="V636" s="1635"/>
      <c r="W636" s="1636"/>
      <c r="X636" s="1636"/>
      <c r="Y636" s="1636"/>
      <c r="Z636" s="1636"/>
      <c r="AA636" s="1637"/>
      <c r="AB636" s="1740"/>
      <c r="AC636" s="1740"/>
      <c r="AD636" s="1740"/>
      <c r="AE636" s="1740"/>
      <c r="AF636" s="1740"/>
      <c r="AG636" s="1740"/>
      <c r="AH636" s="1740"/>
      <c r="AI636" s="1740"/>
      <c r="AJ636" s="1740"/>
      <c r="AK636" s="1740"/>
      <c r="AL636" s="72"/>
      <c r="AM636" s="72"/>
      <c r="AN636" s="72"/>
      <c r="AO636" s="72"/>
      <c r="AP636" s="72"/>
      <c r="AQ636" s="72"/>
      <c r="AR636" s="72"/>
      <c r="AS636" s="72"/>
      <c r="AT636" s="72"/>
      <c r="AU636" s="72"/>
      <c r="AV636" s="72"/>
      <c r="AW636" s="72"/>
      <c r="AX636" s="72"/>
      <c r="AY636" s="72"/>
      <c r="AZ636" s="72"/>
      <c r="BA636" s="612" t="s">
        <v>2022</v>
      </c>
      <c r="BB636" s="612"/>
      <c r="BC636" s="612"/>
      <c r="BD636" s="612"/>
      <c r="BE636" s="769">
        <f>BA635*1</f>
        <v>0</v>
      </c>
      <c r="BF636" s="612"/>
      <c r="BG636" s="612"/>
      <c r="BH636" s="612"/>
      <c r="BI636" s="612"/>
      <c r="BJ636" s="769">
        <f>BF635*1</f>
        <v>0</v>
      </c>
      <c r="BK636" s="612"/>
      <c r="BL636" s="612"/>
      <c r="BM636" s="612"/>
      <c r="BN636" s="612"/>
      <c r="BO636" s="769">
        <f>BK635*2</f>
        <v>0</v>
      </c>
      <c r="BP636" s="612"/>
      <c r="BQ636" s="612"/>
      <c r="BR636" s="612"/>
      <c r="BS636" s="612"/>
      <c r="BT636" s="769">
        <f>BP635*3</f>
        <v>0</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959</v>
      </c>
      <c r="C637" s="1593"/>
      <c r="D637" s="1593"/>
      <c r="E637" s="1593"/>
      <c r="F637" s="1593"/>
      <c r="G637" s="1593"/>
      <c r="H637" s="1593"/>
      <c r="I637" s="1593"/>
      <c r="J637" s="1593"/>
      <c r="K637" s="1593"/>
      <c r="L637" s="1593"/>
      <c r="M637" s="1593"/>
      <c r="N637" s="1593"/>
      <c r="O637" s="1998"/>
      <c r="P637" s="1635"/>
      <c r="Q637" s="1636"/>
      <c r="R637" s="1637"/>
      <c r="S637" s="1641"/>
      <c r="T637" s="1642"/>
      <c r="U637" s="1643"/>
      <c r="V637" s="1635"/>
      <c r="W637" s="1636"/>
      <c r="X637" s="1636"/>
      <c r="Y637" s="1636"/>
      <c r="Z637" s="1636"/>
      <c r="AA637" s="1637"/>
      <c r="AB637" s="1740"/>
      <c r="AC637" s="1740"/>
      <c r="AD637" s="1740"/>
      <c r="AE637" s="1740"/>
      <c r="AF637" s="1740"/>
      <c r="AG637" s="1740"/>
      <c r="AH637" s="1740"/>
      <c r="AI637" s="1740"/>
      <c r="AJ637" s="1740"/>
      <c r="AK637" s="1740"/>
      <c r="AL637" s="72"/>
      <c r="AM637" s="72"/>
      <c r="AN637" s="72"/>
      <c r="AO637" s="72"/>
      <c r="AP637" s="72"/>
      <c r="AQ637" s="72"/>
      <c r="AR637" s="72"/>
      <c r="AS637" s="72"/>
      <c r="AT637" s="72"/>
      <c r="AU637" s="72"/>
      <c r="AV637" s="72"/>
      <c r="AW637" s="72"/>
      <c r="AX637" s="72"/>
      <c r="AY637" s="72"/>
      <c r="AZ637" s="72"/>
      <c r="BA637" s="612" t="s">
        <v>276</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2021</v>
      </c>
      <c r="CD637" s="770">
        <f>BE636+BJ636+BO636+BT636+BY636+CD636</f>
        <v>0</v>
      </c>
      <c r="CE637" s="72"/>
      <c r="CF637" s="72"/>
      <c r="CG637" s="72"/>
      <c r="CH637" s="72"/>
      <c r="CI637" s="72"/>
      <c r="CJ637" s="72"/>
      <c r="CK637" s="72"/>
      <c r="CL637" s="72"/>
      <c r="CM637" s="72"/>
      <c r="CN637" s="72"/>
      <c r="CO637" s="72"/>
      <c r="CP637" s="72"/>
      <c r="CQ637" s="72"/>
      <c r="CR637" s="72"/>
    </row>
    <row r="638" spans="1:112" ht="12.75" customHeight="1">
      <c r="B638" s="98" t="s">
        <v>246</v>
      </c>
      <c r="C638" s="1593"/>
      <c r="D638" s="1593"/>
      <c r="E638" s="1593"/>
      <c r="F638" s="1593"/>
      <c r="G638" s="1593"/>
      <c r="H638" s="1593"/>
      <c r="I638" s="1593"/>
      <c r="J638" s="1593"/>
      <c r="K638" s="1593"/>
      <c r="L638" s="1593"/>
      <c r="M638" s="1593"/>
      <c r="N638" s="1593"/>
      <c r="O638" s="1998"/>
      <c r="P638" s="1635"/>
      <c r="Q638" s="1636"/>
      <c r="R638" s="1637"/>
      <c r="S638" s="1641"/>
      <c r="T638" s="1642"/>
      <c r="U638" s="1643"/>
      <c r="V638" s="1635"/>
      <c r="W638" s="1636"/>
      <c r="X638" s="1636"/>
      <c r="Y638" s="1636"/>
      <c r="Z638" s="1636"/>
      <c r="AA638" s="1637"/>
      <c r="AB638" s="1740"/>
      <c r="AC638" s="1740"/>
      <c r="AD638" s="1740"/>
      <c r="AE638" s="1740"/>
      <c r="AF638" s="1740"/>
      <c r="AG638" s="1740"/>
      <c r="AH638" s="1740"/>
      <c r="AI638" s="1740"/>
      <c r="AJ638" s="1740"/>
      <c r="AK638" s="1740"/>
      <c r="AL638" s="72"/>
      <c r="AM638" s="75"/>
      <c r="AN638" s="75"/>
      <c r="AO638" s="75"/>
      <c r="AP638" s="75"/>
      <c r="AQ638" s="75"/>
      <c r="AR638" s="75"/>
      <c r="AS638" s="75"/>
      <c r="AT638" s="75"/>
      <c r="AU638" s="75"/>
      <c r="AV638" s="75"/>
      <c r="AW638" s="75"/>
      <c r="AX638" s="75"/>
      <c r="AY638" s="75"/>
      <c r="AZ638" s="75"/>
      <c r="BA638" s="1686">
        <f>IF(J770="SRO/Studio",O770,0)</f>
        <v>0</v>
      </c>
      <c r="BB638" s="1686"/>
      <c r="BC638" s="1686"/>
      <c r="BD638" s="1686"/>
      <c r="BE638" s="1686"/>
      <c r="BF638" s="1686">
        <f>IF(J770="1 Bedroom",O770,0)</f>
        <v>0</v>
      </c>
      <c r="BG638" s="1686"/>
      <c r="BH638" s="1686"/>
      <c r="BI638" s="1686"/>
      <c r="BJ638" s="1686"/>
      <c r="BK638" s="1686">
        <f>IF(J770="2 Bedrooms",O770,0)</f>
        <v>0</v>
      </c>
      <c r="BL638" s="1686"/>
      <c r="BM638" s="1686"/>
      <c r="BN638" s="1686"/>
      <c r="BO638" s="1686"/>
      <c r="BP638" s="1686">
        <f>IF(J770="3 Bedrooms",O770,0)</f>
        <v>0</v>
      </c>
      <c r="BQ638" s="1686"/>
      <c r="BR638" s="1686"/>
      <c r="BS638" s="1686"/>
      <c r="BT638" s="1686"/>
      <c r="BU638" s="1686">
        <f>IF(J770="4 Bedrooms",O770,0)</f>
        <v>0</v>
      </c>
      <c r="BV638" s="1686"/>
      <c r="BW638" s="1686"/>
      <c r="BX638" s="1686"/>
      <c r="BY638" s="1686"/>
      <c r="BZ638" s="1686">
        <f>IF(J770="5 Bedrooms",O770,0)</f>
        <v>0</v>
      </c>
      <c r="CA638" s="1686"/>
      <c r="CB638" s="1686"/>
      <c r="CC638" s="1686"/>
      <c r="CD638" s="1686"/>
      <c r="CE638" s="72"/>
      <c r="CF638" s="72"/>
      <c r="CG638" s="72"/>
      <c r="CH638" s="72"/>
      <c r="CI638" s="72"/>
      <c r="CJ638" s="72"/>
      <c r="CK638" s="72"/>
      <c r="CL638" s="72"/>
      <c r="CM638" s="72"/>
      <c r="CN638" s="72"/>
      <c r="CO638" s="72"/>
      <c r="CP638" s="72"/>
      <c r="CQ638" s="72"/>
      <c r="CR638" s="72"/>
    </row>
    <row r="639" spans="1:112" ht="12.75" customHeight="1">
      <c r="B639" s="98" t="s">
        <v>247</v>
      </c>
      <c r="C639" s="1593"/>
      <c r="D639" s="1593"/>
      <c r="E639" s="1593"/>
      <c r="F639" s="1593"/>
      <c r="G639" s="1593"/>
      <c r="H639" s="1593"/>
      <c r="I639" s="1593"/>
      <c r="J639" s="1593"/>
      <c r="K639" s="1593"/>
      <c r="L639" s="1593"/>
      <c r="M639" s="1593"/>
      <c r="N639" s="1593"/>
      <c r="O639" s="1998"/>
      <c r="P639" s="1635"/>
      <c r="Q639" s="1636"/>
      <c r="R639" s="1637"/>
      <c r="S639" s="1641"/>
      <c r="T639" s="1642"/>
      <c r="U639" s="1643"/>
      <c r="V639" s="1635"/>
      <c r="W639" s="1636"/>
      <c r="X639" s="1636"/>
      <c r="Y639" s="1636"/>
      <c r="Z639" s="1636"/>
      <c r="AA639" s="1637"/>
      <c r="AB639" s="1740"/>
      <c r="AC639" s="1740"/>
      <c r="AD639" s="1740"/>
      <c r="AE639" s="1740"/>
      <c r="AF639" s="1740"/>
      <c r="AG639" s="1740"/>
      <c r="AH639" s="1740"/>
      <c r="AI639" s="1740"/>
      <c r="AJ639" s="1740"/>
      <c r="AK639" s="1740"/>
      <c r="AL639" s="72"/>
      <c r="AM639" s="75"/>
      <c r="AN639" s="75"/>
      <c r="AO639" s="75"/>
      <c r="AP639" s="75"/>
      <c r="AQ639" s="75"/>
      <c r="AR639" s="75"/>
      <c r="AS639" s="75"/>
      <c r="AT639" s="75"/>
      <c r="AU639" s="75"/>
      <c r="AV639" s="75"/>
      <c r="AW639" s="75"/>
      <c r="AX639" s="75"/>
      <c r="AY639" s="75"/>
      <c r="AZ639" s="75"/>
      <c r="BA639" s="1686">
        <f>IF(J771="SRO/Studio",O771,0)</f>
        <v>0</v>
      </c>
      <c r="BB639" s="1686"/>
      <c r="BC639" s="1686"/>
      <c r="BD639" s="1686"/>
      <c r="BE639" s="1686"/>
      <c r="BF639" s="1686">
        <f>IF(J771="1 Bedroom",O771,0)</f>
        <v>0</v>
      </c>
      <c r="BG639" s="1686"/>
      <c r="BH639" s="1686"/>
      <c r="BI639" s="1686"/>
      <c r="BJ639" s="1686"/>
      <c r="BK639" s="1686">
        <f>IF(J771="2 Bedrooms",O771,0)</f>
        <v>0</v>
      </c>
      <c r="BL639" s="1686"/>
      <c r="BM639" s="1686"/>
      <c r="BN639" s="1686"/>
      <c r="BO639" s="1686"/>
      <c r="BP639" s="1686">
        <f>IF(J771="3 Bedrooms",O771,0)</f>
        <v>0</v>
      </c>
      <c r="BQ639" s="1686"/>
      <c r="BR639" s="1686"/>
      <c r="BS639" s="1686"/>
      <c r="BT639" s="1686"/>
      <c r="BU639" s="1686">
        <f>IF(J771="4 Bedrooms",O771,0)</f>
        <v>0</v>
      </c>
      <c r="BV639" s="1686"/>
      <c r="BW639" s="1686"/>
      <c r="BX639" s="1686"/>
      <c r="BY639" s="1686"/>
      <c r="BZ639" s="1686">
        <f>IF(J771="5 Bedrooms",O771,0)</f>
        <v>0</v>
      </c>
      <c r="CA639" s="1686"/>
      <c r="CB639" s="1686"/>
      <c r="CC639" s="1686"/>
      <c r="CD639" s="1686"/>
      <c r="CE639" s="72"/>
      <c r="CF639" s="72"/>
      <c r="CG639" s="72"/>
      <c r="CH639" s="72"/>
      <c r="CI639" s="72"/>
      <c r="CJ639" s="72"/>
      <c r="CK639" s="72"/>
      <c r="CL639" s="72"/>
      <c r="CM639" s="72"/>
      <c r="CN639" s="72"/>
      <c r="CO639" s="72"/>
      <c r="CP639" s="72"/>
      <c r="CQ639" s="72"/>
      <c r="CR639" s="72"/>
    </row>
    <row r="640" spans="1:112" ht="12.75" customHeight="1">
      <c r="B640" s="98" t="s">
        <v>113</v>
      </c>
      <c r="C640" s="1593"/>
      <c r="D640" s="1593"/>
      <c r="E640" s="1593"/>
      <c r="F640" s="1593"/>
      <c r="G640" s="1593"/>
      <c r="H640" s="1593"/>
      <c r="I640" s="1593"/>
      <c r="J640" s="1593"/>
      <c r="K640" s="1593"/>
      <c r="L640" s="1593"/>
      <c r="M640" s="1593"/>
      <c r="N640" s="1593"/>
      <c r="O640" s="1998"/>
      <c r="P640" s="1635"/>
      <c r="Q640" s="1636"/>
      <c r="R640" s="1637"/>
      <c r="S640" s="1641"/>
      <c r="T640" s="1642"/>
      <c r="U640" s="1643"/>
      <c r="V640" s="1635"/>
      <c r="W640" s="1636"/>
      <c r="X640" s="1636"/>
      <c r="Y640" s="1636"/>
      <c r="Z640" s="1636"/>
      <c r="AA640" s="1637"/>
      <c r="AB640" s="1740"/>
      <c r="AC640" s="1740"/>
      <c r="AD640" s="1740"/>
      <c r="AE640" s="1740"/>
      <c r="AF640" s="1740"/>
      <c r="AG640" s="1740"/>
      <c r="AH640" s="1740"/>
      <c r="AI640" s="1740"/>
      <c r="AJ640" s="1740"/>
      <c r="AK640" s="1740"/>
      <c r="AL640" s="72"/>
      <c r="AM640" s="75"/>
      <c r="AN640" s="75"/>
      <c r="AO640" s="75"/>
      <c r="AP640" s="75"/>
      <c r="AQ640" s="75"/>
      <c r="AR640" s="75"/>
      <c r="AS640" s="75"/>
      <c r="AT640" s="75"/>
      <c r="AU640" s="75"/>
      <c r="AV640" s="75"/>
      <c r="AW640" s="75"/>
      <c r="AX640" s="75"/>
      <c r="AY640" s="75"/>
      <c r="AZ640" s="75"/>
      <c r="BA640" s="1686">
        <f>IF(J772="SRO/Studio",O772,0)</f>
        <v>0</v>
      </c>
      <c r="BB640" s="1686"/>
      <c r="BC640" s="1686"/>
      <c r="BD640" s="1686"/>
      <c r="BE640" s="1686"/>
      <c r="BF640" s="1686">
        <f>IF(J772="1 Bedroom",O772,0)</f>
        <v>0</v>
      </c>
      <c r="BG640" s="1686"/>
      <c r="BH640" s="1686"/>
      <c r="BI640" s="1686"/>
      <c r="BJ640" s="1686"/>
      <c r="BK640" s="1686">
        <f>IF(J772="2 Bedrooms",O772,0)</f>
        <v>0</v>
      </c>
      <c r="BL640" s="1686"/>
      <c r="BM640" s="1686"/>
      <c r="BN640" s="1686"/>
      <c r="BO640" s="1686"/>
      <c r="BP640" s="1686">
        <f>IF(J772="3 Bedrooms",O772,0)</f>
        <v>0</v>
      </c>
      <c r="BQ640" s="1686"/>
      <c r="BR640" s="1686"/>
      <c r="BS640" s="1686"/>
      <c r="BT640" s="1686"/>
      <c r="BU640" s="1686">
        <f>IF(J772="4 Bedrooms",O772,0)</f>
        <v>0</v>
      </c>
      <c r="BV640" s="1686"/>
      <c r="BW640" s="1686"/>
      <c r="BX640" s="1686"/>
      <c r="BY640" s="1686"/>
      <c r="BZ640" s="1686">
        <f>IF(J772="5 Bedrooms",O772,0)</f>
        <v>0</v>
      </c>
      <c r="CA640" s="1686"/>
      <c r="CB640" s="1686"/>
      <c r="CC640" s="1686"/>
      <c r="CD640" s="1686"/>
      <c r="CE640" s="72"/>
      <c r="CF640" s="72"/>
      <c r="CG640" s="72"/>
      <c r="CH640" s="72"/>
      <c r="CI640" s="72"/>
      <c r="CJ640" s="72"/>
      <c r="CK640" s="72"/>
      <c r="CL640" s="72"/>
      <c r="CM640" s="72"/>
      <c r="CN640" s="72"/>
      <c r="CO640" s="72"/>
      <c r="CP640" s="72"/>
      <c r="CQ640" s="72"/>
      <c r="CR640" s="72"/>
    </row>
    <row r="641" spans="1:96" ht="12.75" customHeight="1">
      <c r="B641" s="98" t="s">
        <v>973</v>
      </c>
      <c r="C641" s="1593"/>
      <c r="D641" s="1593"/>
      <c r="E641" s="1593"/>
      <c r="F641" s="1593"/>
      <c r="G641" s="1593"/>
      <c r="H641" s="1593"/>
      <c r="I641" s="1593"/>
      <c r="J641" s="1593"/>
      <c r="K641" s="1593"/>
      <c r="L641" s="1593"/>
      <c r="M641" s="1593"/>
      <c r="N641" s="1593"/>
      <c r="O641" s="1998"/>
      <c r="P641" s="1635"/>
      <c r="Q641" s="1636"/>
      <c r="R641" s="1637"/>
      <c r="S641" s="1641"/>
      <c r="T641" s="1642"/>
      <c r="U641" s="1643"/>
      <c r="V641" s="1635"/>
      <c r="W641" s="1636"/>
      <c r="X641" s="1636"/>
      <c r="Y641" s="1636"/>
      <c r="Z641" s="1636"/>
      <c r="AA641" s="1637"/>
      <c r="AB641" s="1740"/>
      <c r="AC641" s="1740"/>
      <c r="AD641" s="1740"/>
      <c r="AE641" s="1740"/>
      <c r="AF641" s="1740"/>
      <c r="AG641" s="1740"/>
      <c r="AH641" s="1740"/>
      <c r="AI641" s="1740"/>
      <c r="AJ641" s="1740"/>
      <c r="AK641" s="1740"/>
      <c r="AL641" s="72"/>
      <c r="AM641" s="75"/>
      <c r="AN641" s="75"/>
      <c r="AO641" s="75"/>
      <c r="AP641" s="75"/>
      <c r="AQ641" s="75"/>
      <c r="AR641" s="75"/>
      <c r="AS641" s="75"/>
      <c r="AT641" s="75"/>
      <c r="AU641" s="75"/>
      <c r="AV641" s="75"/>
      <c r="AW641" s="75"/>
      <c r="AX641" s="75"/>
      <c r="AY641" s="75"/>
      <c r="AZ641" s="75"/>
      <c r="BA641" s="1686">
        <f>IF(J773="SRO/Studio",O773,0)</f>
        <v>0</v>
      </c>
      <c r="BB641" s="1686"/>
      <c r="BC641" s="1686"/>
      <c r="BD641" s="1686"/>
      <c r="BE641" s="1686"/>
      <c r="BF641" s="1686">
        <f>IF(J773="1 Bedroom",O773,0)</f>
        <v>0</v>
      </c>
      <c r="BG641" s="1686"/>
      <c r="BH641" s="1686"/>
      <c r="BI641" s="1686"/>
      <c r="BJ641" s="1686"/>
      <c r="BK641" s="1686">
        <f>IF(J773="2 Bedrooms",O773,0)</f>
        <v>0</v>
      </c>
      <c r="BL641" s="1686"/>
      <c r="BM641" s="1686"/>
      <c r="BN641" s="1686"/>
      <c r="BO641" s="1686"/>
      <c r="BP641" s="1686">
        <f>IF(J773="3 Bedrooms",O773,0)</f>
        <v>0</v>
      </c>
      <c r="BQ641" s="1686"/>
      <c r="BR641" s="1686"/>
      <c r="BS641" s="1686"/>
      <c r="BT641" s="1686"/>
      <c r="BU641" s="1686">
        <f>IF(J773="4 Bedrooms",O773,0)</f>
        <v>0</v>
      </c>
      <c r="BV641" s="1686"/>
      <c r="BW641" s="1686"/>
      <c r="BX641" s="1686"/>
      <c r="BY641" s="1686"/>
      <c r="BZ641" s="1686">
        <f>IF(J773="5 Bedrooms",O773,0)</f>
        <v>0</v>
      </c>
      <c r="CA641" s="1686"/>
      <c r="CB641" s="1686"/>
      <c r="CC641" s="1686"/>
      <c r="CD641" s="1686"/>
      <c r="CE641" s="72"/>
      <c r="CF641" s="72"/>
      <c r="CG641" s="72"/>
      <c r="CH641" s="72"/>
      <c r="CI641" s="72"/>
      <c r="CJ641" s="72"/>
      <c r="CK641" s="72"/>
      <c r="CL641" s="72"/>
      <c r="CM641" s="72"/>
      <c r="CN641" s="72"/>
      <c r="CO641" s="72"/>
      <c r="CP641" s="72"/>
      <c r="CQ641" s="72"/>
      <c r="CR641" s="72"/>
    </row>
    <row r="642" spans="1:96" ht="12.75" customHeight="1">
      <c r="B642" s="98" t="s">
        <v>90</v>
      </c>
      <c r="C642" s="1593"/>
      <c r="D642" s="1593"/>
      <c r="E642" s="1593"/>
      <c r="F642" s="1593"/>
      <c r="G642" s="1593"/>
      <c r="H642" s="1593"/>
      <c r="I642" s="1593"/>
      <c r="J642" s="1593"/>
      <c r="K642" s="1593"/>
      <c r="L642" s="1593"/>
      <c r="M642" s="1593"/>
      <c r="N642" s="1593"/>
      <c r="O642" s="1998"/>
      <c r="P642" s="1635"/>
      <c r="Q642" s="1636"/>
      <c r="R642" s="1637"/>
      <c r="S642" s="1641"/>
      <c r="T642" s="1642"/>
      <c r="U642" s="1643"/>
      <c r="V642" s="1635"/>
      <c r="W642" s="1636"/>
      <c r="X642" s="1636"/>
      <c r="Y642" s="1636"/>
      <c r="Z642" s="1636"/>
      <c r="AA642" s="1637"/>
      <c r="AB642" s="1740"/>
      <c r="AC642" s="1740"/>
      <c r="AD642" s="1740"/>
      <c r="AE642" s="1740"/>
      <c r="AF642" s="1740"/>
      <c r="AG642" s="1740"/>
      <c r="AH642" s="1740"/>
      <c r="AI642" s="1740"/>
      <c r="AJ642" s="1740"/>
      <c r="AK642" s="1740"/>
      <c r="AL642" s="72"/>
      <c r="AM642" s="75"/>
      <c r="AN642" s="75"/>
      <c r="AO642" s="75"/>
      <c r="AP642" s="75"/>
      <c r="AQ642" s="75"/>
      <c r="AR642" s="75"/>
      <c r="AS642" s="75"/>
      <c r="AT642" s="75"/>
      <c r="AU642" s="75"/>
      <c r="AV642" s="75"/>
      <c r="AW642" s="75"/>
      <c r="AX642" s="75"/>
      <c r="AY642" s="75"/>
      <c r="AZ642" s="75"/>
      <c r="BA642" s="1700">
        <f>SUM(BA638:BE641)</f>
        <v>0</v>
      </c>
      <c r="BB642" s="1701"/>
      <c r="BC642" s="1701"/>
      <c r="BD642" s="1701"/>
      <c r="BE642" s="1702"/>
      <c r="BF642" s="1700">
        <f>SUM(BF638:BJ641)</f>
        <v>0</v>
      </c>
      <c r="BG642" s="1701"/>
      <c r="BH642" s="1701"/>
      <c r="BI642" s="1701"/>
      <c r="BJ642" s="1702"/>
      <c r="BK642" s="1700">
        <f>SUM(BK638:BO641)</f>
        <v>0</v>
      </c>
      <c r="BL642" s="1701"/>
      <c r="BM642" s="1701"/>
      <c r="BN642" s="1701"/>
      <c r="BO642" s="1702"/>
      <c r="BP642" s="1700">
        <f>SUM(BP638:BT641)</f>
        <v>0</v>
      </c>
      <c r="BQ642" s="1701"/>
      <c r="BR642" s="1701"/>
      <c r="BS642" s="1701"/>
      <c r="BT642" s="1702"/>
      <c r="BU642" s="1700">
        <f>SUM(BU638:BY641)</f>
        <v>0</v>
      </c>
      <c r="BV642" s="1701"/>
      <c r="BW642" s="1701"/>
      <c r="BX642" s="1701"/>
      <c r="BY642" s="1702"/>
      <c r="BZ642" s="1700">
        <f>SUM(BZ638:CD641)</f>
        <v>0</v>
      </c>
      <c r="CA642" s="1701"/>
      <c r="CB642" s="1701"/>
      <c r="CC642" s="1701"/>
      <c r="CD642" s="1702"/>
      <c r="CE642" s="72"/>
      <c r="CF642" s="72"/>
      <c r="CG642" s="72"/>
      <c r="CH642" s="72"/>
      <c r="CI642" s="72"/>
      <c r="CJ642" s="72"/>
      <c r="CK642" s="72"/>
      <c r="CL642" s="72"/>
      <c r="CM642" s="72"/>
      <c r="CN642" s="72"/>
      <c r="CO642" s="72"/>
      <c r="CP642" s="72"/>
      <c r="CQ642" s="72"/>
      <c r="CR642" s="72"/>
    </row>
    <row r="643" spans="1:96" ht="12.75" customHeight="1">
      <c r="B643" s="98" t="s">
        <v>91</v>
      </c>
      <c r="C643" s="1593"/>
      <c r="D643" s="1593"/>
      <c r="E643" s="1593"/>
      <c r="F643" s="1593"/>
      <c r="G643" s="1593"/>
      <c r="H643" s="1593"/>
      <c r="I643" s="1593"/>
      <c r="J643" s="1593"/>
      <c r="K643" s="1593"/>
      <c r="L643" s="1593"/>
      <c r="M643" s="1593"/>
      <c r="N643" s="1593"/>
      <c r="O643" s="1998"/>
      <c r="P643" s="1635"/>
      <c r="Q643" s="1636"/>
      <c r="R643" s="1637"/>
      <c r="S643" s="1641"/>
      <c r="T643" s="1642"/>
      <c r="U643" s="1643"/>
      <c r="V643" s="1635"/>
      <c r="W643" s="1636"/>
      <c r="X643" s="1636"/>
      <c r="Y643" s="1636"/>
      <c r="Z643" s="1636"/>
      <c r="AA643" s="1637"/>
      <c r="AB643" s="1740"/>
      <c r="AC643" s="1740"/>
      <c r="AD643" s="1740"/>
      <c r="AE643" s="1740"/>
      <c r="AF643" s="1740"/>
      <c r="AG643" s="1740"/>
      <c r="AH643" s="1740"/>
      <c r="AI643" s="1740"/>
      <c r="AJ643" s="1740"/>
      <c r="AK643" s="1740"/>
      <c r="AL643" s="72"/>
      <c r="AM643" s="75"/>
      <c r="AN643" s="75"/>
      <c r="AO643" s="75"/>
      <c r="AP643" s="75"/>
      <c r="AQ643" s="75"/>
      <c r="AR643" s="75"/>
      <c r="AS643" s="75"/>
      <c r="AT643" s="75"/>
      <c r="AU643" s="75"/>
      <c r="AV643" s="75"/>
      <c r="AW643" s="75"/>
      <c r="AX643" s="75"/>
      <c r="AY643" s="75"/>
      <c r="AZ643" s="75"/>
      <c r="BA643" s="75" t="s">
        <v>277</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2048" t="s">
        <v>258</v>
      </c>
      <c r="C644" s="2048"/>
      <c r="D644" s="2048"/>
      <c r="E644" s="2048"/>
      <c r="F644" s="2048"/>
      <c r="G644" s="2048"/>
      <c r="H644" s="2048"/>
      <c r="I644" s="2048"/>
      <c r="J644" s="2048"/>
      <c r="K644" s="2048"/>
      <c r="L644" s="2048"/>
      <c r="M644" s="2048"/>
      <c r="N644" s="2048"/>
      <c r="O644" s="2048"/>
      <c r="P644" s="2048"/>
      <c r="Q644" s="2048"/>
      <c r="R644" s="2048"/>
      <c r="S644" s="2048"/>
      <c r="T644" s="2048"/>
      <c r="U644" s="2048"/>
      <c r="V644" s="2048"/>
      <c r="W644" s="2048"/>
      <c r="X644" s="2048"/>
      <c r="Y644" s="2048"/>
      <c r="Z644" s="2048"/>
      <c r="AA644" s="2048"/>
      <c r="AB644" s="2048"/>
      <c r="AC644" s="2048"/>
      <c r="AD644" s="2048"/>
      <c r="AE644" s="2048"/>
      <c r="AF644" s="2048"/>
      <c r="AG644" s="1753">
        <f>SUM(AG632:AJ643)</f>
        <v>0</v>
      </c>
      <c r="AH644" s="1754"/>
      <c r="AI644" s="1754"/>
      <c r="AJ644" s="1754"/>
      <c r="AK644" s="1755"/>
      <c r="AM644" s="75"/>
      <c r="AN644" s="75"/>
      <c r="AO644" s="75"/>
      <c r="AP644" s="75"/>
      <c r="AQ644" s="75"/>
      <c r="AR644" s="75"/>
      <c r="AS644" s="75"/>
      <c r="AT644" s="75"/>
      <c r="AU644" s="75"/>
      <c r="AV644" s="75"/>
      <c r="AW644" s="75"/>
      <c r="AX644" s="75"/>
      <c r="AY644" s="75"/>
      <c r="AZ644" s="75"/>
      <c r="BA644" s="1686">
        <f t="shared" ref="BA644:BA653" si="16">IF(J784="SRO/Studio",O784,0)</f>
        <v>0</v>
      </c>
      <c r="BB644" s="1686"/>
      <c r="BC644" s="1686"/>
      <c r="BD644" s="1686"/>
      <c r="BE644" s="1686"/>
      <c r="BF644" s="1686">
        <f t="shared" ref="BF644:BF653" si="17">IF(J784="1 Bedroom",O784,0)</f>
        <v>0</v>
      </c>
      <c r="BG644" s="1686"/>
      <c r="BH644" s="1686"/>
      <c r="BI644" s="1686"/>
      <c r="BJ644" s="1686"/>
      <c r="BK644" s="1686">
        <f t="shared" ref="BK644:BK653" si="18">IF(J784="2 Bedrooms",O784,0)</f>
        <v>0</v>
      </c>
      <c r="BL644" s="1686"/>
      <c r="BM644" s="1686"/>
      <c r="BN644" s="1686"/>
      <c r="BO644" s="1686"/>
      <c r="BP644" s="1686">
        <f t="shared" ref="BP644:BP653" si="19">IF(J784="3 Bedrooms",O784,0)</f>
        <v>0</v>
      </c>
      <c r="BQ644" s="1686"/>
      <c r="BR644" s="1686"/>
      <c r="BS644" s="1686"/>
      <c r="BT644" s="1686"/>
      <c r="BU644" s="1686">
        <f t="shared" ref="BU644:BU653" si="20">IF(J784="4 Bedrooms",O784,0)</f>
        <v>0</v>
      </c>
      <c r="BV644" s="1686"/>
      <c r="BW644" s="1686"/>
      <c r="BX644" s="1686"/>
      <c r="BY644" s="1686"/>
      <c r="BZ644" s="1686">
        <f t="shared" ref="BZ644:BZ653" si="21">IF(J784="5 Bedrooms",O784,0)</f>
        <v>0</v>
      </c>
      <c r="CA644" s="1686"/>
      <c r="CB644" s="1686"/>
      <c r="CC644" s="1686"/>
      <c r="CD644" s="1686"/>
      <c r="CE644" s="72"/>
      <c r="CF644" s="72"/>
      <c r="CG644" s="72"/>
      <c r="CH644" s="72"/>
      <c r="CI644" s="72"/>
      <c r="CJ644" s="72"/>
      <c r="CK644" s="72"/>
      <c r="CL644" s="72"/>
      <c r="CM644" s="72"/>
      <c r="CN644" s="72"/>
      <c r="CO644" s="72"/>
      <c r="CP644" s="72"/>
      <c r="CQ644" s="72"/>
      <c r="CR644" s="72"/>
    </row>
    <row r="645" spans="1:96" ht="12.75" customHeight="1">
      <c r="B645" s="2048" t="s">
        <v>98</v>
      </c>
      <c r="C645" s="2048"/>
      <c r="D645" s="2048"/>
      <c r="E645" s="2048"/>
      <c r="F645" s="2048"/>
      <c r="G645" s="2048"/>
      <c r="H645" s="2048"/>
      <c r="I645" s="2048"/>
      <c r="J645" s="2048"/>
      <c r="K645" s="2048"/>
      <c r="L645" s="2048"/>
      <c r="M645" s="2048"/>
      <c r="N645" s="2048"/>
      <c r="O645" s="2048"/>
      <c r="P645" s="2048"/>
      <c r="Q645" s="2048"/>
      <c r="R645" s="2048"/>
      <c r="S645" s="2048"/>
      <c r="T645" s="2048"/>
      <c r="U645" s="2048"/>
      <c r="V645" s="2048"/>
      <c r="W645" s="2048"/>
      <c r="X645" s="2048"/>
      <c r="Y645" s="2048"/>
      <c r="Z645" s="2048"/>
      <c r="AA645" s="2048"/>
      <c r="AB645" s="2048"/>
      <c r="AC645" s="2048"/>
      <c r="AD645" s="2048"/>
      <c r="AE645" s="2048"/>
      <c r="AF645" s="2048"/>
      <c r="AG645" s="1741"/>
      <c r="AH645" s="1742"/>
      <c r="AI645" s="1742"/>
      <c r="AJ645" s="1742"/>
      <c r="AK645" s="1743"/>
      <c r="AM645" s="75"/>
      <c r="AN645" s="75"/>
      <c r="AO645" s="75"/>
      <c r="AP645" s="75"/>
      <c r="AQ645" s="75"/>
      <c r="AR645" s="75"/>
      <c r="AS645" s="75"/>
      <c r="AT645" s="75"/>
      <c r="AU645" s="75"/>
      <c r="AV645" s="75"/>
      <c r="AW645" s="75"/>
      <c r="AX645" s="75"/>
      <c r="AY645" s="75"/>
      <c r="AZ645" s="75"/>
      <c r="BA645" s="1686">
        <f t="shared" si="16"/>
        <v>0</v>
      </c>
      <c r="BB645" s="1686"/>
      <c r="BC645" s="1686"/>
      <c r="BD645" s="1686"/>
      <c r="BE645" s="1686"/>
      <c r="BF645" s="1686">
        <f t="shared" si="17"/>
        <v>0</v>
      </c>
      <c r="BG645" s="1686"/>
      <c r="BH645" s="1686"/>
      <c r="BI645" s="1686"/>
      <c r="BJ645" s="1686"/>
      <c r="BK645" s="1686">
        <f t="shared" si="18"/>
        <v>0</v>
      </c>
      <c r="BL645" s="1686"/>
      <c r="BM645" s="1686"/>
      <c r="BN645" s="1686"/>
      <c r="BO645" s="1686"/>
      <c r="BP645" s="1686">
        <f t="shared" si="19"/>
        <v>0</v>
      </c>
      <c r="BQ645" s="1686"/>
      <c r="BR645" s="1686"/>
      <c r="BS645" s="1686"/>
      <c r="BT645" s="1686"/>
      <c r="BU645" s="1686">
        <f t="shared" si="20"/>
        <v>0</v>
      </c>
      <c r="BV645" s="1686"/>
      <c r="BW645" s="1686"/>
      <c r="BX645" s="1686"/>
      <c r="BY645" s="1686"/>
      <c r="BZ645" s="1686">
        <f t="shared" si="21"/>
        <v>0</v>
      </c>
      <c r="CA645" s="1686"/>
      <c r="CB645" s="1686"/>
      <c r="CC645" s="1686"/>
      <c r="CD645" s="1686"/>
      <c r="CE645" s="72"/>
      <c r="CF645" s="72"/>
      <c r="CG645" s="72"/>
      <c r="CH645" s="72"/>
      <c r="CI645" s="72"/>
      <c r="CJ645" s="72"/>
      <c r="CK645" s="72"/>
      <c r="CL645" s="72"/>
      <c r="CM645" s="72"/>
      <c r="CN645" s="72"/>
      <c r="CO645" s="72"/>
      <c r="CP645" s="72"/>
      <c r="CQ645" s="72"/>
      <c r="CR645" s="72"/>
    </row>
    <row r="646" spans="1:96" ht="12.75" customHeight="1">
      <c r="B646" s="2048" t="s">
        <v>99</v>
      </c>
      <c r="C646" s="2048"/>
      <c r="D646" s="2048"/>
      <c r="E646" s="2048"/>
      <c r="F646" s="2048"/>
      <c r="G646" s="2048"/>
      <c r="H646" s="2048"/>
      <c r="I646" s="2048"/>
      <c r="J646" s="2048"/>
      <c r="K646" s="2048"/>
      <c r="L646" s="2048"/>
      <c r="M646" s="2048"/>
      <c r="N646" s="2048"/>
      <c r="O646" s="2048"/>
      <c r="P646" s="2048"/>
      <c r="Q646" s="2048"/>
      <c r="R646" s="2048"/>
      <c r="S646" s="2048"/>
      <c r="T646" s="2048"/>
      <c r="U646" s="2048"/>
      <c r="V646" s="2048"/>
      <c r="W646" s="2048"/>
      <c r="X646" s="2048"/>
      <c r="Y646" s="2048"/>
      <c r="Z646" s="2048"/>
      <c r="AA646" s="2048"/>
      <c r="AB646" s="2048"/>
      <c r="AC646" s="2048"/>
      <c r="AD646" s="2048"/>
      <c r="AE646" s="2048"/>
      <c r="AF646" s="2048"/>
      <c r="AG646" s="1753">
        <f>AG644+AG645</f>
        <v>0</v>
      </c>
      <c r="AH646" s="1754"/>
      <c r="AI646" s="1754"/>
      <c r="AJ646" s="1754"/>
      <c r="AK646" s="1755"/>
      <c r="AM646" s="75"/>
      <c r="AN646" s="75"/>
      <c r="AO646" s="75"/>
      <c r="AP646" s="75"/>
      <c r="AQ646" s="75"/>
      <c r="AR646" s="75"/>
      <c r="AS646" s="75"/>
      <c r="AT646" s="75"/>
      <c r="AU646" s="75"/>
      <c r="AV646" s="75"/>
      <c r="AW646" s="75"/>
      <c r="AX646" s="75"/>
      <c r="AY646" s="75"/>
      <c r="AZ646" s="75"/>
      <c r="BA646" s="1686">
        <f t="shared" si="16"/>
        <v>0</v>
      </c>
      <c r="BB646" s="1686"/>
      <c r="BC646" s="1686"/>
      <c r="BD646" s="1686"/>
      <c r="BE646" s="1686"/>
      <c r="BF646" s="1686">
        <f t="shared" si="17"/>
        <v>0</v>
      </c>
      <c r="BG646" s="1686"/>
      <c r="BH646" s="1686"/>
      <c r="BI646" s="1686"/>
      <c r="BJ646" s="1686"/>
      <c r="BK646" s="1686">
        <f t="shared" si="18"/>
        <v>0</v>
      </c>
      <c r="BL646" s="1686"/>
      <c r="BM646" s="1686"/>
      <c r="BN646" s="1686"/>
      <c r="BO646" s="1686"/>
      <c r="BP646" s="1686">
        <f t="shared" si="19"/>
        <v>0</v>
      </c>
      <c r="BQ646" s="1686"/>
      <c r="BR646" s="1686"/>
      <c r="BS646" s="1686"/>
      <c r="BT646" s="1686"/>
      <c r="BU646" s="1686">
        <f t="shared" si="20"/>
        <v>0</v>
      </c>
      <c r="BV646" s="1686"/>
      <c r="BW646" s="1686"/>
      <c r="BX646" s="1686"/>
      <c r="BY646" s="1686"/>
      <c r="BZ646" s="1686">
        <f t="shared" si="21"/>
        <v>0</v>
      </c>
      <c r="CA646" s="1686"/>
      <c r="CB646" s="1686"/>
      <c r="CC646" s="1686"/>
      <c r="CD646" s="1686"/>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686">
        <f t="shared" si="16"/>
        <v>0</v>
      </c>
      <c r="BB647" s="1686"/>
      <c r="BC647" s="1686"/>
      <c r="BD647" s="1686"/>
      <c r="BE647" s="1686"/>
      <c r="BF647" s="1686">
        <f t="shared" si="17"/>
        <v>0</v>
      </c>
      <c r="BG647" s="1686"/>
      <c r="BH647" s="1686"/>
      <c r="BI647" s="1686"/>
      <c r="BJ647" s="1686"/>
      <c r="BK647" s="1686">
        <f t="shared" si="18"/>
        <v>0</v>
      </c>
      <c r="BL647" s="1686"/>
      <c r="BM647" s="1686"/>
      <c r="BN647" s="1686"/>
      <c r="BO647" s="1686"/>
      <c r="BP647" s="1686">
        <f t="shared" si="19"/>
        <v>0</v>
      </c>
      <c r="BQ647" s="1686"/>
      <c r="BR647" s="1686"/>
      <c r="BS647" s="1686"/>
      <c r="BT647" s="1686"/>
      <c r="BU647" s="1686">
        <f t="shared" si="20"/>
        <v>0</v>
      </c>
      <c r="BV647" s="1686"/>
      <c r="BW647" s="1686"/>
      <c r="BX647" s="1686"/>
      <c r="BY647" s="1686"/>
      <c r="BZ647" s="1686">
        <f t="shared" si="21"/>
        <v>0</v>
      </c>
      <c r="CA647" s="1686"/>
      <c r="CB647" s="1686"/>
      <c r="CC647" s="1686"/>
      <c r="CD647" s="1686"/>
      <c r="CE647" s="72"/>
      <c r="CF647" s="72"/>
      <c r="CG647" s="72"/>
      <c r="CH647" s="72"/>
      <c r="CI647" s="72"/>
      <c r="CJ647" s="72"/>
      <c r="CK647" s="72"/>
      <c r="CL647" s="72"/>
      <c r="CM647" s="72"/>
      <c r="CN647" s="72"/>
      <c r="CO647" s="72"/>
      <c r="CP647" s="72"/>
      <c r="CQ647" s="72"/>
      <c r="CR647" s="72"/>
    </row>
    <row r="648" spans="1:96" ht="12.75" customHeight="1">
      <c r="A648" s="101" t="s">
        <v>282</v>
      </c>
      <c r="B648" s="17" t="s">
        <v>116</v>
      </c>
      <c r="G648" s="1664">
        <f>C632</f>
        <v>0</v>
      </c>
      <c r="H648" s="1664"/>
      <c r="I648" s="1664"/>
      <c r="J648" s="1664"/>
      <c r="K648" s="1664"/>
      <c r="L648" s="1664"/>
      <c r="M648" s="1664"/>
      <c r="N648" s="1664"/>
      <c r="O648" s="1664"/>
      <c r="P648" s="1664"/>
      <c r="Q648" s="1664"/>
      <c r="R648" s="1664"/>
      <c r="S648" s="19"/>
      <c r="T648" s="101" t="s">
        <v>283</v>
      </c>
      <c r="U648" s="17" t="s">
        <v>116</v>
      </c>
      <c r="Z648" s="1664">
        <f>C633</f>
        <v>0</v>
      </c>
      <c r="AA648" s="1664"/>
      <c r="AB648" s="1664"/>
      <c r="AC648" s="1664"/>
      <c r="AD648" s="1664"/>
      <c r="AE648" s="1664"/>
      <c r="AF648" s="1664"/>
      <c r="AG648" s="1664"/>
      <c r="AH648" s="1664"/>
      <c r="AI648" s="1664"/>
      <c r="AJ648" s="1664"/>
      <c r="AK648" s="1664"/>
      <c r="AM648" s="72"/>
      <c r="AN648" s="72"/>
      <c r="AO648" s="72"/>
      <c r="AP648" s="72"/>
      <c r="AQ648" s="72"/>
      <c r="AR648" s="72"/>
      <c r="AS648" s="72"/>
      <c r="AT648" s="72"/>
      <c r="AU648" s="72"/>
      <c r="AV648" s="72"/>
      <c r="AW648" s="72"/>
      <c r="AX648" s="72"/>
      <c r="AY648" s="72"/>
      <c r="AZ648" s="72"/>
      <c r="BA648" s="1686">
        <f t="shared" si="16"/>
        <v>0</v>
      </c>
      <c r="BB648" s="1686"/>
      <c r="BC648" s="1686"/>
      <c r="BD648" s="1686"/>
      <c r="BE648" s="1686"/>
      <c r="BF648" s="1686">
        <f t="shared" si="17"/>
        <v>0</v>
      </c>
      <c r="BG648" s="1686"/>
      <c r="BH648" s="1686"/>
      <c r="BI648" s="1686"/>
      <c r="BJ648" s="1686"/>
      <c r="BK648" s="1686">
        <f t="shared" si="18"/>
        <v>0</v>
      </c>
      <c r="BL648" s="1686"/>
      <c r="BM648" s="1686"/>
      <c r="BN648" s="1686"/>
      <c r="BO648" s="1686"/>
      <c r="BP648" s="1686">
        <f t="shared" si="19"/>
        <v>0</v>
      </c>
      <c r="BQ648" s="1686"/>
      <c r="BR648" s="1686"/>
      <c r="BS648" s="1686"/>
      <c r="BT648" s="1686"/>
      <c r="BU648" s="1686">
        <f t="shared" si="20"/>
        <v>0</v>
      </c>
      <c r="BV648" s="1686"/>
      <c r="BW648" s="1686"/>
      <c r="BX648" s="1686"/>
      <c r="BY648" s="1686"/>
      <c r="BZ648" s="1686">
        <f t="shared" si="21"/>
        <v>0</v>
      </c>
      <c r="CA648" s="1686"/>
      <c r="CB648" s="1686"/>
      <c r="CC648" s="1686"/>
      <c r="CD648" s="1686"/>
      <c r="CE648" s="72"/>
      <c r="CF648" s="72"/>
      <c r="CG648" s="72"/>
      <c r="CH648" s="72"/>
      <c r="CI648" s="72"/>
      <c r="CJ648" s="72"/>
      <c r="CK648" s="72"/>
      <c r="CL648" s="72"/>
      <c r="CM648" s="72"/>
      <c r="CN648" s="72"/>
      <c r="CO648" s="72"/>
      <c r="CP648" s="72"/>
      <c r="CQ648" s="72"/>
      <c r="CR648" s="72"/>
    </row>
    <row r="649" spans="1:96" ht="12.75" customHeight="1">
      <c r="A649" s="47"/>
      <c r="B649" s="17" t="s">
        <v>916</v>
      </c>
      <c r="G649" s="1594"/>
      <c r="H649" s="1594"/>
      <c r="I649" s="1594"/>
      <c r="J649" s="1594"/>
      <c r="K649" s="1594"/>
      <c r="L649" s="1594"/>
      <c r="M649" s="1594"/>
      <c r="N649" s="1594"/>
      <c r="O649" s="1594"/>
      <c r="P649" s="1594"/>
      <c r="Q649" s="1594"/>
      <c r="R649" s="1594"/>
      <c r="S649" s="19"/>
      <c r="T649" s="47"/>
      <c r="U649" s="17" t="s">
        <v>916</v>
      </c>
      <c r="Z649" s="1594"/>
      <c r="AA649" s="1594"/>
      <c r="AB649" s="1594"/>
      <c r="AC649" s="1594"/>
      <c r="AD649" s="1594"/>
      <c r="AE649" s="1594"/>
      <c r="AF649" s="1594"/>
      <c r="AG649" s="1594"/>
      <c r="AH649" s="1594"/>
      <c r="AI649" s="1594"/>
      <c r="AJ649" s="1594"/>
      <c r="AK649" s="1594"/>
      <c r="AM649" s="72"/>
      <c r="AN649" s="72"/>
      <c r="AO649" s="72"/>
      <c r="AP649" s="72"/>
      <c r="AQ649" s="72"/>
      <c r="AR649" s="72"/>
      <c r="AS649" s="72"/>
      <c r="AT649" s="72"/>
      <c r="AU649" s="72"/>
      <c r="AV649" s="72"/>
      <c r="AW649" s="72"/>
      <c r="AX649" s="72"/>
      <c r="AY649" s="72"/>
      <c r="AZ649" s="72"/>
      <c r="BA649" s="1686">
        <f t="shared" si="16"/>
        <v>0</v>
      </c>
      <c r="BB649" s="1686"/>
      <c r="BC649" s="1686"/>
      <c r="BD649" s="1686"/>
      <c r="BE649" s="1686"/>
      <c r="BF649" s="1686">
        <f t="shared" si="17"/>
        <v>0</v>
      </c>
      <c r="BG649" s="1686"/>
      <c r="BH649" s="1686"/>
      <c r="BI649" s="1686"/>
      <c r="BJ649" s="1686"/>
      <c r="BK649" s="1686">
        <f t="shared" si="18"/>
        <v>0</v>
      </c>
      <c r="BL649" s="1686"/>
      <c r="BM649" s="1686"/>
      <c r="BN649" s="1686"/>
      <c r="BO649" s="1686"/>
      <c r="BP649" s="1686">
        <f t="shared" si="19"/>
        <v>0</v>
      </c>
      <c r="BQ649" s="1686"/>
      <c r="BR649" s="1686"/>
      <c r="BS649" s="1686"/>
      <c r="BT649" s="1686"/>
      <c r="BU649" s="1686">
        <f t="shared" si="20"/>
        <v>0</v>
      </c>
      <c r="BV649" s="1686"/>
      <c r="BW649" s="1686"/>
      <c r="BX649" s="1686"/>
      <c r="BY649" s="1686"/>
      <c r="BZ649" s="1686">
        <f t="shared" si="21"/>
        <v>0</v>
      </c>
      <c r="CA649" s="1686"/>
      <c r="CB649" s="1686"/>
      <c r="CC649" s="1686"/>
      <c r="CD649" s="1686"/>
      <c r="CE649" s="72"/>
      <c r="CF649" s="72"/>
      <c r="CG649" s="72"/>
      <c r="CH649" s="72"/>
      <c r="CI649" s="72"/>
      <c r="CJ649" s="72"/>
      <c r="CK649" s="72"/>
      <c r="CL649" s="72"/>
      <c r="CM649" s="72"/>
      <c r="CN649" s="72"/>
      <c r="CO649" s="72"/>
      <c r="CP649" s="72"/>
      <c r="CQ649" s="72"/>
      <c r="CR649" s="72"/>
    </row>
    <row r="650" spans="1:96" ht="12.75" customHeight="1">
      <c r="A650" s="47"/>
      <c r="B650" s="17" t="s">
        <v>955</v>
      </c>
      <c r="G650" s="1594"/>
      <c r="H650" s="1594"/>
      <c r="I650" s="1594"/>
      <c r="J650" s="1594"/>
      <c r="K650" s="1594"/>
      <c r="L650" s="1594"/>
      <c r="M650" s="1594"/>
      <c r="N650" s="1594"/>
      <c r="O650" s="1594"/>
      <c r="P650" s="1594"/>
      <c r="Q650" s="1594"/>
      <c r="R650" s="1594"/>
      <c r="S650" s="102"/>
      <c r="T650" s="47"/>
      <c r="U650" s="17" t="s">
        <v>955</v>
      </c>
      <c r="Z650" s="1588"/>
      <c r="AA650" s="1588"/>
      <c r="AB650" s="1588"/>
      <c r="AC650" s="1588"/>
      <c r="AD650" s="1588"/>
      <c r="AE650" s="1588"/>
      <c r="AF650" s="1588"/>
      <c r="AG650" s="1588"/>
      <c r="AH650" s="1588"/>
      <c r="AI650" s="1588"/>
      <c r="AJ650" s="1588"/>
      <c r="AK650" s="1588"/>
      <c r="AM650" s="75"/>
      <c r="AN650" s="75"/>
      <c r="AO650" s="75"/>
      <c r="AP650" s="75"/>
      <c r="AQ650" s="75"/>
      <c r="AR650" s="75"/>
      <c r="AS650" s="75"/>
      <c r="AT650" s="75"/>
      <c r="AU650" s="75"/>
      <c r="AV650" s="75"/>
      <c r="AW650" s="75"/>
      <c r="AX650" s="75"/>
      <c r="AY650" s="75"/>
      <c r="AZ650" s="75"/>
      <c r="BA650" s="1686">
        <f t="shared" si="16"/>
        <v>0</v>
      </c>
      <c r="BB650" s="1686"/>
      <c r="BC650" s="1686"/>
      <c r="BD650" s="1686"/>
      <c r="BE650" s="1686"/>
      <c r="BF650" s="1686">
        <f t="shared" si="17"/>
        <v>0</v>
      </c>
      <c r="BG650" s="1686"/>
      <c r="BH650" s="1686"/>
      <c r="BI650" s="1686"/>
      <c r="BJ650" s="1686"/>
      <c r="BK650" s="1686">
        <f t="shared" si="18"/>
        <v>0</v>
      </c>
      <c r="BL650" s="1686"/>
      <c r="BM650" s="1686"/>
      <c r="BN650" s="1686"/>
      <c r="BO650" s="1686"/>
      <c r="BP650" s="1686">
        <f t="shared" si="19"/>
        <v>0</v>
      </c>
      <c r="BQ650" s="1686"/>
      <c r="BR650" s="1686"/>
      <c r="BS650" s="1686"/>
      <c r="BT650" s="1686"/>
      <c r="BU650" s="1686">
        <f t="shared" si="20"/>
        <v>0</v>
      </c>
      <c r="BV650" s="1686"/>
      <c r="BW650" s="1686"/>
      <c r="BX650" s="1686"/>
      <c r="BY650" s="1686"/>
      <c r="BZ650" s="1686">
        <f t="shared" si="21"/>
        <v>0</v>
      </c>
      <c r="CA650" s="1686"/>
      <c r="CB650" s="1686"/>
      <c r="CC650" s="1686"/>
      <c r="CD650" s="1686"/>
      <c r="CE650" s="72"/>
      <c r="CF650" s="72"/>
      <c r="CG650" s="72"/>
      <c r="CH650" s="72"/>
      <c r="CI650" s="72"/>
      <c r="CJ650" s="72"/>
      <c r="CK650" s="72"/>
      <c r="CL650" s="72"/>
      <c r="CM650" s="72"/>
      <c r="CN650" s="72"/>
      <c r="CO650" s="72"/>
      <c r="CP650" s="72"/>
      <c r="CQ650" s="72"/>
      <c r="CR650" s="72"/>
    </row>
    <row r="651" spans="1:96" ht="12.75" customHeight="1">
      <c r="A651" s="47"/>
      <c r="B651" s="17" t="s">
        <v>704</v>
      </c>
      <c r="G651" s="1594"/>
      <c r="H651" s="1594"/>
      <c r="I651" s="1594"/>
      <c r="J651" s="1594"/>
      <c r="K651" s="1594"/>
      <c r="L651" s="1594"/>
      <c r="M651" s="1594"/>
      <c r="N651" s="1594"/>
      <c r="O651" s="1594"/>
      <c r="P651" s="1594"/>
      <c r="Q651" s="1594"/>
      <c r="R651" s="1594"/>
      <c r="S651" s="19"/>
      <c r="T651" s="47"/>
      <c r="U651" s="17" t="s">
        <v>704</v>
      </c>
      <c r="Z651" s="1588"/>
      <c r="AA651" s="1588"/>
      <c r="AB651" s="1588"/>
      <c r="AC651" s="1588"/>
      <c r="AD651" s="1588"/>
      <c r="AE651" s="1588"/>
      <c r="AF651" s="1588"/>
      <c r="AG651" s="1588"/>
      <c r="AH651" s="1588"/>
      <c r="AI651" s="1588"/>
      <c r="AJ651" s="1588"/>
      <c r="AK651" s="1588"/>
      <c r="AM651" s="75"/>
      <c r="AN651" s="75"/>
      <c r="AO651" s="75"/>
      <c r="AP651" s="75"/>
      <c r="AQ651" s="75"/>
      <c r="AR651" s="75"/>
      <c r="AS651" s="75"/>
      <c r="AT651" s="75"/>
      <c r="AU651" s="75"/>
      <c r="AV651" s="75"/>
      <c r="AW651" s="75"/>
      <c r="AX651" s="75"/>
      <c r="AY651" s="75"/>
      <c r="AZ651" s="75"/>
      <c r="BA651" s="1686">
        <f t="shared" si="16"/>
        <v>0</v>
      </c>
      <c r="BB651" s="1686"/>
      <c r="BC651" s="1686"/>
      <c r="BD651" s="1686"/>
      <c r="BE651" s="1686"/>
      <c r="BF651" s="1686">
        <f t="shared" si="17"/>
        <v>0</v>
      </c>
      <c r="BG651" s="1686"/>
      <c r="BH651" s="1686"/>
      <c r="BI651" s="1686"/>
      <c r="BJ651" s="1686"/>
      <c r="BK651" s="1686">
        <f t="shared" si="18"/>
        <v>0</v>
      </c>
      <c r="BL651" s="1686"/>
      <c r="BM651" s="1686"/>
      <c r="BN651" s="1686"/>
      <c r="BO651" s="1686"/>
      <c r="BP651" s="1686">
        <f t="shared" si="19"/>
        <v>0</v>
      </c>
      <c r="BQ651" s="1686"/>
      <c r="BR651" s="1686"/>
      <c r="BS651" s="1686"/>
      <c r="BT651" s="1686"/>
      <c r="BU651" s="1686">
        <f t="shared" si="20"/>
        <v>0</v>
      </c>
      <c r="BV651" s="1686"/>
      <c r="BW651" s="1686"/>
      <c r="BX651" s="1686"/>
      <c r="BY651" s="1686"/>
      <c r="BZ651" s="1686">
        <f t="shared" si="21"/>
        <v>0</v>
      </c>
      <c r="CA651" s="1686"/>
      <c r="CB651" s="1686"/>
      <c r="CC651" s="1686"/>
      <c r="CD651" s="1686"/>
      <c r="CE651" s="72"/>
      <c r="CF651" s="72"/>
      <c r="CG651" s="72"/>
      <c r="CH651" s="72"/>
      <c r="CI651" s="72"/>
      <c r="CJ651" s="72"/>
      <c r="CK651" s="72"/>
      <c r="CL651" s="72"/>
      <c r="CM651" s="72"/>
      <c r="CN651" s="72"/>
      <c r="CO651" s="72"/>
      <c r="CP651" s="72"/>
      <c r="CQ651" s="72"/>
      <c r="CR651" s="72"/>
    </row>
    <row r="652" spans="1:96" ht="12.75" customHeight="1">
      <c r="A652" s="47"/>
      <c r="B652" s="17" t="s">
        <v>391</v>
      </c>
      <c r="G652" s="1592"/>
      <c r="H652" s="1592"/>
      <c r="I652" s="1592"/>
      <c r="J652" s="1592"/>
      <c r="K652" s="1592"/>
      <c r="L652" s="1592"/>
      <c r="O652" s="160" t="s">
        <v>447</v>
      </c>
      <c r="P652" s="1593"/>
      <c r="Q652" s="1593"/>
      <c r="R652" s="1593"/>
      <c r="S652" s="21"/>
      <c r="T652" s="47"/>
      <c r="U652" s="17" t="s">
        <v>391</v>
      </c>
      <c r="Z652" s="1592"/>
      <c r="AA652" s="1592"/>
      <c r="AB652" s="1592"/>
      <c r="AC652" s="1592"/>
      <c r="AD652" s="1592"/>
      <c r="AE652" s="1592"/>
      <c r="AH652" s="160" t="s">
        <v>447</v>
      </c>
      <c r="AI652" s="1593"/>
      <c r="AJ652" s="1593"/>
      <c r="AK652" s="1593"/>
      <c r="AM652" s="75"/>
      <c r="AN652" s="75"/>
      <c r="AO652" s="75"/>
      <c r="AP652" s="75"/>
      <c r="AQ652" s="75"/>
      <c r="AR652" s="75"/>
      <c r="AS652" s="75"/>
      <c r="AT652" s="75"/>
      <c r="AU652" s="75"/>
      <c r="AV652" s="75"/>
      <c r="AW652" s="75"/>
      <c r="AX652" s="75"/>
      <c r="AY652" s="75"/>
      <c r="AZ652" s="75"/>
      <c r="BA652" s="1686">
        <f t="shared" si="16"/>
        <v>0</v>
      </c>
      <c r="BB652" s="1686"/>
      <c r="BC652" s="1686"/>
      <c r="BD652" s="1686"/>
      <c r="BE652" s="1686"/>
      <c r="BF652" s="1686">
        <f t="shared" si="17"/>
        <v>0</v>
      </c>
      <c r="BG652" s="1686"/>
      <c r="BH652" s="1686"/>
      <c r="BI652" s="1686"/>
      <c r="BJ652" s="1686"/>
      <c r="BK652" s="1686">
        <f t="shared" si="18"/>
        <v>0</v>
      </c>
      <c r="BL652" s="1686"/>
      <c r="BM652" s="1686"/>
      <c r="BN652" s="1686"/>
      <c r="BO652" s="1686"/>
      <c r="BP652" s="1686">
        <f t="shared" si="19"/>
        <v>0</v>
      </c>
      <c r="BQ652" s="1686"/>
      <c r="BR652" s="1686"/>
      <c r="BS652" s="1686"/>
      <c r="BT652" s="1686"/>
      <c r="BU652" s="1686">
        <f t="shared" si="20"/>
        <v>0</v>
      </c>
      <c r="BV652" s="1686"/>
      <c r="BW652" s="1686"/>
      <c r="BX652" s="1686"/>
      <c r="BY652" s="1686"/>
      <c r="BZ652" s="1686">
        <f t="shared" si="21"/>
        <v>0</v>
      </c>
      <c r="CA652" s="1686"/>
      <c r="CB652" s="1686"/>
      <c r="CC652" s="1686"/>
      <c r="CD652" s="1686"/>
      <c r="CE652" s="72"/>
      <c r="CF652" s="72"/>
      <c r="CG652" s="72"/>
      <c r="CH652" s="72"/>
      <c r="CI652" s="72"/>
      <c r="CJ652" s="72"/>
      <c r="CK652" s="72"/>
      <c r="CL652" s="72"/>
      <c r="CM652" s="72"/>
      <c r="CN652" s="72"/>
      <c r="CO652" s="72"/>
      <c r="CP652" s="72"/>
      <c r="CQ652" s="72"/>
      <c r="CR652" s="72"/>
    </row>
    <row r="653" spans="1:96" ht="12.75" customHeight="1">
      <c r="A653" s="47"/>
      <c r="B653" s="17" t="s">
        <v>705</v>
      </c>
      <c r="H653" s="1594"/>
      <c r="I653" s="1594"/>
      <c r="J653" s="1594"/>
      <c r="K653" s="1594"/>
      <c r="L653" s="1594"/>
      <c r="M653" s="1594"/>
      <c r="N653" s="1594"/>
      <c r="O653" s="1594"/>
      <c r="P653" s="1594"/>
      <c r="Q653" s="1594"/>
      <c r="R653" s="1594"/>
      <c r="S653" s="19"/>
      <c r="T653" s="47"/>
      <c r="U653" s="17" t="s">
        <v>705</v>
      </c>
      <c r="AA653" s="1594"/>
      <c r="AB653" s="1594"/>
      <c r="AC653" s="1594"/>
      <c r="AD653" s="1594"/>
      <c r="AE653" s="1594"/>
      <c r="AF653" s="1594"/>
      <c r="AG653" s="1594"/>
      <c r="AH653" s="1594"/>
      <c r="AI653" s="1594"/>
      <c r="AJ653" s="1594"/>
      <c r="AK653" s="1594"/>
      <c r="AM653" s="75"/>
      <c r="AN653" s="75"/>
      <c r="AO653" s="75"/>
      <c r="AP653" s="75"/>
      <c r="AQ653" s="75"/>
      <c r="AR653" s="75"/>
      <c r="AS653" s="75"/>
      <c r="AT653" s="75"/>
      <c r="AU653" s="75"/>
      <c r="AV653" s="75"/>
      <c r="AW653" s="75"/>
      <c r="AX653" s="75"/>
      <c r="AY653" s="75"/>
      <c r="AZ653" s="75"/>
      <c r="BA653" s="1686">
        <f t="shared" si="16"/>
        <v>0</v>
      </c>
      <c r="BB653" s="1686"/>
      <c r="BC653" s="1686"/>
      <c r="BD653" s="1686"/>
      <c r="BE653" s="1686"/>
      <c r="BF653" s="1686">
        <f t="shared" si="17"/>
        <v>0</v>
      </c>
      <c r="BG653" s="1686"/>
      <c r="BH653" s="1686"/>
      <c r="BI653" s="1686"/>
      <c r="BJ653" s="1686"/>
      <c r="BK653" s="1686">
        <f t="shared" si="18"/>
        <v>0</v>
      </c>
      <c r="BL653" s="1686"/>
      <c r="BM653" s="1686"/>
      <c r="BN653" s="1686"/>
      <c r="BO653" s="1686"/>
      <c r="BP653" s="1686">
        <f t="shared" si="19"/>
        <v>0</v>
      </c>
      <c r="BQ653" s="1686"/>
      <c r="BR653" s="1686"/>
      <c r="BS653" s="1686"/>
      <c r="BT653" s="1686"/>
      <c r="BU653" s="1686">
        <f t="shared" si="20"/>
        <v>0</v>
      </c>
      <c r="BV653" s="1686"/>
      <c r="BW653" s="1686"/>
      <c r="BX653" s="1686"/>
      <c r="BY653" s="1686"/>
      <c r="BZ653" s="1686">
        <f t="shared" si="21"/>
        <v>0</v>
      </c>
      <c r="CA653" s="1686"/>
      <c r="CB653" s="1686"/>
      <c r="CC653" s="1686"/>
      <c r="CD653" s="1686"/>
      <c r="CE653" s="72"/>
      <c r="CF653" s="72"/>
      <c r="CG653" s="72"/>
      <c r="CH653" s="72"/>
      <c r="CI653" s="72"/>
      <c r="CJ653" s="72"/>
      <c r="CK653" s="72"/>
      <c r="CL653" s="72"/>
      <c r="CM653" s="72"/>
      <c r="CN653" s="72"/>
      <c r="CO653" s="72"/>
      <c r="CP653" s="72"/>
      <c r="CQ653" s="72"/>
      <c r="CR653" s="72"/>
    </row>
    <row r="654" spans="1:96" ht="12.75" customHeight="1">
      <c r="A654" s="47"/>
      <c r="B654" s="17" t="s">
        <v>707</v>
      </c>
      <c r="N654" s="1607" t="s">
        <v>828</v>
      </c>
      <c r="O654" s="1607"/>
      <c r="T654" s="47"/>
      <c r="U654" s="17" t="s">
        <v>707</v>
      </c>
      <c r="AG654" s="1607" t="s">
        <v>828</v>
      </c>
      <c r="AH654" s="1607"/>
      <c r="AM654" s="75"/>
      <c r="AN654" s="75"/>
      <c r="AO654" s="75"/>
      <c r="AP654" s="75"/>
      <c r="AQ654" s="75"/>
      <c r="AR654" s="75"/>
      <c r="AS654" s="75"/>
      <c r="AT654" s="75"/>
      <c r="AU654" s="75"/>
      <c r="AV654" s="75"/>
      <c r="AW654" s="75"/>
      <c r="AX654" s="75"/>
      <c r="AY654" s="75"/>
      <c r="AZ654" s="75"/>
      <c r="BA654" s="1700">
        <f>SUM(BA644:BE653)</f>
        <v>0</v>
      </c>
      <c r="BB654" s="1701"/>
      <c r="BC654" s="1701"/>
      <c r="BD654" s="1701"/>
      <c r="BE654" s="1702"/>
      <c r="BF654" s="1700">
        <f>SUM(BF644:BJ653)</f>
        <v>0</v>
      </c>
      <c r="BG654" s="1701"/>
      <c r="BH654" s="1701"/>
      <c r="BI654" s="1701"/>
      <c r="BJ654" s="1702"/>
      <c r="BK654" s="1700">
        <f>SUM(BK644:BO653)</f>
        <v>0</v>
      </c>
      <c r="BL654" s="1701"/>
      <c r="BM654" s="1701"/>
      <c r="BN654" s="1701"/>
      <c r="BO654" s="1702"/>
      <c r="BP654" s="1700">
        <f>SUM(BP644:BT653)</f>
        <v>0</v>
      </c>
      <c r="BQ654" s="1701"/>
      <c r="BR654" s="1701"/>
      <c r="BS654" s="1701"/>
      <c r="BT654" s="1702"/>
      <c r="BU654" s="1700">
        <f>SUM(BU644:BY653)</f>
        <v>0</v>
      </c>
      <c r="BV654" s="1701"/>
      <c r="BW654" s="1701"/>
      <c r="BX654" s="1701"/>
      <c r="BY654" s="1702"/>
      <c r="BZ654" s="1700">
        <f>SUM(BZ644:CD653)</f>
        <v>0</v>
      </c>
      <c r="CA654" s="1701"/>
      <c r="CB654" s="1701"/>
      <c r="CC654" s="1701"/>
      <c r="CD654" s="1702"/>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2023</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289</v>
      </c>
      <c r="B656" s="17" t="s">
        <v>116</v>
      </c>
      <c r="G656" s="1664">
        <f>C634</f>
        <v>0</v>
      </c>
      <c r="H656" s="1664"/>
      <c r="I656" s="1664"/>
      <c r="J656" s="1664"/>
      <c r="K656" s="1664"/>
      <c r="L656" s="1664"/>
      <c r="M656" s="1664"/>
      <c r="N656" s="1664"/>
      <c r="O656" s="1664"/>
      <c r="P656" s="1664"/>
      <c r="Q656" s="1664"/>
      <c r="R656" s="1664"/>
      <c r="T656" s="101" t="s">
        <v>956</v>
      </c>
      <c r="U656" s="17" t="s">
        <v>116</v>
      </c>
      <c r="Z656" s="1664">
        <f>C635</f>
        <v>0</v>
      </c>
      <c r="AA656" s="1664"/>
      <c r="AB656" s="1664"/>
      <c r="AC656" s="1664"/>
      <c r="AD656" s="1664"/>
      <c r="AE656" s="1664"/>
      <c r="AF656" s="1664"/>
      <c r="AG656" s="1664"/>
      <c r="AH656" s="1664"/>
      <c r="AI656" s="1664"/>
      <c r="AJ656" s="1664"/>
      <c r="AK656" s="1664"/>
      <c r="AM656" s="75"/>
      <c r="AN656" s="75"/>
      <c r="AO656" s="75"/>
      <c r="AP656" s="75"/>
      <c r="AQ656" s="75"/>
      <c r="AR656" s="75"/>
      <c r="AS656" s="75"/>
      <c r="AT656" s="75"/>
      <c r="AU656" s="75"/>
      <c r="AV656" s="75"/>
      <c r="AW656" s="75"/>
      <c r="AX656" s="75"/>
      <c r="AY656" s="75"/>
      <c r="AZ656" s="75"/>
      <c r="CC656" s="158" t="s">
        <v>2024</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916</v>
      </c>
      <c r="G657" s="1594"/>
      <c r="H657" s="1594"/>
      <c r="I657" s="1594"/>
      <c r="J657" s="1594"/>
      <c r="K657" s="1594"/>
      <c r="L657" s="1594"/>
      <c r="M657" s="1594"/>
      <c r="N657" s="1594"/>
      <c r="O657" s="1594"/>
      <c r="P657" s="1594"/>
      <c r="Q657" s="1594"/>
      <c r="R657" s="1594"/>
      <c r="T657" s="47"/>
      <c r="U657" s="17" t="s">
        <v>916</v>
      </c>
      <c r="Z657" s="1594"/>
      <c r="AA657" s="1594"/>
      <c r="AB657" s="1594"/>
      <c r="AC657" s="1594"/>
      <c r="AD657" s="1594"/>
      <c r="AE657" s="1594"/>
      <c r="AF657" s="1594"/>
      <c r="AG657" s="1594"/>
      <c r="AH657" s="1594"/>
      <c r="AI657" s="1594"/>
      <c r="AJ657" s="1594"/>
      <c r="AK657" s="1594"/>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955</v>
      </c>
      <c r="G658" s="1588"/>
      <c r="H658" s="1588"/>
      <c r="I658" s="1588"/>
      <c r="J658" s="1588"/>
      <c r="K658" s="1588"/>
      <c r="L658" s="1588"/>
      <c r="M658" s="1588"/>
      <c r="N658" s="1588"/>
      <c r="O658" s="1588"/>
      <c r="P658" s="1588"/>
      <c r="Q658" s="1588"/>
      <c r="R658" s="1588"/>
      <c r="T658" s="47"/>
      <c r="U658" s="17" t="s">
        <v>955</v>
      </c>
      <c r="Z658" s="1588"/>
      <c r="AA658" s="1588"/>
      <c r="AB658" s="1588"/>
      <c r="AC658" s="1588"/>
      <c r="AD658" s="1588"/>
      <c r="AE658" s="1588"/>
      <c r="AF658" s="1588"/>
      <c r="AG658" s="1588"/>
      <c r="AH658" s="1588"/>
      <c r="AI658" s="1588"/>
      <c r="AJ658" s="1588"/>
      <c r="AK658" s="1588"/>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704</v>
      </c>
      <c r="G659" s="1588"/>
      <c r="H659" s="1588"/>
      <c r="I659" s="1588"/>
      <c r="J659" s="1588"/>
      <c r="K659" s="1588"/>
      <c r="L659" s="1588"/>
      <c r="M659" s="1588"/>
      <c r="N659" s="1588"/>
      <c r="O659" s="1588"/>
      <c r="P659" s="1588"/>
      <c r="Q659" s="1588"/>
      <c r="R659" s="1588"/>
      <c r="T659" s="47"/>
      <c r="U659" s="17" t="s">
        <v>704</v>
      </c>
      <c r="Z659" s="1588"/>
      <c r="AA659" s="1588"/>
      <c r="AB659" s="1588"/>
      <c r="AC659" s="1588"/>
      <c r="AD659" s="1588"/>
      <c r="AE659" s="1588"/>
      <c r="AF659" s="1588"/>
      <c r="AG659" s="1588"/>
      <c r="AH659" s="1588"/>
      <c r="AI659" s="1588"/>
      <c r="AJ659" s="1588"/>
      <c r="AK659" s="1588"/>
      <c r="AM659" s="75"/>
      <c r="AN659" s="75"/>
      <c r="AO659" s="75"/>
      <c r="AP659" s="75"/>
      <c r="AQ659" s="75"/>
      <c r="AR659" s="75"/>
      <c r="AS659" s="75"/>
      <c r="AT659" s="75"/>
      <c r="AU659" s="75"/>
      <c r="AV659" s="75"/>
      <c r="AW659" s="75"/>
      <c r="AX659" s="75"/>
      <c r="AY659" s="75"/>
      <c r="AZ659" s="75"/>
      <c r="BZ659" s="72"/>
      <c r="CA659" s="72"/>
      <c r="CB659" s="72"/>
      <c r="CC659" s="158" t="s">
        <v>2025</v>
      </c>
      <c r="CD659" s="715">
        <f>CD656+CD637</f>
        <v>0</v>
      </c>
      <c r="CE659" s="72"/>
      <c r="CF659" s="72"/>
      <c r="CG659" s="72"/>
      <c r="CH659" s="72"/>
      <c r="CI659" s="72"/>
      <c r="CJ659" s="72"/>
      <c r="CK659" s="72"/>
      <c r="CL659" s="72"/>
      <c r="CM659" s="72"/>
      <c r="CN659" s="72"/>
      <c r="CO659" s="72"/>
      <c r="CP659" s="72"/>
      <c r="CQ659" s="72"/>
      <c r="CR659" s="72"/>
    </row>
    <row r="660" spans="1:96" ht="12.75" customHeight="1">
      <c r="A660" s="47"/>
      <c r="B660" s="17" t="s">
        <v>391</v>
      </c>
      <c r="G660" s="1592"/>
      <c r="H660" s="1592"/>
      <c r="I660" s="1592"/>
      <c r="J660" s="1592"/>
      <c r="K660" s="1592"/>
      <c r="L660" s="1592"/>
      <c r="O660" s="160" t="s">
        <v>447</v>
      </c>
      <c r="P660" s="1593"/>
      <c r="Q660" s="1593"/>
      <c r="R660" s="1593"/>
      <c r="T660" s="47"/>
      <c r="U660" s="17" t="s">
        <v>391</v>
      </c>
      <c r="Z660" s="1592"/>
      <c r="AA660" s="1592"/>
      <c r="AB660" s="1592"/>
      <c r="AC660" s="1592"/>
      <c r="AD660" s="1592"/>
      <c r="AE660" s="1592"/>
      <c r="AH660" s="160" t="s">
        <v>447</v>
      </c>
      <c r="AI660" s="1593"/>
      <c r="AJ660" s="1593"/>
      <c r="AK660" s="1593"/>
      <c r="AM660" s="75"/>
      <c r="AN660" s="75"/>
      <c r="AO660" s="75"/>
      <c r="AP660" s="75"/>
      <c r="AQ660" s="75"/>
      <c r="AR660" s="75"/>
      <c r="AS660" s="75"/>
      <c r="AT660" s="75"/>
      <c r="AU660" s="75"/>
      <c r="AV660" s="75"/>
      <c r="AW660" s="75"/>
      <c r="AX660" s="75"/>
      <c r="AY660" s="75"/>
      <c r="AZ660" s="75"/>
      <c r="BA660" s="75" t="s">
        <v>278</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705</v>
      </c>
      <c r="H661" s="1594"/>
      <c r="I661" s="1594"/>
      <c r="J661" s="1594"/>
      <c r="K661" s="1594"/>
      <c r="L661" s="1594"/>
      <c r="M661" s="1594"/>
      <c r="N661" s="1594"/>
      <c r="O661" s="1594"/>
      <c r="P661" s="1594"/>
      <c r="Q661" s="1594"/>
      <c r="R661" s="1594"/>
      <c r="T661" s="47"/>
      <c r="U661" s="17" t="s">
        <v>705</v>
      </c>
      <c r="AA661" s="1594"/>
      <c r="AB661" s="1594"/>
      <c r="AC661" s="1594"/>
      <c r="AD661" s="1594"/>
      <c r="AE661" s="1594"/>
      <c r="AF661" s="1594"/>
      <c r="AG661" s="1594"/>
      <c r="AH661" s="1594"/>
      <c r="AI661" s="1594"/>
      <c r="AJ661" s="1594"/>
      <c r="AK661" s="1594"/>
      <c r="AM661" s="75"/>
      <c r="AN661" s="75"/>
      <c r="AO661" s="75"/>
      <c r="AP661" s="75"/>
      <c r="AQ661" s="75"/>
      <c r="AR661" s="75"/>
      <c r="AS661" s="75"/>
      <c r="AT661" s="75"/>
      <c r="AU661" s="75"/>
      <c r="AV661" s="75"/>
      <c r="AW661" s="75"/>
      <c r="AX661" s="75"/>
      <c r="AY661" s="75"/>
      <c r="AZ661" s="75"/>
      <c r="BA661" s="1700">
        <f>BA635+BA642+BA654</f>
        <v>0</v>
      </c>
      <c r="BB661" s="1701"/>
      <c r="BC661" s="1701"/>
      <c r="BD661" s="1701"/>
      <c r="BE661" s="1702"/>
      <c r="BF661" s="1700">
        <f>BF635+BF642+BF654</f>
        <v>0</v>
      </c>
      <c r="BG661" s="1701"/>
      <c r="BH661" s="1701"/>
      <c r="BI661" s="1701"/>
      <c r="BJ661" s="1702"/>
      <c r="BK661" s="1700">
        <f>BK635+BK642+BK654</f>
        <v>0</v>
      </c>
      <c r="BL661" s="1701"/>
      <c r="BM661" s="1701"/>
      <c r="BN661" s="1701"/>
      <c r="BO661" s="1702"/>
      <c r="BP661" s="1700">
        <f>BP635+BP642+BP654</f>
        <v>0</v>
      </c>
      <c r="BQ661" s="1701"/>
      <c r="BR661" s="1701"/>
      <c r="BS661" s="1701"/>
      <c r="BT661" s="1702"/>
      <c r="BU661" s="1700">
        <f>BU635+BU642+BU654</f>
        <v>0</v>
      </c>
      <c r="BV661" s="1701"/>
      <c r="BW661" s="1701"/>
      <c r="BX661" s="1701"/>
      <c r="BY661" s="1702"/>
      <c r="BZ661" s="2046">
        <f>BZ654+BZ642+BZ635</f>
        <v>0</v>
      </c>
      <c r="CA661" s="2052"/>
      <c r="CB661" s="2052"/>
      <c r="CC661" s="2052"/>
      <c r="CD661" s="2047"/>
      <c r="CE661" s="72"/>
      <c r="CF661" s="72"/>
      <c r="CG661" s="72"/>
      <c r="CH661" s="72"/>
      <c r="CI661" s="72"/>
      <c r="CJ661" s="72"/>
      <c r="CK661" s="72"/>
      <c r="CL661" s="72"/>
      <c r="CM661" s="72"/>
      <c r="CN661" s="72"/>
      <c r="CO661" s="72"/>
      <c r="CP661" s="72"/>
      <c r="CQ661" s="72"/>
      <c r="CR661" s="72"/>
    </row>
    <row r="662" spans="1:96" ht="12.75" customHeight="1">
      <c r="A662" s="47"/>
      <c r="B662" s="17" t="s">
        <v>707</v>
      </c>
      <c r="N662" s="1607" t="s">
        <v>828</v>
      </c>
      <c r="O662" s="1607"/>
      <c r="T662" s="47"/>
      <c r="U662" s="17" t="s">
        <v>707</v>
      </c>
      <c r="AG662" s="1607" t="s">
        <v>828</v>
      </c>
      <c r="AH662" s="1607"/>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672</v>
      </c>
      <c r="B664" s="17" t="s">
        <v>116</v>
      </c>
      <c r="G664" s="1664">
        <f>C636</f>
        <v>0</v>
      </c>
      <c r="H664" s="1664"/>
      <c r="I664" s="1664"/>
      <c r="J664" s="1664"/>
      <c r="K664" s="1664"/>
      <c r="L664" s="1664"/>
      <c r="M664" s="1664"/>
      <c r="N664" s="1664"/>
      <c r="O664" s="1664"/>
      <c r="P664" s="1664"/>
      <c r="Q664" s="1664"/>
      <c r="R664" s="1664"/>
      <c r="T664" s="101" t="s">
        <v>959</v>
      </c>
      <c r="U664" s="17" t="s">
        <v>116</v>
      </c>
      <c r="Z664" s="1664">
        <f>C637</f>
        <v>0</v>
      </c>
      <c r="AA664" s="1664"/>
      <c r="AB664" s="1664"/>
      <c r="AC664" s="1664"/>
      <c r="AD664" s="1664"/>
      <c r="AE664" s="1664"/>
      <c r="AF664" s="1664"/>
      <c r="AG664" s="1664"/>
      <c r="AH664" s="1664"/>
      <c r="AI664" s="1664"/>
      <c r="AJ664" s="1664"/>
      <c r="AK664" s="1664"/>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916</v>
      </c>
      <c r="G665" s="1594"/>
      <c r="H665" s="1594"/>
      <c r="I665" s="1594"/>
      <c r="J665" s="1594"/>
      <c r="K665" s="1594"/>
      <c r="L665" s="1594"/>
      <c r="M665" s="1594"/>
      <c r="N665" s="1594"/>
      <c r="O665" s="1594"/>
      <c r="P665" s="1594"/>
      <c r="Q665" s="1594"/>
      <c r="R665" s="1594"/>
      <c r="T665" s="47"/>
      <c r="U665" s="17" t="s">
        <v>916</v>
      </c>
      <c r="Z665" s="1594"/>
      <c r="AA665" s="1594"/>
      <c r="AB665" s="1594"/>
      <c r="AC665" s="1594"/>
      <c r="AD665" s="1594"/>
      <c r="AE665" s="1594"/>
      <c r="AF665" s="1594"/>
      <c r="AG665" s="1594"/>
      <c r="AH665" s="1594"/>
      <c r="AI665" s="1594"/>
      <c r="AJ665" s="1594"/>
      <c r="AK665" s="15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955</v>
      </c>
      <c r="G666" s="1594"/>
      <c r="H666" s="1594"/>
      <c r="I666" s="1594"/>
      <c r="J666" s="1594"/>
      <c r="K666" s="1594"/>
      <c r="L666" s="1594"/>
      <c r="M666" s="1594"/>
      <c r="N666" s="1594"/>
      <c r="O666" s="1594"/>
      <c r="P666" s="1594"/>
      <c r="Q666" s="1594"/>
      <c r="R666" s="1594"/>
      <c r="T666" s="47"/>
      <c r="U666" s="17" t="s">
        <v>955</v>
      </c>
      <c r="Z666" s="1588"/>
      <c r="AA666" s="1588"/>
      <c r="AB666" s="1588"/>
      <c r="AC666" s="1588"/>
      <c r="AD666" s="1588"/>
      <c r="AE666" s="1588"/>
      <c r="AF666" s="1588"/>
      <c r="AG666" s="1588"/>
      <c r="AH666" s="1588"/>
      <c r="AI666" s="1588"/>
      <c r="AJ666" s="1588"/>
      <c r="AK666" s="15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704</v>
      </c>
      <c r="G667" s="1594"/>
      <c r="H667" s="1594"/>
      <c r="I667" s="1594"/>
      <c r="J667" s="1594"/>
      <c r="K667" s="1594"/>
      <c r="L667" s="1594"/>
      <c r="M667" s="1594"/>
      <c r="N667" s="1594"/>
      <c r="O667" s="1594"/>
      <c r="P667" s="1594"/>
      <c r="Q667" s="1594"/>
      <c r="R667" s="1594"/>
      <c r="T667" s="47"/>
      <c r="U667" s="17" t="s">
        <v>704</v>
      </c>
      <c r="Z667" s="1588"/>
      <c r="AA667" s="1588"/>
      <c r="AB667" s="1588"/>
      <c r="AC667" s="1588"/>
      <c r="AD667" s="1588"/>
      <c r="AE667" s="1588"/>
      <c r="AF667" s="1588"/>
      <c r="AG667" s="1588"/>
      <c r="AH667" s="1588"/>
      <c r="AI667" s="1588"/>
      <c r="AJ667" s="1588"/>
      <c r="AK667" s="158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391</v>
      </c>
      <c r="G668" s="1592"/>
      <c r="H668" s="1592"/>
      <c r="I668" s="1592"/>
      <c r="J668" s="1592"/>
      <c r="K668" s="1592"/>
      <c r="L668" s="1592"/>
      <c r="O668" s="160" t="s">
        <v>447</v>
      </c>
      <c r="P668" s="1593"/>
      <c r="Q668" s="1593"/>
      <c r="R668" s="1593"/>
      <c r="T668" s="47"/>
      <c r="U668" s="17" t="s">
        <v>391</v>
      </c>
      <c r="Z668" s="1592"/>
      <c r="AA668" s="1592"/>
      <c r="AB668" s="1592"/>
      <c r="AC668" s="1592"/>
      <c r="AD668" s="1592"/>
      <c r="AE668" s="1592"/>
      <c r="AH668" s="160" t="s">
        <v>447</v>
      </c>
      <c r="AI668" s="1593"/>
      <c r="AJ668" s="1593"/>
      <c r="AK668" s="159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705</v>
      </c>
      <c r="H669" s="1594"/>
      <c r="I669" s="1594"/>
      <c r="J669" s="1594"/>
      <c r="K669" s="1594"/>
      <c r="L669" s="1594"/>
      <c r="M669" s="1594"/>
      <c r="N669" s="1594"/>
      <c r="O669" s="1594"/>
      <c r="P669" s="1594"/>
      <c r="Q669" s="1594"/>
      <c r="R669" s="1594"/>
      <c r="T669" s="47"/>
      <c r="U669" s="17" t="s">
        <v>705</v>
      </c>
      <c r="AA669" s="1594"/>
      <c r="AB669" s="1594"/>
      <c r="AC669" s="1594"/>
      <c r="AD669" s="1594"/>
      <c r="AE669" s="1594"/>
      <c r="AF669" s="1594"/>
      <c r="AG669" s="1594"/>
      <c r="AH669" s="1594"/>
      <c r="AI669" s="1594"/>
      <c r="AJ669" s="1594"/>
      <c r="AK669" s="1594"/>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707</v>
      </c>
      <c r="N670" s="1607" t="s">
        <v>828</v>
      </c>
      <c r="O670" s="1607"/>
      <c r="T670" s="47"/>
      <c r="U670" s="17" t="s">
        <v>707</v>
      </c>
      <c r="AG670" s="1607" t="s">
        <v>828</v>
      </c>
      <c r="AH670" s="1607"/>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246</v>
      </c>
      <c r="B672" s="17" t="s">
        <v>116</v>
      </c>
      <c r="G672" s="1664">
        <f>C638</f>
        <v>0</v>
      </c>
      <c r="H672" s="1664"/>
      <c r="I672" s="1664"/>
      <c r="J672" s="1664"/>
      <c r="K672" s="1664"/>
      <c r="L672" s="1664"/>
      <c r="M672" s="1664"/>
      <c r="N672" s="1664"/>
      <c r="O672" s="1664"/>
      <c r="P672" s="1664"/>
      <c r="Q672" s="1664"/>
      <c r="R672" s="1664"/>
      <c r="T672" s="101" t="s">
        <v>247</v>
      </c>
      <c r="U672" s="17" t="s">
        <v>116</v>
      </c>
      <c r="Z672" s="1664">
        <f>C639</f>
        <v>0</v>
      </c>
      <c r="AA672" s="1664"/>
      <c r="AB672" s="1664"/>
      <c r="AC672" s="1664"/>
      <c r="AD672" s="1664"/>
      <c r="AE672" s="1664"/>
      <c r="AF672" s="1664"/>
      <c r="AG672" s="1664"/>
      <c r="AH672" s="1664"/>
      <c r="AI672" s="1664"/>
      <c r="AJ672" s="1664"/>
      <c r="AK672" s="166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916</v>
      </c>
      <c r="G673" s="1594"/>
      <c r="H673" s="1594"/>
      <c r="I673" s="1594"/>
      <c r="J673" s="1594"/>
      <c r="K673" s="1594"/>
      <c r="L673" s="1594"/>
      <c r="M673" s="1594"/>
      <c r="N673" s="1594"/>
      <c r="O673" s="1594"/>
      <c r="P673" s="1594"/>
      <c r="Q673" s="1594"/>
      <c r="R673" s="1594"/>
      <c r="T673" s="47"/>
      <c r="U673" s="17" t="s">
        <v>916</v>
      </c>
      <c r="Z673" s="1594"/>
      <c r="AA673" s="1594"/>
      <c r="AB673" s="1594"/>
      <c r="AC673" s="1594"/>
      <c r="AD673" s="1594"/>
      <c r="AE673" s="1594"/>
      <c r="AF673" s="1594"/>
      <c r="AG673" s="1594"/>
      <c r="AH673" s="1594"/>
      <c r="AI673" s="1594"/>
      <c r="AJ673" s="1594"/>
      <c r="AK673" s="15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955</v>
      </c>
      <c r="G674" s="1594"/>
      <c r="H674" s="1594"/>
      <c r="I674" s="1594"/>
      <c r="J674" s="1594"/>
      <c r="K674" s="1594"/>
      <c r="L674" s="1594"/>
      <c r="M674" s="1594"/>
      <c r="N674" s="1594"/>
      <c r="O674" s="1594"/>
      <c r="P674" s="1594"/>
      <c r="Q674" s="1594"/>
      <c r="R674" s="1594"/>
      <c r="T674" s="47"/>
      <c r="U674" s="17" t="s">
        <v>955</v>
      </c>
      <c r="Z674" s="1588"/>
      <c r="AA674" s="1588"/>
      <c r="AB674" s="1588"/>
      <c r="AC674" s="1588"/>
      <c r="AD674" s="1588"/>
      <c r="AE674" s="1588"/>
      <c r="AF674" s="1588"/>
      <c r="AG674" s="1588"/>
      <c r="AH674" s="1588"/>
      <c r="AI674" s="1588"/>
      <c r="AJ674" s="1588"/>
      <c r="AK674" s="15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704</v>
      </c>
      <c r="G675" s="1594"/>
      <c r="H675" s="1594"/>
      <c r="I675" s="1594"/>
      <c r="J675" s="1594"/>
      <c r="K675" s="1594"/>
      <c r="L675" s="1594"/>
      <c r="M675" s="1594"/>
      <c r="N675" s="1594"/>
      <c r="O675" s="1594"/>
      <c r="P675" s="1594"/>
      <c r="Q675" s="1594"/>
      <c r="R675" s="1594"/>
      <c r="T675" s="47"/>
      <c r="U675" s="17" t="s">
        <v>704</v>
      </c>
      <c r="Z675" s="1588"/>
      <c r="AA675" s="1588"/>
      <c r="AB675" s="1588"/>
      <c r="AC675" s="1588"/>
      <c r="AD675" s="1588"/>
      <c r="AE675" s="1588"/>
      <c r="AF675" s="1588"/>
      <c r="AG675" s="1588"/>
      <c r="AH675" s="1588"/>
      <c r="AI675" s="1588"/>
      <c r="AJ675" s="1588"/>
      <c r="AK675" s="15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391</v>
      </c>
      <c r="G676" s="1592"/>
      <c r="H676" s="1592"/>
      <c r="I676" s="1592"/>
      <c r="J676" s="1592"/>
      <c r="K676" s="1592"/>
      <c r="L676" s="1592"/>
      <c r="O676" s="160" t="s">
        <v>447</v>
      </c>
      <c r="P676" s="1593"/>
      <c r="Q676" s="1593"/>
      <c r="R676" s="1593"/>
      <c r="T676" s="47"/>
      <c r="U676" s="17" t="s">
        <v>391</v>
      </c>
      <c r="Z676" s="1592"/>
      <c r="AA676" s="1592"/>
      <c r="AB676" s="1592"/>
      <c r="AC676" s="1592"/>
      <c r="AD676" s="1592"/>
      <c r="AE676" s="1592"/>
      <c r="AH676" s="160" t="s">
        <v>447</v>
      </c>
      <c r="AI676" s="1593"/>
      <c r="AJ676" s="1593"/>
      <c r="AK676" s="15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705</v>
      </c>
      <c r="H677" s="1594"/>
      <c r="I677" s="1594"/>
      <c r="J677" s="1594"/>
      <c r="K677" s="1594"/>
      <c r="L677" s="1594"/>
      <c r="M677" s="1594"/>
      <c r="N677" s="1594"/>
      <c r="O677" s="1594"/>
      <c r="P677" s="1594"/>
      <c r="Q677" s="1594"/>
      <c r="R677" s="1594"/>
      <c r="T677" s="47"/>
      <c r="U677" s="17" t="s">
        <v>705</v>
      </c>
      <c r="AA677" s="1594"/>
      <c r="AB677" s="1594"/>
      <c r="AC677" s="1594"/>
      <c r="AD677" s="1594"/>
      <c r="AE677" s="1594"/>
      <c r="AF677" s="1594"/>
      <c r="AG677" s="1594"/>
      <c r="AH677" s="1594"/>
      <c r="AI677" s="1594"/>
      <c r="AJ677" s="1594"/>
      <c r="AK677" s="15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707</v>
      </c>
      <c r="N678" s="1607" t="s">
        <v>828</v>
      </c>
      <c r="O678" s="1607"/>
      <c r="T678" s="47"/>
      <c r="U678" s="17" t="s">
        <v>707</v>
      </c>
      <c r="AG678" s="1607" t="s">
        <v>828</v>
      </c>
      <c r="AH678" s="1607"/>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113</v>
      </c>
      <c r="B680" s="17" t="s">
        <v>116</v>
      </c>
      <c r="G680" s="1664">
        <f>C640</f>
        <v>0</v>
      </c>
      <c r="H680" s="1664"/>
      <c r="I680" s="1664"/>
      <c r="J680" s="1664"/>
      <c r="K680" s="1664"/>
      <c r="L680" s="1664"/>
      <c r="M680" s="1664"/>
      <c r="N680" s="1664"/>
      <c r="O680" s="1664"/>
      <c r="P680" s="1664"/>
      <c r="Q680" s="1664"/>
      <c r="R680" s="1664"/>
      <c r="T680" s="101" t="s">
        <v>973</v>
      </c>
      <c r="U680" s="17" t="s">
        <v>116</v>
      </c>
      <c r="Z680" s="1664">
        <f>C641</f>
        <v>0</v>
      </c>
      <c r="AA680" s="1664"/>
      <c r="AB680" s="1664"/>
      <c r="AC680" s="1664"/>
      <c r="AD680" s="1664"/>
      <c r="AE680" s="1664"/>
      <c r="AF680" s="1664"/>
      <c r="AG680" s="1664"/>
      <c r="AH680" s="1664"/>
      <c r="AI680" s="1664"/>
      <c r="AJ680" s="1664"/>
      <c r="AK680" s="1664"/>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916</v>
      </c>
      <c r="G681" s="1594"/>
      <c r="H681" s="1594"/>
      <c r="I681" s="1594"/>
      <c r="J681" s="1594"/>
      <c r="K681" s="1594"/>
      <c r="L681" s="1594"/>
      <c r="M681" s="1594"/>
      <c r="N681" s="1594"/>
      <c r="O681" s="1594"/>
      <c r="P681" s="1594"/>
      <c r="Q681" s="1594"/>
      <c r="R681" s="1594"/>
      <c r="T681" s="47"/>
      <c r="U681" s="17" t="s">
        <v>916</v>
      </c>
      <c r="Z681" s="1594"/>
      <c r="AA681" s="1594"/>
      <c r="AB681" s="1594"/>
      <c r="AC681" s="1594"/>
      <c r="AD681" s="1594"/>
      <c r="AE681" s="1594"/>
      <c r="AF681" s="1594"/>
      <c r="AG681" s="1594"/>
      <c r="AH681" s="1594"/>
      <c r="AI681" s="1594"/>
      <c r="AJ681" s="1594"/>
      <c r="AK681" s="1594"/>
      <c r="AM681" s="72"/>
      <c r="AN681" s="72"/>
      <c r="AO681" s="72"/>
      <c r="AP681" s="72"/>
      <c r="AQ681" s="72"/>
      <c r="AR681" s="72"/>
      <c r="AS681" s="72"/>
      <c r="AT681" s="72"/>
      <c r="AU681" s="72"/>
      <c r="AV681" s="72"/>
      <c r="AW681" s="72"/>
      <c r="AX681" s="72"/>
      <c r="AY681" s="72"/>
      <c r="AZ681" s="72"/>
      <c r="BA681" s="72"/>
      <c r="BB681" s="72"/>
      <c r="BC681" s="729" t="s">
        <v>2236</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955</v>
      </c>
      <c r="G682" s="1594"/>
      <c r="H682" s="1594"/>
      <c r="I682" s="1594"/>
      <c r="J682" s="1594"/>
      <c r="K682" s="1594"/>
      <c r="L682" s="1594"/>
      <c r="M682" s="1594"/>
      <c r="N682" s="1594"/>
      <c r="O682" s="1594"/>
      <c r="P682" s="1594"/>
      <c r="Q682" s="1594"/>
      <c r="R682" s="1594"/>
      <c r="T682" s="47"/>
      <c r="U682" s="17" t="s">
        <v>955</v>
      </c>
      <c r="Z682" s="1588"/>
      <c r="AA682" s="1588"/>
      <c r="AB682" s="1588"/>
      <c r="AC682" s="1588"/>
      <c r="AD682" s="1588"/>
      <c r="AE682" s="1588"/>
      <c r="AF682" s="1588"/>
      <c r="AG682" s="1588"/>
      <c r="AH682" s="1588"/>
      <c r="AI682" s="1588"/>
      <c r="AJ682" s="1588"/>
      <c r="AK682" s="1588"/>
      <c r="AM682" s="72"/>
      <c r="AO682" s="72"/>
      <c r="AP682" s="72"/>
      <c r="AQ682" s="72"/>
      <c r="AR682" s="72"/>
      <c r="AS682" s="72"/>
      <c r="AT682" s="72"/>
      <c r="AU682" s="72"/>
      <c r="AV682" s="72"/>
      <c r="AW682" s="72"/>
      <c r="AX682" s="72"/>
      <c r="AY682" s="72"/>
      <c r="AZ682" s="72"/>
      <c r="BA682" s="72"/>
      <c r="BB682" s="72"/>
      <c r="BC682" s="728" t="s">
        <v>759</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704</v>
      </c>
      <c r="G683" s="1594"/>
      <c r="H683" s="1594"/>
      <c r="I683" s="1594"/>
      <c r="J683" s="1594"/>
      <c r="K683" s="1594"/>
      <c r="L683" s="1594"/>
      <c r="M683" s="1594"/>
      <c r="N683" s="1594"/>
      <c r="O683" s="1594"/>
      <c r="P683" s="1594"/>
      <c r="Q683" s="1594"/>
      <c r="R683" s="1594"/>
      <c r="T683" s="47"/>
      <c r="U683" s="17" t="s">
        <v>704</v>
      </c>
      <c r="Z683" s="1588"/>
      <c r="AA683" s="1588"/>
      <c r="AB683" s="1588"/>
      <c r="AC683" s="1588"/>
      <c r="AD683" s="1588"/>
      <c r="AE683" s="1588"/>
      <c r="AF683" s="1588"/>
      <c r="AG683" s="1588"/>
      <c r="AH683" s="1588"/>
      <c r="AI683" s="1588"/>
      <c r="AJ683" s="1588"/>
      <c r="AK683" s="1588"/>
      <c r="AM683" s="72"/>
      <c r="AN683" s="510" t="s">
        <v>758</v>
      </c>
      <c r="AO683" s="72"/>
      <c r="AP683" s="72"/>
      <c r="AQ683" s="72"/>
      <c r="AR683" s="72"/>
      <c r="AS683" s="72"/>
      <c r="AT683" s="612"/>
      <c r="AU683" s="611" t="s">
        <v>1316</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391</v>
      </c>
      <c r="G684" s="1592"/>
      <c r="H684" s="1592"/>
      <c r="I684" s="1592"/>
      <c r="J684" s="1592"/>
      <c r="K684" s="1592"/>
      <c r="L684" s="1592"/>
      <c r="O684" s="160" t="s">
        <v>447</v>
      </c>
      <c r="P684" s="1593"/>
      <c r="Q684" s="1593"/>
      <c r="R684" s="1593"/>
      <c r="T684" s="47"/>
      <c r="U684" s="17" t="s">
        <v>391</v>
      </c>
      <c r="Z684" s="1592"/>
      <c r="AA684" s="1592"/>
      <c r="AB684" s="1592"/>
      <c r="AC684" s="1592"/>
      <c r="AD684" s="1592"/>
      <c r="AE684" s="1592"/>
      <c r="AH684" s="160" t="s">
        <v>447</v>
      </c>
      <c r="AI684" s="1593"/>
      <c r="AJ684" s="1593"/>
      <c r="AK684" s="1593"/>
      <c r="AM684" s="72"/>
      <c r="AN684" s="72" t="str">
        <f t="shared" ref="AN684:AN708" si="22">IF($G724=0,"N/A",VLOOKUP($T$202,TC_Rent,(MATCH($B724,bedrooms,FALSE))))</f>
        <v>N/A</v>
      </c>
      <c r="AO684" s="72"/>
      <c r="AP684" s="72"/>
      <c r="AQ684" s="72"/>
      <c r="AR684" s="72"/>
      <c r="AS684" s="72"/>
      <c r="AT684" s="612"/>
      <c r="AU684" s="734" t="s">
        <v>1317</v>
      </c>
      <c r="AV684" s="738" t="s">
        <v>1318</v>
      </c>
      <c r="AW684" s="737" t="s">
        <v>1319</v>
      </c>
      <c r="AX684" s="72"/>
      <c r="AY684" s="72"/>
      <c r="AZ684" s="72"/>
      <c r="BA684" s="72"/>
      <c r="BB684" s="72"/>
      <c r="BC684" s="1004" t="s">
        <v>760</v>
      </c>
      <c r="BD684" s="1005" t="s">
        <v>400</v>
      </c>
      <c r="BE684" s="1005" t="s">
        <v>401</v>
      </c>
      <c r="BF684" s="1005" t="s">
        <v>742</v>
      </c>
      <c r="BG684" s="1005" t="s">
        <v>743</v>
      </c>
      <c r="BH684" s="1005" t="s">
        <v>744</v>
      </c>
      <c r="BI684" s="1005" t="s">
        <v>716</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705</v>
      </c>
      <c r="H685" s="1594"/>
      <c r="I685" s="1594"/>
      <c r="J685" s="1594"/>
      <c r="K685" s="1594"/>
      <c r="L685" s="1594"/>
      <c r="M685" s="1594"/>
      <c r="N685" s="1594"/>
      <c r="O685" s="1594"/>
      <c r="P685" s="1594"/>
      <c r="Q685" s="1594"/>
      <c r="R685" s="1594"/>
      <c r="T685" s="47"/>
      <c r="U685" s="17" t="s">
        <v>705</v>
      </c>
      <c r="AA685" s="1594"/>
      <c r="AB685" s="1594"/>
      <c r="AC685" s="1594"/>
      <c r="AD685" s="1594"/>
      <c r="AE685" s="1594"/>
      <c r="AF685" s="1594"/>
      <c r="AG685" s="1594"/>
      <c r="AH685" s="1594"/>
      <c r="AI685" s="1594"/>
      <c r="AJ685" s="1594"/>
      <c r="AK685" s="1594"/>
      <c r="AM685" s="72"/>
      <c r="AN685" s="72" t="str">
        <f t="shared" si="22"/>
        <v>N/A</v>
      </c>
      <c r="AO685" s="72"/>
      <c r="AP685" s="72"/>
      <c r="AQ685" s="72"/>
      <c r="AR685" s="72"/>
      <c r="AS685" s="72"/>
      <c r="AT685" s="612"/>
      <c r="AU685" s="735">
        <f t="shared" ref="AU685:AU709" si="23">G724</f>
        <v>0</v>
      </c>
      <c r="AV685" s="739" t="e">
        <f>AU685/$AU$710</f>
        <v>#DIV/0!</v>
      </c>
      <c r="AW685" s="740" t="e">
        <f t="shared" ref="AW685:AW709" si="24">IF(AV685=0," ",AV685*AD724)</f>
        <v>#DIV/0!</v>
      </c>
      <c r="AX685" s="72"/>
      <c r="AY685" s="72"/>
      <c r="AZ685" s="72"/>
      <c r="BA685" s="72"/>
      <c r="BB685" s="72"/>
      <c r="BC685" s="1006" t="s">
        <v>1009</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707</v>
      </c>
      <c r="N686" s="1607" t="s">
        <v>828</v>
      </c>
      <c r="O686" s="1607"/>
      <c r="T686" s="47"/>
      <c r="U686" s="17" t="s">
        <v>707</v>
      </c>
      <c r="AG686" s="1607" t="s">
        <v>828</v>
      </c>
      <c r="AH686" s="1607"/>
      <c r="AM686" s="72"/>
      <c r="AN686" s="72" t="str">
        <f t="shared" si="22"/>
        <v>N/A</v>
      </c>
      <c r="AO686" s="72"/>
      <c r="AP686" s="72"/>
      <c r="AQ686" s="72"/>
      <c r="AR686" s="72"/>
      <c r="AS686" s="72"/>
      <c r="AT686" s="612"/>
      <c r="AU686" s="736">
        <f t="shared" si="23"/>
        <v>0</v>
      </c>
      <c r="AV686" s="739" t="e">
        <f t="shared" ref="AV686:AV709" si="25">AU686/$AU$710</f>
        <v>#DIV/0!</v>
      </c>
      <c r="AW686" s="740" t="e">
        <f t="shared" si="24"/>
        <v>#DIV/0!</v>
      </c>
      <c r="AX686" s="72"/>
      <c r="AY686" s="72"/>
      <c r="AZ686" s="72"/>
      <c r="BA686" s="72"/>
      <c r="BB686" s="72"/>
      <c r="BC686" s="1008" t="s">
        <v>1010</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t="str">
        <f t="shared" si="22"/>
        <v>N/A</v>
      </c>
      <c r="AO687" s="72"/>
      <c r="AP687" s="72"/>
      <c r="AQ687" s="72"/>
      <c r="AR687" s="72"/>
      <c r="AS687" s="72"/>
      <c r="AT687" s="612"/>
      <c r="AU687" s="736">
        <f t="shared" si="23"/>
        <v>0</v>
      </c>
      <c r="AV687" s="739" t="e">
        <f t="shared" si="25"/>
        <v>#DIV/0!</v>
      </c>
      <c r="AW687" s="740" t="e">
        <f t="shared" si="24"/>
        <v>#DIV/0!</v>
      </c>
      <c r="AX687" s="72"/>
      <c r="AY687" s="72"/>
      <c r="AZ687" s="72"/>
      <c r="BA687" s="72"/>
      <c r="BB687" s="72"/>
      <c r="BC687" s="1008" t="s">
        <v>1011</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116</v>
      </c>
      <c r="G688" s="1664">
        <f>C642</f>
        <v>0</v>
      </c>
      <c r="H688" s="1664"/>
      <c r="I688" s="1664"/>
      <c r="J688" s="1664"/>
      <c r="K688" s="1664"/>
      <c r="L688" s="1664"/>
      <c r="M688" s="1664"/>
      <c r="N688" s="1664"/>
      <c r="O688" s="1664"/>
      <c r="P688" s="1664"/>
      <c r="Q688" s="1664"/>
      <c r="R688" s="1664"/>
      <c r="T688" s="101" t="s">
        <v>91</v>
      </c>
      <c r="U688" s="17" t="s">
        <v>116</v>
      </c>
      <c r="Z688" s="1664">
        <f>C643</f>
        <v>0</v>
      </c>
      <c r="AA688" s="1664"/>
      <c r="AB688" s="1664"/>
      <c r="AC688" s="1664"/>
      <c r="AD688" s="1664"/>
      <c r="AE688" s="1664"/>
      <c r="AF688" s="1664"/>
      <c r="AG688" s="1664"/>
      <c r="AH688" s="1664"/>
      <c r="AI688" s="1664"/>
      <c r="AJ688" s="1664"/>
      <c r="AK688" s="1664"/>
      <c r="AM688" s="72"/>
      <c r="AN688" s="72" t="str">
        <f t="shared" si="22"/>
        <v>N/A</v>
      </c>
      <c r="AO688" s="72"/>
      <c r="AP688" s="72"/>
      <c r="AQ688" s="72"/>
      <c r="AR688" s="72"/>
      <c r="AS688" s="72"/>
      <c r="AT688" s="612"/>
      <c r="AU688" s="736">
        <f t="shared" si="23"/>
        <v>0</v>
      </c>
      <c r="AV688" s="739" t="e">
        <f t="shared" si="25"/>
        <v>#DIV/0!</v>
      </c>
      <c r="AW688" s="740" t="e">
        <f t="shared" si="24"/>
        <v>#DIV/0!</v>
      </c>
      <c r="AX688" s="72"/>
      <c r="AY688" s="72"/>
      <c r="AZ688" s="72"/>
      <c r="BA688" s="72"/>
      <c r="BB688" s="72"/>
      <c r="BC688" s="1008" t="s">
        <v>1012</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916</v>
      </c>
      <c r="G689" s="1594"/>
      <c r="H689" s="1594"/>
      <c r="I689" s="1594"/>
      <c r="J689" s="1594"/>
      <c r="K689" s="1594"/>
      <c r="L689" s="1594"/>
      <c r="M689" s="1594"/>
      <c r="N689" s="1594"/>
      <c r="O689" s="1594"/>
      <c r="P689" s="1594"/>
      <c r="Q689" s="1594"/>
      <c r="R689" s="1594"/>
      <c r="T689" s="47"/>
      <c r="U689" s="17" t="s">
        <v>916</v>
      </c>
      <c r="Z689" s="1594"/>
      <c r="AA689" s="1594"/>
      <c r="AB689" s="1594"/>
      <c r="AC689" s="1594"/>
      <c r="AD689" s="1594"/>
      <c r="AE689" s="1594"/>
      <c r="AF689" s="1594"/>
      <c r="AG689" s="1594"/>
      <c r="AH689" s="1594"/>
      <c r="AI689" s="1594"/>
      <c r="AJ689" s="1594"/>
      <c r="AK689" s="1594"/>
      <c r="AM689" s="72"/>
      <c r="AN689" s="72" t="str">
        <f t="shared" si="22"/>
        <v>N/A</v>
      </c>
      <c r="AO689" s="72"/>
      <c r="AP689" s="72"/>
      <c r="AQ689" s="72"/>
      <c r="AR689" s="72"/>
      <c r="AS689" s="72"/>
      <c r="AT689" s="612"/>
      <c r="AU689" s="736">
        <f t="shared" si="23"/>
        <v>0</v>
      </c>
      <c r="AV689" s="739" t="e">
        <f t="shared" si="25"/>
        <v>#DIV/0!</v>
      </c>
      <c r="AW689" s="740" t="e">
        <f t="shared" si="24"/>
        <v>#DIV/0!</v>
      </c>
      <c r="AX689" s="72"/>
      <c r="AY689" s="72"/>
      <c r="AZ689" s="72"/>
      <c r="BA689" s="72"/>
      <c r="BB689" s="72"/>
      <c r="BC689" s="1008" t="s">
        <v>1013</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955</v>
      </c>
      <c r="G690" s="1594"/>
      <c r="H690" s="1594"/>
      <c r="I690" s="1594"/>
      <c r="J690" s="1594"/>
      <c r="K690" s="1594"/>
      <c r="L690" s="1594"/>
      <c r="M690" s="1594"/>
      <c r="N690" s="1594"/>
      <c r="O690" s="1594"/>
      <c r="P690" s="1594"/>
      <c r="Q690" s="1594"/>
      <c r="R690" s="1594"/>
      <c r="U690" s="17" t="s">
        <v>955</v>
      </c>
      <c r="Z690" s="1588"/>
      <c r="AA690" s="1588"/>
      <c r="AB690" s="1588"/>
      <c r="AC690" s="1588"/>
      <c r="AD690" s="1588"/>
      <c r="AE690" s="1588"/>
      <c r="AF690" s="1588"/>
      <c r="AG690" s="1588"/>
      <c r="AH690" s="1588"/>
      <c r="AI690" s="1588"/>
      <c r="AJ690" s="1588"/>
      <c r="AK690" s="1588"/>
      <c r="AM690" s="72"/>
      <c r="AN690" s="72" t="str">
        <f t="shared" si="22"/>
        <v>N/A</v>
      </c>
      <c r="AO690" s="72"/>
      <c r="AP690" s="72"/>
      <c r="AQ690" s="72"/>
      <c r="AR690" s="72"/>
      <c r="AS690" s="72"/>
      <c r="AT690" s="612"/>
      <c r="AU690" s="736">
        <f t="shared" si="23"/>
        <v>0</v>
      </c>
      <c r="AV690" s="739" t="e">
        <f t="shared" si="25"/>
        <v>#DIV/0!</v>
      </c>
      <c r="AW690" s="740" t="e">
        <f t="shared" si="24"/>
        <v>#DIV/0!</v>
      </c>
      <c r="AX690" s="72"/>
      <c r="AY690" s="72"/>
      <c r="AZ690" s="72"/>
      <c r="BA690" s="72"/>
      <c r="BB690" s="72"/>
      <c r="BC690" s="1008" t="s">
        <v>1014</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704</v>
      </c>
      <c r="G691" s="1594"/>
      <c r="H691" s="1594"/>
      <c r="I691" s="1594"/>
      <c r="J691" s="1594"/>
      <c r="K691" s="1594"/>
      <c r="L691" s="1594"/>
      <c r="M691" s="1594"/>
      <c r="N691" s="1594"/>
      <c r="O691" s="1594"/>
      <c r="P691" s="1594"/>
      <c r="Q691" s="1594"/>
      <c r="R691" s="1594"/>
      <c r="U691" s="17" t="s">
        <v>704</v>
      </c>
      <c r="Z691" s="1588"/>
      <c r="AA691" s="1588"/>
      <c r="AB691" s="1588"/>
      <c r="AC691" s="1588"/>
      <c r="AD691" s="1588"/>
      <c r="AE691" s="1588"/>
      <c r="AF691" s="1588"/>
      <c r="AG691" s="1588"/>
      <c r="AH691" s="1588"/>
      <c r="AI691" s="1588"/>
      <c r="AJ691" s="1588"/>
      <c r="AK691" s="1588"/>
      <c r="AM691" s="72"/>
      <c r="AN691" s="72" t="str">
        <f t="shared" si="22"/>
        <v>N/A</v>
      </c>
      <c r="AO691" s="72"/>
      <c r="AP691" s="72"/>
      <c r="AQ691" s="72"/>
      <c r="AR691" s="72"/>
      <c r="AS691" s="72"/>
      <c r="AT691" s="612"/>
      <c r="AU691" s="736">
        <f t="shared" si="23"/>
        <v>0</v>
      </c>
      <c r="AV691" s="739" t="e">
        <f t="shared" si="25"/>
        <v>#DIV/0!</v>
      </c>
      <c r="AW691" s="740" t="e">
        <f t="shared" si="24"/>
        <v>#DIV/0!</v>
      </c>
      <c r="AX691" s="72"/>
      <c r="AY691" s="72"/>
      <c r="AZ691" s="72"/>
      <c r="BA691" s="72"/>
      <c r="BB691" s="72"/>
      <c r="BC691" s="1008" t="s">
        <v>1015</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391</v>
      </c>
      <c r="G692" s="1592"/>
      <c r="H692" s="1592"/>
      <c r="I692" s="1592"/>
      <c r="J692" s="1592"/>
      <c r="K692" s="1592"/>
      <c r="L692" s="1592"/>
      <c r="O692" s="160" t="s">
        <v>447</v>
      </c>
      <c r="P692" s="1593"/>
      <c r="Q692" s="1593"/>
      <c r="R692" s="1593"/>
      <c r="U692" s="17" t="s">
        <v>391</v>
      </c>
      <c r="Z692" s="1592"/>
      <c r="AA692" s="1592"/>
      <c r="AB692" s="1592"/>
      <c r="AC692" s="1592"/>
      <c r="AD692" s="1592"/>
      <c r="AE692" s="1592"/>
      <c r="AH692" s="160" t="s">
        <v>447</v>
      </c>
      <c r="AI692" s="1593"/>
      <c r="AJ692" s="1593"/>
      <c r="AK692" s="1593"/>
      <c r="AM692" s="72"/>
      <c r="AN692" s="72" t="str">
        <f t="shared" si="22"/>
        <v>N/A</v>
      </c>
      <c r="AO692" s="72"/>
      <c r="AP692" s="72"/>
      <c r="AQ692" s="72"/>
      <c r="AR692" s="72"/>
      <c r="AS692" s="72"/>
      <c r="AT692" s="612"/>
      <c r="AU692" s="736">
        <f t="shared" si="23"/>
        <v>0</v>
      </c>
      <c r="AV692" s="739" t="e">
        <f t="shared" si="25"/>
        <v>#DIV/0!</v>
      </c>
      <c r="AW692" s="740" t="e">
        <f t="shared" si="24"/>
        <v>#DIV/0!</v>
      </c>
      <c r="AX692" s="72"/>
      <c r="AY692" s="72"/>
      <c r="AZ692" s="72"/>
      <c r="BA692" s="72"/>
      <c r="BB692" s="72"/>
      <c r="BC692" s="1008" t="s">
        <v>1016</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705</v>
      </c>
      <c r="H693" s="1594"/>
      <c r="I693" s="1594"/>
      <c r="J693" s="1594"/>
      <c r="K693" s="1594"/>
      <c r="L693" s="1594"/>
      <c r="M693" s="1594"/>
      <c r="N693" s="1594"/>
      <c r="O693" s="1594"/>
      <c r="P693" s="1594"/>
      <c r="Q693" s="1594"/>
      <c r="R693" s="1594"/>
      <c r="U693" s="17" t="s">
        <v>705</v>
      </c>
      <c r="AA693" s="1594"/>
      <c r="AB693" s="1594"/>
      <c r="AC693" s="1594"/>
      <c r="AD693" s="1594"/>
      <c r="AE693" s="1594"/>
      <c r="AF693" s="1594"/>
      <c r="AG693" s="1594"/>
      <c r="AH693" s="1594"/>
      <c r="AI693" s="1594"/>
      <c r="AJ693" s="1594"/>
      <c r="AK693" s="1594"/>
      <c r="AM693" s="72"/>
      <c r="AN693" s="72" t="str">
        <f t="shared" si="22"/>
        <v>N/A</v>
      </c>
      <c r="AO693" s="72"/>
      <c r="AP693" s="72"/>
      <c r="AQ693" s="72"/>
      <c r="AR693" s="72"/>
      <c r="AS693" s="72"/>
      <c r="AT693" s="612"/>
      <c r="AU693" s="736">
        <f t="shared" si="23"/>
        <v>0</v>
      </c>
      <c r="AV693" s="739" t="e">
        <f t="shared" si="25"/>
        <v>#DIV/0!</v>
      </c>
      <c r="AW693" s="740" t="e">
        <f t="shared" si="24"/>
        <v>#DIV/0!</v>
      </c>
      <c r="AX693" s="72"/>
      <c r="AY693" s="72"/>
      <c r="AZ693" s="72"/>
      <c r="BA693" s="72"/>
      <c r="BB693" s="72"/>
      <c r="BC693" s="1008" t="s">
        <v>1017</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707</v>
      </c>
      <c r="N694" s="1607" t="s">
        <v>828</v>
      </c>
      <c r="O694" s="1607"/>
      <c r="U694" s="17" t="s">
        <v>707</v>
      </c>
      <c r="AG694" s="1607" t="s">
        <v>828</v>
      </c>
      <c r="AH694" s="1607"/>
      <c r="AN694" s="72" t="str">
        <f t="shared" si="22"/>
        <v>N/A</v>
      </c>
      <c r="AO694" s="72"/>
      <c r="AP694" s="72"/>
      <c r="AQ694" s="72"/>
      <c r="AR694" s="72"/>
      <c r="AS694" s="72"/>
      <c r="AT694" s="612"/>
      <c r="AU694" s="736">
        <f t="shared" si="23"/>
        <v>0</v>
      </c>
      <c r="AV694" s="739" t="e">
        <f t="shared" si="25"/>
        <v>#DIV/0!</v>
      </c>
      <c r="AW694" s="740" t="e">
        <f t="shared" si="24"/>
        <v>#DIV/0!</v>
      </c>
      <c r="AX694" s="72"/>
      <c r="AY694" s="72"/>
      <c r="AZ694" s="72"/>
      <c r="BA694" s="72"/>
      <c r="BB694" s="72"/>
      <c r="BC694" s="1008" t="s">
        <v>1018</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0</v>
      </c>
      <c r="AV695" s="739" t="e">
        <f t="shared" si="25"/>
        <v>#DIV/0!</v>
      </c>
      <c r="AW695" s="740" t="e">
        <f t="shared" si="24"/>
        <v>#DIV/0!</v>
      </c>
      <c r="AX695" s="72"/>
      <c r="AY695" s="72"/>
      <c r="AZ695" s="72"/>
      <c r="BA695" s="72"/>
      <c r="BB695" s="72"/>
      <c r="BC695" s="1008" t="s">
        <v>1019</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2"/>
      <c r="AU696" s="736">
        <f t="shared" si="23"/>
        <v>0</v>
      </c>
      <c r="AV696" s="739" t="e">
        <f t="shared" si="25"/>
        <v>#DIV/0!</v>
      </c>
      <c r="AW696" s="740" t="e">
        <f t="shared" si="24"/>
        <v>#DIV/0!</v>
      </c>
      <c r="AX696" s="72"/>
      <c r="AY696" s="72"/>
      <c r="AZ696" s="72"/>
      <c r="BA696" s="72"/>
      <c r="BB696" s="72"/>
      <c r="BC696" s="1008" t="s">
        <v>1020</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951</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2"/>
      <c r="AU697" s="736">
        <f t="shared" si="23"/>
        <v>0</v>
      </c>
      <c r="AV697" s="739" t="e">
        <f t="shared" si="25"/>
        <v>#DIV/0!</v>
      </c>
      <c r="AW697" s="740" t="e">
        <f t="shared" si="24"/>
        <v>#DIV/0!</v>
      </c>
      <c r="AX697" s="72"/>
      <c r="AY697" s="72"/>
      <c r="AZ697" s="72"/>
      <c r="BA697" s="72"/>
      <c r="BB697" s="72"/>
      <c r="BC697" s="1008" t="s">
        <v>1021</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1059</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2"/>
        <v>N/A</v>
      </c>
      <c r="AO698" s="72"/>
      <c r="AP698" s="72"/>
      <c r="AQ698" s="72"/>
      <c r="AR698" s="72"/>
      <c r="AS698" s="72"/>
      <c r="AT698" s="612"/>
      <c r="AU698" s="736">
        <f t="shared" si="23"/>
        <v>0</v>
      </c>
      <c r="AV698" s="739" t="e">
        <f t="shared" si="25"/>
        <v>#DIV/0!</v>
      </c>
      <c r="AW698" s="740" t="e">
        <f t="shared" si="24"/>
        <v>#DIV/0!</v>
      </c>
      <c r="AX698" s="72"/>
      <c r="AY698" s="72"/>
      <c r="AZ698" s="72"/>
      <c r="BA698" s="72"/>
      <c r="BB698" s="72"/>
      <c r="BC698" s="1008" t="s">
        <v>1022</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1060</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607" t="s">
        <v>828</v>
      </c>
      <c r="AF699" s="1607"/>
      <c r="AH699" s="377"/>
      <c r="AI699" s="377"/>
      <c r="AJ699" s="377"/>
      <c r="AK699" s="377"/>
      <c r="AL699" s="377"/>
      <c r="AM699" s="75"/>
      <c r="AN699" s="72" t="str">
        <f t="shared" si="22"/>
        <v>N/A</v>
      </c>
      <c r="AO699" s="75"/>
      <c r="AP699" s="75"/>
      <c r="AQ699" s="75"/>
      <c r="AR699" s="75"/>
      <c r="AS699" s="75"/>
      <c r="AT699" s="612"/>
      <c r="AU699" s="736">
        <f t="shared" si="23"/>
        <v>0</v>
      </c>
      <c r="AV699" s="739" t="e">
        <f t="shared" si="25"/>
        <v>#DIV/0!</v>
      </c>
      <c r="AW699" s="740" t="e">
        <f t="shared" si="24"/>
        <v>#DIV/0!</v>
      </c>
      <c r="AX699" s="75"/>
      <c r="AY699" s="75"/>
      <c r="AZ699" s="75"/>
      <c r="BA699" s="75"/>
      <c r="BB699" s="75"/>
      <c r="BC699" s="1008" t="s">
        <v>1023</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753</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607" t="s">
        <v>828</v>
      </c>
      <c r="AF700" s="1607"/>
      <c r="AM700" s="75"/>
      <c r="AN700" s="72" t="str">
        <f t="shared" si="22"/>
        <v>N/A</v>
      </c>
      <c r="AO700" s="75"/>
      <c r="AP700" s="75"/>
      <c r="AQ700" s="75"/>
      <c r="AR700" s="75"/>
      <c r="AS700" s="75"/>
      <c r="AT700" s="612"/>
      <c r="AU700" s="736">
        <f t="shared" si="23"/>
        <v>0</v>
      </c>
      <c r="AV700" s="739" t="e">
        <f t="shared" si="25"/>
        <v>#DIV/0!</v>
      </c>
      <c r="AW700" s="740" t="e">
        <f t="shared" si="24"/>
        <v>#DIV/0!</v>
      </c>
      <c r="AX700" s="75"/>
      <c r="AY700" s="75"/>
      <c r="AZ700" s="75"/>
      <c r="BA700" s="75"/>
      <c r="BB700" s="75"/>
      <c r="BC700" s="1008" t="s">
        <v>1024</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1433</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30"/>
      <c r="AH701" s="1730"/>
      <c r="AI701" s="1730"/>
      <c r="AJ701" s="1730"/>
      <c r="AK701" s="1730"/>
      <c r="AP701" s="75"/>
      <c r="AQ701" s="75"/>
      <c r="AR701" s="75"/>
      <c r="AS701" s="75"/>
      <c r="AT701" s="612"/>
      <c r="AU701" s="736">
        <f t="shared" si="23"/>
        <v>0</v>
      </c>
      <c r="AV701" s="739" t="e">
        <f t="shared" si="25"/>
        <v>#DIV/0!</v>
      </c>
      <c r="AW701" s="740" t="e">
        <f t="shared" si="24"/>
        <v>#DIV/0!</v>
      </c>
      <c r="AX701" s="75"/>
      <c r="AY701" s="75"/>
      <c r="AZ701" s="75"/>
      <c r="BA701" s="75"/>
      <c r="BB701" s="75"/>
      <c r="BC701" s="1008" t="s">
        <v>1025</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1432</v>
      </c>
      <c r="E702" s="375"/>
      <c r="F702" s="375"/>
      <c r="G702" s="375"/>
      <c r="H702" s="375"/>
      <c r="I702" s="377"/>
      <c r="J702" s="377"/>
      <c r="K702" s="377"/>
      <c r="L702" s="377"/>
      <c r="M702" s="377"/>
      <c r="N702" s="377"/>
      <c r="O702" s="377"/>
      <c r="P702" s="377"/>
      <c r="Q702" s="377"/>
      <c r="R702" s="377"/>
      <c r="S702" s="377"/>
      <c r="T702" s="377"/>
      <c r="Y702" s="377"/>
      <c r="AG702" s="2070"/>
      <c r="AH702" s="2070"/>
      <c r="AI702" s="2070"/>
      <c r="AJ702" s="2070"/>
      <c r="AK702" s="2070"/>
      <c r="AL702" s="377"/>
      <c r="AM702" s="75"/>
      <c r="AN702" s="72" t="str">
        <f t="shared" si="22"/>
        <v>N/A</v>
      </c>
      <c r="AO702" s="75"/>
      <c r="AP702" s="75"/>
      <c r="AQ702" s="75"/>
      <c r="AR702" s="75"/>
      <c r="AS702" s="75"/>
      <c r="AT702" s="612"/>
      <c r="AU702" s="736">
        <f t="shared" si="23"/>
        <v>0</v>
      </c>
      <c r="AV702" s="739" t="e">
        <f t="shared" si="25"/>
        <v>#DIV/0!</v>
      </c>
      <c r="AW702" s="740" t="e">
        <f t="shared" si="24"/>
        <v>#DIV/0!</v>
      </c>
      <c r="AX702" s="75"/>
      <c r="AY702" s="75"/>
      <c r="AZ702" s="75"/>
      <c r="BA702" s="75"/>
      <c r="BB702" s="75"/>
      <c r="BC702" s="1008" t="s">
        <v>1026</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t="e">
        <f t="shared" si="25"/>
        <v>#DIV/0!</v>
      </c>
      <c r="AW703" s="740" t="e">
        <f t="shared" si="24"/>
        <v>#DIV/0!</v>
      </c>
      <c r="AX703" s="75"/>
      <c r="AY703" s="75"/>
      <c r="AZ703" s="75"/>
      <c r="BA703" s="75"/>
      <c r="BB703" s="75"/>
      <c r="BC703" s="1008" t="s">
        <v>1027</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1211</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30"/>
      <c r="AF704" s="1730"/>
      <c r="AG704" s="1730"/>
      <c r="AH704" s="1730"/>
      <c r="AI704" s="1730"/>
      <c r="AJ704" s="377"/>
      <c r="AK704" s="377"/>
      <c r="AL704" s="377"/>
      <c r="AM704" s="75"/>
      <c r="AN704" s="72" t="str">
        <f t="shared" si="22"/>
        <v>N/A</v>
      </c>
      <c r="AO704" s="75"/>
      <c r="AP704" s="75"/>
      <c r="AQ704" s="75"/>
      <c r="AR704" s="75"/>
      <c r="AS704" s="75"/>
      <c r="AT704" s="612"/>
      <c r="AU704" s="736">
        <f t="shared" si="23"/>
        <v>0</v>
      </c>
      <c r="AV704" s="739" t="e">
        <f t="shared" si="25"/>
        <v>#DIV/0!</v>
      </c>
      <c r="AW704" s="740" t="e">
        <f t="shared" si="24"/>
        <v>#DIV/0!</v>
      </c>
      <c r="AX704" s="75"/>
      <c r="AY704" s="75"/>
      <c r="AZ704" s="75"/>
      <c r="BA704" s="75"/>
      <c r="BB704" s="75"/>
      <c r="BC704" s="1008" t="s">
        <v>1028</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274</v>
      </c>
      <c r="E705" s="375"/>
      <c r="F705" s="375"/>
      <c r="G705" s="375"/>
      <c r="H705" s="375"/>
      <c r="I705" s="377"/>
      <c r="J705" s="377"/>
      <c r="K705" s="377"/>
      <c r="L705" s="377"/>
      <c r="M705" s="377"/>
      <c r="N705" s="377"/>
      <c r="O705" s="377"/>
      <c r="P705" s="377"/>
      <c r="Q705" s="377"/>
      <c r="R705" s="377"/>
      <c r="S705" s="377"/>
      <c r="T705" s="377"/>
      <c r="Y705" s="377"/>
      <c r="AE705" s="2078"/>
      <c r="AF705" s="2078"/>
      <c r="AG705" s="2078"/>
      <c r="AH705" s="2078"/>
      <c r="AI705" s="2078"/>
      <c r="AJ705" s="377"/>
      <c r="AK705" s="377"/>
      <c r="AL705" s="377"/>
      <c r="AM705" s="75"/>
      <c r="AN705" s="72" t="str">
        <f t="shared" si="22"/>
        <v>N/A</v>
      </c>
      <c r="AO705" s="75"/>
      <c r="AP705" s="75"/>
      <c r="AQ705" s="75"/>
      <c r="AR705" s="75"/>
      <c r="AS705" s="75"/>
      <c r="AT705" s="612"/>
      <c r="AU705" s="736">
        <f t="shared" si="23"/>
        <v>0</v>
      </c>
      <c r="AV705" s="739" t="e">
        <f t="shared" si="25"/>
        <v>#DIV/0!</v>
      </c>
      <c r="AW705" s="740" t="e">
        <f t="shared" si="24"/>
        <v>#DIV/0!</v>
      </c>
      <c r="AX705" s="75"/>
      <c r="AY705" s="75"/>
      <c r="AZ705" s="75"/>
      <c r="BA705" s="75"/>
      <c r="BB705" s="75"/>
      <c r="BC705" s="1008" t="s">
        <v>1029</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752</v>
      </c>
      <c r="E706" s="375"/>
      <c r="F706" s="375"/>
      <c r="G706" s="375"/>
      <c r="H706" s="375"/>
      <c r="I706" s="377"/>
      <c r="J706" s="377"/>
      <c r="K706" s="377"/>
      <c r="L706" s="377"/>
      <c r="M706" s="377"/>
      <c r="N706" s="377"/>
      <c r="O706" s="377"/>
      <c r="P706" s="377"/>
      <c r="Q706" s="377"/>
      <c r="R706" s="377"/>
      <c r="S706" s="377"/>
      <c r="T706" s="377"/>
      <c r="W706" s="1664">
        <f>H348</f>
        <v>0</v>
      </c>
      <c r="X706" s="1664"/>
      <c r="Y706" s="1664"/>
      <c r="Z706" s="1664"/>
      <c r="AA706" s="1664"/>
      <c r="AB706" s="1664"/>
      <c r="AC706" s="1664"/>
      <c r="AD706" s="1664"/>
      <c r="AE706" s="1664"/>
      <c r="AF706" s="1664"/>
      <c r="AG706" s="1664"/>
      <c r="AH706" s="1664"/>
      <c r="AI706" s="1664"/>
      <c r="AJ706" s="1664"/>
      <c r="AK706" s="1664"/>
      <c r="AL706" s="377"/>
      <c r="AM706" s="75"/>
      <c r="AN706" s="72" t="str">
        <f t="shared" si="22"/>
        <v>N/A</v>
      </c>
      <c r="AO706" s="75"/>
      <c r="AP706" s="75"/>
      <c r="AQ706" s="75"/>
      <c r="AR706" s="75"/>
      <c r="AS706" s="75"/>
      <c r="AT706" s="612"/>
      <c r="AU706" s="736">
        <f t="shared" si="23"/>
        <v>0</v>
      </c>
      <c r="AV706" s="739" t="e">
        <f t="shared" si="25"/>
        <v>#DIV/0!</v>
      </c>
      <c r="AW706" s="740" t="e">
        <f t="shared" si="24"/>
        <v>#DIV/0!</v>
      </c>
      <c r="AX706" s="75"/>
      <c r="AY706" s="75"/>
      <c r="AZ706" s="75"/>
      <c r="BA706" s="75"/>
      <c r="BB706" s="75"/>
      <c r="BC706" s="1008" t="s">
        <v>1030</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t="e">
        <f t="shared" si="25"/>
        <v>#DIV/0!</v>
      </c>
      <c r="AW707" s="740" t="e">
        <f t="shared" si="24"/>
        <v>#DIV/0!</v>
      </c>
      <c r="AX707" s="75"/>
      <c r="AY707" s="75"/>
      <c r="AZ707" s="75"/>
      <c r="BA707" s="75"/>
      <c r="BB707" s="75"/>
      <c r="BC707" s="1008" t="s">
        <v>1031</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754</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607" t="s">
        <v>828</v>
      </c>
      <c r="AF708" s="1607"/>
      <c r="AG708" s="377"/>
      <c r="AH708" s="377"/>
      <c r="AJ708" s="377"/>
      <c r="AK708" s="377"/>
      <c r="AL708" s="377"/>
      <c r="AM708" s="72"/>
      <c r="AN708" s="72" t="str">
        <f t="shared" si="22"/>
        <v>N/A</v>
      </c>
      <c r="AO708" s="72"/>
      <c r="AP708" s="72"/>
      <c r="AQ708" s="72"/>
      <c r="AR708" s="72"/>
      <c r="AS708" s="72"/>
      <c r="AT708" s="612"/>
      <c r="AU708" s="736">
        <f t="shared" si="23"/>
        <v>0</v>
      </c>
      <c r="AV708" s="739" t="e">
        <f t="shared" si="25"/>
        <v>#DIV/0!</v>
      </c>
      <c r="AW708" s="740" t="e">
        <f t="shared" si="24"/>
        <v>#DIV/0!</v>
      </c>
      <c r="AX708" s="72"/>
      <c r="AY708" s="72"/>
      <c r="AZ708" s="72"/>
      <c r="BA708" s="72"/>
      <c r="BB708" s="72"/>
      <c r="BC708" s="1008" t="s">
        <v>1032</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755</v>
      </c>
      <c r="E709" s="375"/>
      <c r="F709" s="375"/>
      <c r="G709" s="375"/>
      <c r="H709" s="375"/>
      <c r="I709" s="377"/>
      <c r="J709" s="377"/>
      <c r="K709" s="377"/>
      <c r="L709" s="377"/>
      <c r="M709" s="377"/>
      <c r="N709" s="377"/>
      <c r="O709" s="377"/>
      <c r="P709" s="377"/>
      <c r="Q709" s="377"/>
      <c r="R709" s="377"/>
      <c r="S709" s="377"/>
      <c r="T709" s="377"/>
      <c r="U709" s="377"/>
      <c r="V709" s="377"/>
      <c r="W709" s="1594"/>
      <c r="X709" s="1594"/>
      <c r="Y709" s="1594"/>
      <c r="Z709" s="1594"/>
      <c r="AA709" s="1594"/>
      <c r="AB709" s="1594"/>
      <c r="AC709" s="1594"/>
      <c r="AD709" s="1594"/>
      <c r="AE709" s="1594"/>
      <c r="AF709" s="1594"/>
      <c r="AG709" s="1594"/>
      <c r="AH709" s="1594"/>
      <c r="AI709" s="1594"/>
      <c r="AJ709" s="1594"/>
      <c r="AK709" s="1594"/>
      <c r="AL709" s="377"/>
      <c r="AM709" s="72"/>
      <c r="AN709" s="72"/>
      <c r="AO709" s="72"/>
      <c r="AP709" s="72"/>
      <c r="AQ709" s="72"/>
      <c r="AR709" s="72"/>
      <c r="AS709" s="72"/>
      <c r="AT709" s="612"/>
      <c r="AU709" s="736">
        <f t="shared" si="23"/>
        <v>0</v>
      </c>
      <c r="AV709" s="739" t="e">
        <f t="shared" si="25"/>
        <v>#DIV/0!</v>
      </c>
      <c r="AW709" s="740" t="e">
        <f t="shared" si="24"/>
        <v>#DIV/0!</v>
      </c>
      <c r="AX709" s="72"/>
      <c r="AY709" s="72"/>
      <c r="AZ709" s="72"/>
      <c r="BA709" s="72"/>
      <c r="BB709" s="72"/>
      <c r="BC709" s="1008" t="s">
        <v>1033</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918</v>
      </c>
      <c r="E710" s="375"/>
      <c r="F710" s="375"/>
      <c r="G710" s="375"/>
      <c r="H710" s="375"/>
      <c r="I710" s="377"/>
      <c r="J710" s="1594"/>
      <c r="K710" s="1594"/>
      <c r="L710" s="1594"/>
      <c r="M710" s="1594"/>
      <c r="N710" s="1594"/>
      <c r="O710" s="1594"/>
      <c r="P710" s="1594"/>
      <c r="Q710" s="1594"/>
      <c r="R710" s="1594"/>
      <c r="S710" s="1594"/>
      <c r="T710" s="1594"/>
      <c r="U710" s="1594"/>
      <c r="V710" s="1594"/>
      <c r="W710" s="1594"/>
      <c r="X710" s="1594"/>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718</v>
      </c>
      <c r="AU710" s="741">
        <f>SUM(AU685:AU709)</f>
        <v>0</v>
      </c>
      <c r="AV710" s="742" t="e">
        <f>SUM(AV685:AV709)</f>
        <v>#DIV/0!</v>
      </c>
      <c r="AW710" s="742" t="e">
        <f>SUM(AW685:AW709)</f>
        <v>#DIV/0!</v>
      </c>
      <c r="AX710" s="72"/>
      <c r="AY710" s="72"/>
      <c r="AZ710" s="72"/>
      <c r="BA710" s="72"/>
      <c r="BB710" s="72"/>
      <c r="BC710" s="1008" t="s">
        <v>1034</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919</v>
      </c>
      <c r="J711" s="1592"/>
      <c r="K711" s="1592"/>
      <c r="L711" s="1592"/>
      <c r="M711" s="1592"/>
      <c r="N711" s="1592"/>
      <c r="O711" s="1592"/>
      <c r="P711" s="9" t="s">
        <v>447</v>
      </c>
      <c r="Q711" s="9"/>
      <c r="R711" s="1593"/>
      <c r="S711" s="1593"/>
      <c r="T711" s="1593"/>
      <c r="AL711" s="377"/>
      <c r="AM711" s="72"/>
      <c r="AO711" s="72"/>
      <c r="AP711" s="72"/>
      <c r="AQ711" s="72"/>
      <c r="AR711" s="72"/>
      <c r="AS711" s="72"/>
      <c r="AT711" s="72"/>
      <c r="AU711" s="72"/>
      <c r="AV711" s="72"/>
      <c r="AW711" s="72"/>
      <c r="AX711" s="72"/>
      <c r="AY711" s="72"/>
      <c r="AZ711" s="72"/>
      <c r="BA711" s="72"/>
      <c r="BB711" s="72"/>
      <c r="BC711" s="1008" t="s">
        <v>1035</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745</v>
      </c>
      <c r="W712" s="1594" t="s">
        <v>195</v>
      </c>
      <c r="X712" s="1594"/>
      <c r="Y712" s="1594"/>
      <c r="Z712" s="1594"/>
      <c r="AA712" s="1594"/>
      <c r="AB712" s="1594"/>
      <c r="AC712" s="1594"/>
      <c r="AD712" s="1594"/>
      <c r="AE712" s="1594"/>
      <c r="AF712" s="1594"/>
      <c r="AG712" s="1594"/>
      <c r="AH712" s="1594"/>
      <c r="AI712" s="1594"/>
      <c r="AJ712" s="1594"/>
      <c r="AK712" s="1594"/>
      <c r="AL712" s="377"/>
      <c r="AM712" s="72"/>
      <c r="AN712" s="72"/>
      <c r="AO712" s="72"/>
      <c r="AP712" s="72"/>
      <c r="AQ712" s="72"/>
      <c r="AR712" s="72"/>
      <c r="AS712" s="72"/>
      <c r="AT712" s="72"/>
      <c r="AU712" s="72"/>
      <c r="AV712" s="72"/>
      <c r="AW712" s="72"/>
      <c r="AX712" s="72"/>
      <c r="AY712" s="72"/>
      <c r="AZ712" s="72"/>
      <c r="BA712" s="72"/>
      <c r="BB712" s="72"/>
      <c r="BC712" s="1008" t="s">
        <v>1036</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594" t="s">
        <v>358</v>
      </c>
      <c r="F713" s="1594"/>
      <c r="G713" s="1594"/>
      <c r="H713" s="1594"/>
      <c r="I713" s="1594"/>
      <c r="J713" s="1594"/>
      <c r="K713" s="1594"/>
      <c r="L713" s="1594"/>
      <c r="M713" s="1594"/>
      <c r="N713" s="1594"/>
      <c r="O713" s="1594"/>
      <c r="P713" s="1594"/>
      <c r="Q713" s="1594"/>
      <c r="R713" s="1594"/>
      <c r="S713" s="1594"/>
      <c r="T713" s="1594"/>
      <c r="U713" s="1594"/>
      <c r="V713" s="1594"/>
      <c r="W713" s="1594"/>
      <c r="X713" s="1594"/>
      <c r="Y713" s="1594"/>
      <c r="Z713" s="1594"/>
      <c r="AA713" s="1594"/>
      <c r="AB713" s="1594"/>
      <c r="AC713" s="1594"/>
      <c r="AD713" s="1594"/>
      <c r="AE713" s="1594"/>
      <c r="AF713" s="1594"/>
      <c r="AG713" s="1594"/>
      <c r="AH713" s="1594"/>
      <c r="AI713" s="1594"/>
      <c r="AJ713" s="1594"/>
      <c r="AK713" s="1594"/>
      <c r="AL713" s="377"/>
      <c r="AM713" s="72"/>
      <c r="AN713" s="72"/>
      <c r="AO713" s="72"/>
      <c r="AP713" s="72"/>
      <c r="AQ713" s="72"/>
      <c r="AR713" s="72"/>
      <c r="AS713" s="72"/>
      <c r="AT713" s="72"/>
      <c r="AU713" s="72"/>
      <c r="AV713" s="72"/>
      <c r="AW713" s="72"/>
      <c r="AX713" s="72"/>
      <c r="AY713" s="72"/>
      <c r="AZ713" s="72"/>
      <c r="BA713" s="72"/>
      <c r="BB713" s="72"/>
      <c r="BC713" s="1008" t="s">
        <v>1037</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1038</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1634" t="s">
        <v>267</v>
      </c>
      <c r="B715" s="1634"/>
      <c r="C715" s="1634"/>
      <c r="D715" s="1634"/>
      <c r="E715" s="1634"/>
      <c r="F715" s="1634"/>
      <c r="G715" s="1634"/>
      <c r="H715" s="1634"/>
      <c r="I715" s="1634"/>
      <c r="J715" s="1634"/>
      <c r="K715" s="1634"/>
      <c r="L715" s="1634"/>
      <c r="M715" s="1634"/>
      <c r="N715" s="1634"/>
      <c r="O715" s="1634"/>
      <c r="P715" s="1634"/>
      <c r="Q715" s="1634"/>
      <c r="R715" s="1634"/>
      <c r="S715" s="1634"/>
      <c r="T715" s="1634"/>
      <c r="U715" s="1634"/>
      <c r="V715" s="1634"/>
      <c r="W715" s="1634"/>
      <c r="X715" s="1634"/>
      <c r="Y715" s="1634"/>
      <c r="Z715" s="1634"/>
      <c r="AA715" s="1634"/>
      <c r="AB715" s="1634"/>
      <c r="AC715" s="1634"/>
      <c r="AD715" s="1634"/>
      <c r="AE715" s="1634"/>
      <c r="AF715" s="1634"/>
      <c r="AG715" s="1634"/>
      <c r="AH715" s="1634"/>
      <c r="AI715" s="1634"/>
      <c r="AJ715" s="1634"/>
      <c r="AK715" s="1634"/>
      <c r="AL715" s="1634"/>
      <c r="AM715" s="72"/>
      <c r="AN715" s="72"/>
      <c r="AO715" s="72"/>
      <c r="AP715" s="72"/>
      <c r="AQ715" s="72"/>
      <c r="AR715" s="72"/>
      <c r="AS715" s="72"/>
      <c r="AT715" s="72"/>
      <c r="AU715" s="72"/>
      <c r="AV715" s="72"/>
      <c r="AW715" s="72"/>
      <c r="AX715" s="72"/>
      <c r="AY715" s="72"/>
      <c r="AZ715" s="72"/>
      <c r="BA715" s="72"/>
      <c r="BB715" s="72"/>
      <c r="BC715" s="1008" t="s">
        <v>1039</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69"/>
      <c r="B716" s="1469"/>
      <c r="C716" s="1469"/>
      <c r="D716" s="1469"/>
      <c r="E716" s="1469"/>
      <c r="F716" s="1469"/>
      <c r="G716" s="1469"/>
      <c r="H716" s="1469"/>
      <c r="I716" s="1469"/>
      <c r="J716" s="1469"/>
      <c r="K716" s="1469"/>
      <c r="L716" s="1469"/>
      <c r="M716" s="1469"/>
      <c r="N716" s="1469"/>
      <c r="O716" s="1469"/>
      <c r="P716" s="1469"/>
      <c r="Q716" s="1469"/>
      <c r="R716" s="1469"/>
      <c r="S716" s="1469"/>
      <c r="T716" s="1469"/>
      <c r="U716" s="1469"/>
      <c r="V716" s="1469"/>
      <c r="W716" s="1469"/>
      <c r="X716" s="1469"/>
      <c r="Y716" s="1469"/>
      <c r="Z716" s="1469"/>
      <c r="AA716" s="1469"/>
      <c r="AB716" s="1469"/>
      <c r="AC716" s="1469"/>
      <c r="AD716" s="1469"/>
      <c r="AE716" s="1469"/>
      <c r="AF716" s="1469"/>
      <c r="AG716" s="1469"/>
      <c r="AH716" s="1469"/>
      <c r="AI716" s="1469"/>
      <c r="AJ716" s="1469"/>
      <c r="AK716" s="1469"/>
      <c r="AL716" s="1469"/>
      <c r="AM716" s="72"/>
      <c r="AN716" s="72"/>
      <c r="AO716" s="72"/>
      <c r="AP716" s="72"/>
      <c r="AQ716" s="72"/>
      <c r="AR716" s="72"/>
      <c r="AS716" s="72"/>
      <c r="AT716" s="72"/>
      <c r="AU716" s="72"/>
      <c r="AV716" s="72"/>
      <c r="AW716" s="72"/>
      <c r="AX716" s="72"/>
      <c r="AY716" s="72"/>
      <c r="AZ716" s="72"/>
      <c r="BA716" s="72"/>
      <c r="BB716" s="72"/>
      <c r="BC716" s="1008" t="s">
        <v>1040</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1041</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394</v>
      </c>
      <c r="B718" s="63"/>
      <c r="C718" s="63" t="s">
        <v>706</v>
      </c>
      <c r="AM718" s="72"/>
      <c r="AN718" s="72"/>
      <c r="AO718" s="72"/>
      <c r="AP718" s="72"/>
      <c r="AQ718" s="72"/>
      <c r="AR718" s="72"/>
      <c r="AS718" s="72"/>
      <c r="AT718" s="72"/>
      <c r="AU718" s="72"/>
      <c r="AV718" s="72"/>
      <c r="AW718" s="72"/>
      <c r="AX718" s="72"/>
      <c r="AY718" s="72"/>
      <c r="AZ718" s="72"/>
      <c r="BA718" s="72"/>
      <c r="BB718" s="72"/>
      <c r="BC718" s="1008" t="s">
        <v>1042</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2191</v>
      </c>
      <c r="AM719" s="72"/>
      <c r="AN719" s="72"/>
      <c r="AO719" s="72"/>
      <c r="AP719" s="72"/>
      <c r="AQ719" s="72"/>
      <c r="AR719" s="72"/>
      <c r="AS719" s="72"/>
      <c r="AT719" s="72"/>
      <c r="AU719" s="72"/>
      <c r="AV719" s="72"/>
      <c r="AW719" s="72"/>
      <c r="AX719" s="72"/>
      <c r="AY719" s="72"/>
      <c r="AZ719" s="72"/>
      <c r="BA719" s="72"/>
      <c r="BB719" s="72"/>
      <c r="BC719" s="1008" t="s">
        <v>1043</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73" t="s">
        <v>483</v>
      </c>
      <c r="C720" s="1674"/>
      <c r="D720" s="1674"/>
      <c r="E720" s="1674"/>
      <c r="F720" s="1675"/>
      <c r="G720" s="1673" t="s">
        <v>550</v>
      </c>
      <c r="H720" s="1674"/>
      <c r="I720" s="1674"/>
      <c r="J720" s="1675"/>
      <c r="K720" s="1672" t="s">
        <v>686</v>
      </c>
      <c r="L720" s="1672"/>
      <c r="M720" s="1672"/>
      <c r="N720" s="1672"/>
      <c r="O720" s="1672"/>
      <c r="P720" s="1672" t="s">
        <v>551</v>
      </c>
      <c r="Q720" s="1672"/>
      <c r="R720" s="1672"/>
      <c r="S720" s="1672"/>
      <c r="T720" s="1672"/>
      <c r="U720" s="1673" t="s">
        <v>552</v>
      </c>
      <c r="V720" s="1674"/>
      <c r="W720" s="1674"/>
      <c r="X720" s="1675"/>
      <c r="Y720" s="1672" t="s">
        <v>553</v>
      </c>
      <c r="Z720" s="2082"/>
      <c r="AA720" s="2082"/>
      <c r="AB720" s="2082"/>
      <c r="AC720" s="2082"/>
      <c r="AD720" s="1673" t="s">
        <v>757</v>
      </c>
      <c r="AE720" s="1674"/>
      <c r="AF720" s="1674"/>
      <c r="AG720" s="1674"/>
      <c r="AH720" s="1675"/>
      <c r="AI720" s="1673" t="s">
        <v>756</v>
      </c>
      <c r="AJ720" s="1674"/>
      <c r="AK720" s="1675"/>
      <c r="AL720" s="72"/>
      <c r="AM720" s="72"/>
      <c r="AN720" s="72"/>
      <c r="AO720" s="62"/>
      <c r="AP720" s="330"/>
      <c r="AQ720" s="330"/>
      <c r="AR720" s="330"/>
      <c r="AS720" s="330"/>
      <c r="AT720" s="330"/>
      <c r="AU720" s="330"/>
      <c r="AV720" s="72"/>
      <c r="AW720" s="72"/>
      <c r="AX720" s="72"/>
      <c r="AY720" s="72"/>
      <c r="AZ720" s="72"/>
      <c r="BA720" s="72"/>
      <c r="BB720" s="72"/>
      <c r="BC720" s="1008" t="s">
        <v>1044</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76"/>
      <c r="C721" s="1677"/>
      <c r="D721" s="1677"/>
      <c r="E721" s="1677"/>
      <c r="F721" s="1678"/>
      <c r="G721" s="1676"/>
      <c r="H721" s="1677"/>
      <c r="I721" s="1677"/>
      <c r="J721" s="1678"/>
      <c r="K721" s="1672"/>
      <c r="L721" s="1672"/>
      <c r="M721" s="1672"/>
      <c r="N721" s="1672"/>
      <c r="O721" s="1672"/>
      <c r="P721" s="1672"/>
      <c r="Q721" s="1672"/>
      <c r="R721" s="1672"/>
      <c r="S721" s="1672"/>
      <c r="T721" s="1672"/>
      <c r="U721" s="1676"/>
      <c r="V721" s="1677"/>
      <c r="W721" s="1677"/>
      <c r="X721" s="1678"/>
      <c r="Y721" s="2082"/>
      <c r="Z721" s="2082"/>
      <c r="AA721" s="2082"/>
      <c r="AB721" s="2082"/>
      <c r="AC721" s="2082"/>
      <c r="AD721" s="1676"/>
      <c r="AE721" s="1677"/>
      <c r="AF721" s="1677"/>
      <c r="AG721" s="1677"/>
      <c r="AH721" s="1678"/>
      <c r="AI721" s="1676"/>
      <c r="AJ721" s="1677"/>
      <c r="AK721" s="1678"/>
      <c r="AL721" s="72"/>
      <c r="AM721" s="72"/>
      <c r="AN721" s="72"/>
      <c r="AO721" s="330"/>
      <c r="AP721" s="330"/>
      <c r="AQ721" s="330"/>
      <c r="AR721" s="330"/>
      <c r="AS721" s="330"/>
      <c r="AT721" s="330"/>
      <c r="AU721" s="330"/>
      <c r="AV721" s="72"/>
      <c r="AW721" s="72"/>
      <c r="AX721" s="72"/>
      <c r="AY721" s="72"/>
      <c r="AZ721" s="72"/>
      <c r="BA721" s="72"/>
      <c r="BB721" s="72"/>
      <c r="BC721" s="1008" t="s">
        <v>1045</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76"/>
      <c r="C722" s="1677"/>
      <c r="D722" s="1677"/>
      <c r="E722" s="1677"/>
      <c r="F722" s="1678"/>
      <c r="G722" s="1676"/>
      <c r="H722" s="1677"/>
      <c r="I722" s="1677"/>
      <c r="J722" s="1678"/>
      <c r="K722" s="1672"/>
      <c r="L722" s="1672"/>
      <c r="M722" s="1672"/>
      <c r="N722" s="1672"/>
      <c r="O722" s="1672"/>
      <c r="P722" s="1672"/>
      <c r="Q722" s="1672"/>
      <c r="R722" s="1672"/>
      <c r="S722" s="1672"/>
      <c r="T722" s="1672"/>
      <c r="U722" s="1676"/>
      <c r="V722" s="1677"/>
      <c r="W722" s="1677"/>
      <c r="X722" s="1678"/>
      <c r="Y722" s="2082"/>
      <c r="Z722" s="2082"/>
      <c r="AA722" s="2082"/>
      <c r="AB722" s="2082"/>
      <c r="AC722" s="2082"/>
      <c r="AD722" s="1676"/>
      <c r="AE722" s="1677"/>
      <c r="AF722" s="1677"/>
      <c r="AG722" s="1677"/>
      <c r="AH722" s="1678"/>
      <c r="AI722" s="1676"/>
      <c r="AJ722" s="1677"/>
      <c r="AK722" s="1678"/>
      <c r="AL722" s="72"/>
      <c r="AM722" s="72"/>
      <c r="AN722" s="72"/>
      <c r="AO722" s="330"/>
      <c r="AP722" s="330"/>
      <c r="AQ722" s="330"/>
      <c r="AR722" s="330"/>
      <c r="AS722" s="330"/>
      <c r="AT722" s="330"/>
      <c r="AU722" s="330"/>
      <c r="AV722" s="72"/>
      <c r="AW722" s="72"/>
      <c r="AX722" s="72"/>
      <c r="AY722" s="72"/>
      <c r="AZ722" s="72"/>
      <c r="BA722" s="72"/>
      <c r="BB722" s="72"/>
      <c r="BC722" s="1008" t="s">
        <v>1046</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79"/>
      <c r="C723" s="1680"/>
      <c r="D723" s="1680"/>
      <c r="E723" s="1680"/>
      <c r="F723" s="1681"/>
      <c r="G723" s="1679"/>
      <c r="H723" s="1680"/>
      <c r="I723" s="1680"/>
      <c r="J723" s="1681"/>
      <c r="K723" s="1672"/>
      <c r="L723" s="1672"/>
      <c r="M723" s="1672"/>
      <c r="N723" s="1672"/>
      <c r="O723" s="1672"/>
      <c r="P723" s="1672"/>
      <c r="Q723" s="1672"/>
      <c r="R723" s="1672"/>
      <c r="S723" s="1672"/>
      <c r="T723" s="1672"/>
      <c r="U723" s="1679"/>
      <c r="V723" s="1680"/>
      <c r="W723" s="1680"/>
      <c r="X723" s="1681"/>
      <c r="Y723" s="2082"/>
      <c r="Z723" s="2082"/>
      <c r="AA723" s="2082"/>
      <c r="AB723" s="2082"/>
      <c r="AC723" s="2082"/>
      <c r="AD723" s="1679"/>
      <c r="AE723" s="1680"/>
      <c r="AF723" s="1680"/>
      <c r="AG723" s="1680"/>
      <c r="AH723" s="1681"/>
      <c r="AI723" s="1679"/>
      <c r="AJ723" s="1680"/>
      <c r="AK723" s="1681"/>
      <c r="AL723" s="72"/>
      <c r="AM723" s="72"/>
      <c r="AN723" s="72"/>
      <c r="AO723" s="330"/>
      <c r="AP723" s="330"/>
      <c r="AQ723" s="330"/>
      <c r="AR723" s="330"/>
      <c r="AS723" s="330"/>
      <c r="AT723" s="330"/>
      <c r="AU723" s="330"/>
      <c r="AV723" s="72"/>
      <c r="AW723" s="72"/>
      <c r="AX723" s="72"/>
      <c r="AY723" s="72"/>
      <c r="AZ723" s="72"/>
      <c r="BA723" s="72"/>
      <c r="BB723" s="72"/>
      <c r="BC723" s="1008" t="s">
        <v>1047</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2063"/>
      <c r="C724" s="2064"/>
      <c r="D724" s="2064"/>
      <c r="E724" s="2064"/>
      <c r="F724" s="2065"/>
      <c r="G724" s="1706"/>
      <c r="H724" s="1707"/>
      <c r="I724" s="1707"/>
      <c r="J724" s="1708"/>
      <c r="K724" s="1703"/>
      <c r="L724" s="1704"/>
      <c r="M724" s="1704"/>
      <c r="N724" s="1704"/>
      <c r="O724" s="1705"/>
      <c r="P724" s="1968">
        <f t="shared" ref="P724:P748" si="26">G724*K724</f>
        <v>0</v>
      </c>
      <c r="Q724" s="1969"/>
      <c r="R724" s="1969"/>
      <c r="S724" s="1969"/>
      <c r="T724" s="1970"/>
      <c r="U724" s="1703"/>
      <c r="V724" s="1704"/>
      <c r="W724" s="1704"/>
      <c r="X724" s="1705"/>
      <c r="Y724" s="1968">
        <f>K724+U724</f>
        <v>0</v>
      </c>
      <c r="Z724" s="1969"/>
      <c r="AA724" s="1969"/>
      <c r="AB724" s="1969"/>
      <c r="AC724" s="1970"/>
      <c r="AD724" s="2049"/>
      <c r="AE724" s="2050"/>
      <c r="AF724" s="2050"/>
      <c r="AG724" s="2050"/>
      <c r="AH724" s="2051"/>
      <c r="AI724" s="1710" t="str">
        <f t="shared" ref="AI724:AI748" si="27">IF($AD724&gt;0,($Y724/$AN684), " ")</f>
        <v xml:space="preserve"> </v>
      </c>
      <c r="AJ724" s="1711"/>
      <c r="AK724" s="1712"/>
      <c r="AL724" s="72"/>
      <c r="AM724" s="72"/>
      <c r="AN724" s="72"/>
      <c r="AO724" s="330"/>
      <c r="AP724" s="330"/>
      <c r="AQ724" s="330"/>
      <c r="AR724" s="330"/>
      <c r="AS724" s="330"/>
      <c r="AT724" s="330"/>
      <c r="AU724" s="330"/>
      <c r="AV724" s="72"/>
      <c r="AW724" s="72"/>
      <c r="AX724" s="72"/>
      <c r="AY724" s="72"/>
      <c r="AZ724" s="72"/>
      <c r="BA724" s="72"/>
      <c r="BB724" s="72"/>
      <c r="BC724" s="1008" t="s">
        <v>1048</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2063"/>
      <c r="C725" s="2064"/>
      <c r="D725" s="2064"/>
      <c r="E725" s="2064"/>
      <c r="F725" s="2065"/>
      <c r="G725" s="1706"/>
      <c r="H725" s="1707"/>
      <c r="I725" s="1707"/>
      <c r="J725" s="1708"/>
      <c r="K725" s="1703"/>
      <c r="L725" s="1704"/>
      <c r="M725" s="1704"/>
      <c r="N725" s="1704"/>
      <c r="O725" s="1705"/>
      <c r="P725" s="1968">
        <f t="shared" si="26"/>
        <v>0</v>
      </c>
      <c r="Q725" s="1969"/>
      <c r="R725" s="1969"/>
      <c r="S725" s="1969"/>
      <c r="T725" s="1970"/>
      <c r="U725" s="1703"/>
      <c r="V725" s="1704"/>
      <c r="W725" s="1704"/>
      <c r="X725" s="1705"/>
      <c r="Y725" s="1968">
        <f t="shared" ref="Y725:Y748" si="28">K725+U725</f>
        <v>0</v>
      </c>
      <c r="Z725" s="1969"/>
      <c r="AA725" s="1969"/>
      <c r="AB725" s="1969"/>
      <c r="AC725" s="1970"/>
      <c r="AD725" s="2049"/>
      <c r="AE725" s="2050"/>
      <c r="AF725" s="2050"/>
      <c r="AG725" s="2050"/>
      <c r="AH725" s="2051"/>
      <c r="AI725" s="1710" t="str">
        <f t="shared" si="27"/>
        <v xml:space="preserve"> </v>
      </c>
      <c r="AJ725" s="1711"/>
      <c r="AK725" s="1712"/>
      <c r="AL725" s="72"/>
      <c r="AM725" s="72"/>
      <c r="AN725" s="72"/>
      <c r="AO725" s="72"/>
      <c r="AP725" s="72"/>
      <c r="AQ725" s="72"/>
      <c r="AR725" s="72"/>
      <c r="AS725" s="72"/>
      <c r="AT725" s="72"/>
      <c r="AU725" s="72"/>
      <c r="AV725" s="72"/>
      <c r="AW725" s="72"/>
      <c r="AX725" s="72"/>
      <c r="AY725" s="72"/>
      <c r="AZ725" s="72"/>
      <c r="BA725" s="72"/>
      <c r="BB725" s="72"/>
      <c r="BC725" s="1008" t="s">
        <v>1049</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2063"/>
      <c r="C726" s="2064"/>
      <c r="D726" s="2064"/>
      <c r="E726" s="2064"/>
      <c r="F726" s="2065"/>
      <c r="G726" s="1706"/>
      <c r="H726" s="1707"/>
      <c r="I726" s="1707"/>
      <c r="J726" s="1708"/>
      <c r="K726" s="1703"/>
      <c r="L726" s="1704"/>
      <c r="M726" s="1704"/>
      <c r="N726" s="1704"/>
      <c r="O726" s="1705"/>
      <c r="P726" s="1968">
        <f t="shared" si="26"/>
        <v>0</v>
      </c>
      <c r="Q726" s="1969"/>
      <c r="R726" s="1969"/>
      <c r="S726" s="1969"/>
      <c r="T726" s="1970"/>
      <c r="U726" s="1703"/>
      <c r="V726" s="1704"/>
      <c r="W726" s="1704"/>
      <c r="X726" s="1705"/>
      <c r="Y726" s="1968">
        <f t="shared" si="28"/>
        <v>0</v>
      </c>
      <c r="Z726" s="1969"/>
      <c r="AA726" s="1969"/>
      <c r="AB726" s="1969"/>
      <c r="AC726" s="1970"/>
      <c r="AD726" s="2049"/>
      <c r="AE726" s="2050"/>
      <c r="AF726" s="2050"/>
      <c r="AG726" s="2050"/>
      <c r="AH726" s="2051"/>
      <c r="AI726" s="1710" t="str">
        <f t="shared" si="27"/>
        <v xml:space="preserve"> </v>
      </c>
      <c r="AJ726" s="1711"/>
      <c r="AK726" s="1712"/>
      <c r="AL726" s="72"/>
      <c r="AM726" s="72"/>
      <c r="AR726" s="72"/>
      <c r="AS726" s="72"/>
      <c r="AT726" s="72"/>
      <c r="AU726" s="72"/>
      <c r="AV726" s="72"/>
      <c r="AW726" s="72"/>
      <c r="AX726" s="72"/>
      <c r="AY726" s="72"/>
      <c r="AZ726" s="72"/>
      <c r="BA726" s="72"/>
      <c r="BB726" s="72"/>
      <c r="BC726" s="1008" t="s">
        <v>806</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2063"/>
      <c r="C727" s="2064"/>
      <c r="D727" s="2064"/>
      <c r="E727" s="2064"/>
      <c r="F727" s="2065"/>
      <c r="G727" s="1706"/>
      <c r="H727" s="1707"/>
      <c r="I727" s="1707"/>
      <c r="J727" s="1708"/>
      <c r="K727" s="1709"/>
      <c r="L727" s="1709"/>
      <c r="M727" s="1709"/>
      <c r="N727" s="1709"/>
      <c r="O727" s="1709"/>
      <c r="P727" s="1739">
        <f t="shared" si="26"/>
        <v>0</v>
      </c>
      <c r="Q727" s="1739"/>
      <c r="R727" s="1739"/>
      <c r="S727" s="1739"/>
      <c r="T727" s="1739"/>
      <c r="U727" s="1703"/>
      <c r="V727" s="1704"/>
      <c r="W727" s="1704"/>
      <c r="X727" s="1705"/>
      <c r="Y727" s="1739">
        <f t="shared" si="28"/>
        <v>0</v>
      </c>
      <c r="Z727" s="1739"/>
      <c r="AA727" s="1739"/>
      <c r="AB727" s="1739"/>
      <c r="AC727" s="1739"/>
      <c r="AD727" s="2049"/>
      <c r="AE727" s="2050"/>
      <c r="AF727" s="2050"/>
      <c r="AG727" s="2050"/>
      <c r="AH727" s="2051"/>
      <c r="AI727" s="1710" t="str">
        <f t="shared" si="27"/>
        <v xml:space="preserve"> </v>
      </c>
      <c r="AJ727" s="1711"/>
      <c r="AK727" s="1712"/>
      <c r="AL727" s="72"/>
      <c r="AM727" s="72"/>
      <c r="AR727" s="72"/>
      <c r="AS727" s="72"/>
      <c r="AT727" s="72"/>
      <c r="AU727" s="72"/>
      <c r="AV727" s="72"/>
      <c r="AW727" s="72"/>
      <c r="AX727" s="72"/>
      <c r="AY727" s="72"/>
      <c r="AZ727" s="72"/>
      <c r="BA727" s="72"/>
      <c r="BB727" s="72"/>
      <c r="BC727" s="1008" t="s">
        <v>807</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2063"/>
      <c r="C728" s="2064"/>
      <c r="D728" s="2064"/>
      <c r="E728" s="2064"/>
      <c r="F728" s="2065"/>
      <c r="G728" s="1706"/>
      <c r="H728" s="1707"/>
      <c r="I728" s="1707"/>
      <c r="J728" s="1708"/>
      <c r="K728" s="1709"/>
      <c r="L728" s="1709"/>
      <c r="M728" s="1709"/>
      <c r="N728" s="1709"/>
      <c r="O728" s="1709"/>
      <c r="P728" s="1739">
        <f t="shared" si="26"/>
        <v>0</v>
      </c>
      <c r="Q728" s="1739"/>
      <c r="R728" s="1739"/>
      <c r="S728" s="1739"/>
      <c r="T728" s="1739"/>
      <c r="U728" s="1703"/>
      <c r="V728" s="1704"/>
      <c r="W728" s="1704"/>
      <c r="X728" s="1705"/>
      <c r="Y728" s="1739">
        <f t="shared" si="28"/>
        <v>0</v>
      </c>
      <c r="Z728" s="1739"/>
      <c r="AA728" s="1739"/>
      <c r="AB728" s="1739"/>
      <c r="AC728" s="1739"/>
      <c r="AD728" s="2049"/>
      <c r="AE728" s="2050"/>
      <c r="AF728" s="2050"/>
      <c r="AG728" s="2050"/>
      <c r="AH728" s="2051"/>
      <c r="AI728" s="1710" t="str">
        <f t="shared" si="27"/>
        <v xml:space="preserve"> </v>
      </c>
      <c r="AJ728" s="1711"/>
      <c r="AK728" s="1712"/>
      <c r="AL728" s="72"/>
      <c r="AM728" s="72"/>
      <c r="AR728" s="72"/>
      <c r="AS728" s="72"/>
      <c r="AT728" s="72"/>
      <c r="AU728" s="72"/>
      <c r="AV728" s="72"/>
      <c r="AW728" s="72"/>
      <c r="AX728" s="72"/>
      <c r="AY728" s="72"/>
      <c r="AZ728" s="72"/>
      <c r="BA728" s="72"/>
      <c r="BB728" s="72"/>
      <c r="BC728" s="1008" t="s">
        <v>434</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2063"/>
      <c r="C729" s="2064"/>
      <c r="D729" s="2064"/>
      <c r="E729" s="2064"/>
      <c r="F729" s="2065"/>
      <c r="G729" s="1706"/>
      <c r="H729" s="1707"/>
      <c r="I729" s="1707"/>
      <c r="J729" s="1708"/>
      <c r="K729" s="1709"/>
      <c r="L729" s="1709"/>
      <c r="M729" s="1709"/>
      <c r="N729" s="1709"/>
      <c r="O729" s="1709"/>
      <c r="P729" s="1739">
        <f t="shared" si="26"/>
        <v>0</v>
      </c>
      <c r="Q729" s="1739"/>
      <c r="R729" s="1739"/>
      <c r="S729" s="1739"/>
      <c r="T729" s="1739"/>
      <c r="U729" s="1703"/>
      <c r="V729" s="1704"/>
      <c r="W729" s="1704"/>
      <c r="X729" s="1705"/>
      <c r="Y729" s="1739">
        <f t="shared" si="28"/>
        <v>0</v>
      </c>
      <c r="Z729" s="1739"/>
      <c r="AA729" s="1739"/>
      <c r="AB729" s="1739"/>
      <c r="AC729" s="1739"/>
      <c r="AD729" s="2049"/>
      <c r="AE729" s="2050"/>
      <c r="AF729" s="2050"/>
      <c r="AG729" s="2050"/>
      <c r="AH729" s="2051"/>
      <c r="AI729" s="1710" t="str">
        <f t="shared" si="27"/>
        <v xml:space="preserve"> </v>
      </c>
      <c r="AJ729" s="1711"/>
      <c r="AK729" s="1712"/>
      <c r="AL729" s="72"/>
      <c r="AM729" s="72"/>
      <c r="AR729" s="72"/>
      <c r="AS729" s="72"/>
      <c r="AT729" s="72"/>
      <c r="AU729" s="72"/>
      <c r="AV729" s="72"/>
      <c r="AW729" s="72"/>
      <c r="AX729" s="72"/>
      <c r="AY729" s="72"/>
      <c r="AZ729" s="72"/>
      <c r="BA729" s="72"/>
      <c r="BB729" s="72"/>
      <c r="BC729" s="1008" t="s">
        <v>435</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2063"/>
      <c r="C730" s="2064"/>
      <c r="D730" s="2064"/>
      <c r="E730" s="2064"/>
      <c r="F730" s="2065"/>
      <c r="G730" s="1706"/>
      <c r="H730" s="1707"/>
      <c r="I730" s="1707"/>
      <c r="J730" s="1708"/>
      <c r="K730" s="1709"/>
      <c r="L730" s="1709"/>
      <c r="M730" s="1709"/>
      <c r="N730" s="1709"/>
      <c r="O730" s="1709"/>
      <c r="P730" s="1739">
        <f t="shared" si="26"/>
        <v>0</v>
      </c>
      <c r="Q730" s="1739"/>
      <c r="R730" s="1739"/>
      <c r="S730" s="1739"/>
      <c r="T730" s="1739"/>
      <c r="U730" s="1703"/>
      <c r="V730" s="1704"/>
      <c r="W730" s="1704"/>
      <c r="X730" s="1705"/>
      <c r="Y730" s="1739">
        <f t="shared" si="28"/>
        <v>0</v>
      </c>
      <c r="Z730" s="1739"/>
      <c r="AA730" s="1739"/>
      <c r="AB730" s="1739"/>
      <c r="AC730" s="1739"/>
      <c r="AD730" s="2049"/>
      <c r="AE730" s="2050"/>
      <c r="AF730" s="2050"/>
      <c r="AG730" s="2050"/>
      <c r="AH730" s="2051"/>
      <c r="AI730" s="1710" t="str">
        <f t="shared" si="27"/>
        <v xml:space="preserve"> </v>
      </c>
      <c r="AJ730" s="1711"/>
      <c r="AK730" s="1712"/>
      <c r="AL730" s="72"/>
      <c r="AM730" s="72"/>
      <c r="AR730" s="72"/>
      <c r="AS730" s="72"/>
      <c r="AT730" s="72"/>
      <c r="AU730" s="72"/>
      <c r="AV730" s="72"/>
      <c r="AW730" s="72"/>
      <c r="AX730" s="72"/>
      <c r="AY730" s="72"/>
      <c r="AZ730" s="72"/>
      <c r="BA730" s="72"/>
      <c r="BB730" s="72"/>
      <c r="BC730" s="1008" t="s">
        <v>436</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2063"/>
      <c r="C731" s="2064"/>
      <c r="D731" s="2064"/>
      <c r="E731" s="2064"/>
      <c r="F731" s="2065"/>
      <c r="G731" s="1706"/>
      <c r="H731" s="1707"/>
      <c r="I731" s="1707"/>
      <c r="J731" s="1708"/>
      <c r="K731" s="1709"/>
      <c r="L731" s="1709"/>
      <c r="M731" s="1709"/>
      <c r="N731" s="1709"/>
      <c r="O731" s="1709"/>
      <c r="P731" s="1739">
        <f t="shared" si="26"/>
        <v>0</v>
      </c>
      <c r="Q731" s="1739"/>
      <c r="R731" s="1739"/>
      <c r="S731" s="1739"/>
      <c r="T731" s="1739"/>
      <c r="U731" s="1703"/>
      <c r="V731" s="1704"/>
      <c r="W731" s="1704"/>
      <c r="X731" s="1705"/>
      <c r="Y731" s="1739">
        <f t="shared" si="28"/>
        <v>0</v>
      </c>
      <c r="Z731" s="1739"/>
      <c r="AA731" s="1739"/>
      <c r="AB731" s="1739"/>
      <c r="AC731" s="1739"/>
      <c r="AD731" s="2049"/>
      <c r="AE731" s="2050"/>
      <c r="AF731" s="2050"/>
      <c r="AG731" s="2050"/>
      <c r="AH731" s="2051"/>
      <c r="AI731" s="1710" t="str">
        <f t="shared" si="27"/>
        <v xml:space="preserve"> </v>
      </c>
      <c r="AJ731" s="1711"/>
      <c r="AK731" s="1712"/>
      <c r="AL731" s="72"/>
      <c r="AM731" s="72"/>
      <c r="AR731" s="72"/>
      <c r="AS731" s="72"/>
      <c r="AT731" s="72"/>
      <c r="AU731" s="72"/>
      <c r="AV731" s="72"/>
      <c r="AW731" s="72"/>
      <c r="AX731" s="72"/>
      <c r="AY731" s="72"/>
      <c r="AZ731" s="72"/>
      <c r="BA731" s="72"/>
      <c r="BB731" s="72"/>
      <c r="BC731" s="1008" t="s">
        <v>437</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986"/>
      <c r="C732" s="1987"/>
      <c r="D732" s="1987"/>
      <c r="E732" s="1987"/>
      <c r="F732" s="1988"/>
      <c r="G732" s="1994"/>
      <c r="H732" s="1995"/>
      <c r="I732" s="1995"/>
      <c r="J732" s="1996"/>
      <c r="K732" s="1989"/>
      <c r="L732" s="1989"/>
      <c r="M732" s="1989"/>
      <c r="N732" s="1989"/>
      <c r="O732" s="1989"/>
      <c r="P732" s="1739">
        <f t="shared" si="26"/>
        <v>0</v>
      </c>
      <c r="Q732" s="1739"/>
      <c r="R732" s="1739"/>
      <c r="S732" s="1739"/>
      <c r="T732" s="1739"/>
      <c r="U732" s="2053"/>
      <c r="V732" s="2054"/>
      <c r="W732" s="2054"/>
      <c r="X732" s="2055"/>
      <c r="Y732" s="1739">
        <f t="shared" si="28"/>
        <v>0</v>
      </c>
      <c r="Z732" s="1739"/>
      <c r="AA732" s="1739"/>
      <c r="AB732" s="1739"/>
      <c r="AC732" s="1739"/>
      <c r="AD732" s="2056"/>
      <c r="AE732" s="2057"/>
      <c r="AF732" s="2057"/>
      <c r="AG732" s="2057"/>
      <c r="AH732" s="2058"/>
      <c r="AI732" s="1710" t="str">
        <f t="shared" si="27"/>
        <v xml:space="preserve"> </v>
      </c>
      <c r="AJ732" s="1711"/>
      <c r="AK732" s="1712"/>
      <c r="AL732" s="72"/>
      <c r="AM732" s="72"/>
      <c r="AN732" s="72"/>
      <c r="AO732" s="72"/>
      <c r="AP732" s="72"/>
      <c r="AQ732" s="72"/>
      <c r="AR732" s="72"/>
      <c r="AS732" s="72"/>
      <c r="AT732" s="72"/>
      <c r="AU732" s="72"/>
      <c r="AV732" s="72"/>
      <c r="AW732" s="72"/>
      <c r="AX732" s="72"/>
      <c r="AY732" s="72"/>
      <c r="AZ732" s="72"/>
      <c r="BA732" s="72"/>
      <c r="BB732" s="72"/>
      <c r="BC732" s="1008" t="s">
        <v>438</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986"/>
      <c r="C733" s="1987"/>
      <c r="D733" s="1987"/>
      <c r="E733" s="1987"/>
      <c r="F733" s="1988"/>
      <c r="G733" s="1994"/>
      <c r="H733" s="1995"/>
      <c r="I733" s="1995"/>
      <c r="J733" s="1996"/>
      <c r="K733" s="2059"/>
      <c r="L733" s="2059"/>
      <c r="M733" s="2059"/>
      <c r="N733" s="2059"/>
      <c r="O733" s="2059"/>
      <c r="P733" s="2066">
        <f t="shared" si="26"/>
        <v>0</v>
      </c>
      <c r="Q733" s="2066"/>
      <c r="R733" s="2066"/>
      <c r="S733" s="2066"/>
      <c r="T733" s="2066"/>
      <c r="U733" s="2053"/>
      <c r="V733" s="2054"/>
      <c r="W733" s="2054"/>
      <c r="X733" s="2055"/>
      <c r="Y733" s="2066">
        <f t="shared" si="28"/>
        <v>0</v>
      </c>
      <c r="Z733" s="2066"/>
      <c r="AA733" s="2066"/>
      <c r="AB733" s="2066"/>
      <c r="AC733" s="2066"/>
      <c r="AD733" s="2056">
        <v>0</v>
      </c>
      <c r="AE733" s="2057"/>
      <c r="AF733" s="2057"/>
      <c r="AG733" s="2057"/>
      <c r="AH733" s="2058"/>
      <c r="AI733" s="1710" t="str">
        <f t="shared" si="27"/>
        <v xml:space="preserve"> </v>
      </c>
      <c r="AJ733" s="1711"/>
      <c r="AK733" s="1712"/>
      <c r="AL733" s="72"/>
      <c r="AM733" s="72"/>
      <c r="AN733" s="72"/>
      <c r="AO733" s="72"/>
      <c r="AP733" s="72"/>
      <c r="AQ733" s="72"/>
      <c r="AR733" s="72"/>
      <c r="AS733" s="72"/>
      <c r="AT733" s="72"/>
      <c r="AU733" s="72"/>
      <c r="AV733" s="72"/>
      <c r="AW733" s="72"/>
      <c r="AX733" s="72"/>
      <c r="AY733" s="72"/>
      <c r="AZ733" s="72"/>
      <c r="BA733" s="72"/>
      <c r="BB733" s="72"/>
      <c r="BC733" s="1008" t="s">
        <v>863</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986"/>
      <c r="C734" s="1987"/>
      <c r="D734" s="1987"/>
      <c r="E734" s="1987"/>
      <c r="F734" s="1988"/>
      <c r="G734" s="1994"/>
      <c r="H734" s="1995"/>
      <c r="I734" s="1995"/>
      <c r="J734" s="1996"/>
      <c r="K734" s="1989"/>
      <c r="L734" s="1989"/>
      <c r="M734" s="1989"/>
      <c r="N734" s="1989"/>
      <c r="O734" s="1989"/>
      <c r="P734" s="1739">
        <f t="shared" si="26"/>
        <v>0</v>
      </c>
      <c r="Q734" s="1739"/>
      <c r="R734" s="1739"/>
      <c r="S734" s="1739"/>
      <c r="T734" s="1739"/>
      <c r="U734" s="2053"/>
      <c r="V734" s="2054"/>
      <c r="W734" s="2054"/>
      <c r="X734" s="2055"/>
      <c r="Y734" s="1739">
        <f t="shared" si="28"/>
        <v>0</v>
      </c>
      <c r="Z734" s="1739"/>
      <c r="AA734" s="1739"/>
      <c r="AB734" s="1739"/>
      <c r="AC734" s="1739"/>
      <c r="AD734" s="2056">
        <v>0</v>
      </c>
      <c r="AE734" s="2057"/>
      <c r="AF734" s="2057"/>
      <c r="AG734" s="2057"/>
      <c r="AH734" s="2058"/>
      <c r="AI734" s="1710" t="str">
        <f t="shared" si="27"/>
        <v xml:space="preserve"> </v>
      </c>
      <c r="AJ734" s="1711"/>
      <c r="AK734" s="1712"/>
      <c r="AL734" s="72"/>
      <c r="AM734" s="72"/>
      <c r="AN734" s="72"/>
      <c r="AO734" s="72"/>
      <c r="AP734" s="72"/>
      <c r="AQ734" s="72"/>
      <c r="AR734" s="72"/>
      <c r="AS734" s="72"/>
      <c r="AT734" s="72"/>
      <c r="AU734" s="72"/>
      <c r="AV734" s="72"/>
      <c r="AW734" s="72"/>
      <c r="AX734" s="72"/>
      <c r="AY734" s="72"/>
      <c r="AZ734" s="72"/>
      <c r="BA734" s="72"/>
      <c r="BB734" s="72"/>
      <c r="BC734" s="1008" t="s">
        <v>439</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986"/>
      <c r="C735" s="1987"/>
      <c r="D735" s="1987"/>
      <c r="E735" s="1987"/>
      <c r="F735" s="1988"/>
      <c r="G735" s="1994"/>
      <c r="H735" s="1995"/>
      <c r="I735" s="1995"/>
      <c r="J735" s="1996"/>
      <c r="K735" s="1989"/>
      <c r="L735" s="1989"/>
      <c r="M735" s="1989"/>
      <c r="N735" s="1989"/>
      <c r="O735" s="1989"/>
      <c r="P735" s="1739">
        <f t="shared" si="26"/>
        <v>0</v>
      </c>
      <c r="Q735" s="1739"/>
      <c r="R735" s="1739"/>
      <c r="S735" s="1739"/>
      <c r="T735" s="1739"/>
      <c r="U735" s="2053"/>
      <c r="V735" s="2054"/>
      <c r="W735" s="2054"/>
      <c r="X735" s="2055"/>
      <c r="Y735" s="1739">
        <f t="shared" si="28"/>
        <v>0</v>
      </c>
      <c r="Z735" s="1739"/>
      <c r="AA735" s="1739"/>
      <c r="AB735" s="1739"/>
      <c r="AC735" s="1739"/>
      <c r="AD735" s="2056">
        <v>0</v>
      </c>
      <c r="AE735" s="2057"/>
      <c r="AF735" s="2057"/>
      <c r="AG735" s="2057"/>
      <c r="AH735" s="2058"/>
      <c r="AI735" s="1710" t="str">
        <f t="shared" si="27"/>
        <v xml:space="preserve"> </v>
      </c>
      <c r="AJ735" s="1711"/>
      <c r="AK735" s="1712"/>
      <c r="AL735" s="72"/>
      <c r="AM735" s="72"/>
      <c r="AN735" s="72"/>
      <c r="AO735" s="72"/>
      <c r="AP735" s="72"/>
      <c r="AQ735" s="72"/>
      <c r="AR735" s="72"/>
      <c r="AS735" s="72"/>
      <c r="AT735" s="72"/>
      <c r="AU735" s="72"/>
      <c r="AV735" s="72"/>
      <c r="AW735" s="72"/>
      <c r="AX735" s="72"/>
      <c r="AY735" s="72"/>
      <c r="AZ735" s="72"/>
      <c r="BA735" s="72"/>
      <c r="BB735" s="72"/>
      <c r="BC735" s="1008" t="s">
        <v>440</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986"/>
      <c r="C736" s="1987"/>
      <c r="D736" s="1987"/>
      <c r="E736" s="1987"/>
      <c r="F736" s="1988"/>
      <c r="G736" s="1994"/>
      <c r="H736" s="1995"/>
      <c r="I736" s="1995"/>
      <c r="J736" s="1996"/>
      <c r="K736" s="1989"/>
      <c r="L736" s="1989"/>
      <c r="M736" s="1989"/>
      <c r="N736" s="1989"/>
      <c r="O736" s="1989"/>
      <c r="P736" s="1739">
        <f t="shared" si="26"/>
        <v>0</v>
      </c>
      <c r="Q736" s="1739"/>
      <c r="R736" s="1739"/>
      <c r="S736" s="1739"/>
      <c r="T736" s="1739"/>
      <c r="U736" s="2053"/>
      <c r="V736" s="2054"/>
      <c r="W736" s="2054"/>
      <c r="X736" s="2055"/>
      <c r="Y736" s="1739">
        <f t="shared" si="28"/>
        <v>0</v>
      </c>
      <c r="Z736" s="1739"/>
      <c r="AA736" s="1739"/>
      <c r="AB736" s="1739"/>
      <c r="AC736" s="1739"/>
      <c r="AD736" s="2056">
        <v>0</v>
      </c>
      <c r="AE736" s="2057"/>
      <c r="AF736" s="2057"/>
      <c r="AG736" s="2057"/>
      <c r="AH736" s="2058"/>
      <c r="AI736" s="1710" t="str">
        <f t="shared" si="27"/>
        <v xml:space="preserve"> </v>
      </c>
      <c r="AJ736" s="1711"/>
      <c r="AK736" s="1712"/>
      <c r="AL736" s="72"/>
      <c r="AM736" s="72"/>
      <c r="AN736" s="72"/>
      <c r="AO736" s="72"/>
      <c r="AP736" s="72"/>
      <c r="AQ736" s="72"/>
      <c r="AR736" s="72"/>
      <c r="AS736" s="72"/>
      <c r="AT736" s="72"/>
      <c r="AU736" s="72"/>
      <c r="AV736" s="72"/>
      <c r="AW736" s="72"/>
      <c r="AX736" s="72"/>
      <c r="AY736" s="72"/>
      <c r="AZ736" s="72"/>
      <c r="BA736" s="72"/>
      <c r="BB736" s="72"/>
      <c r="BC736" s="1008" t="s">
        <v>441</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986"/>
      <c r="C737" s="1987"/>
      <c r="D737" s="1987"/>
      <c r="E737" s="1987"/>
      <c r="F737" s="1988"/>
      <c r="G737" s="1994"/>
      <c r="H737" s="1995"/>
      <c r="I737" s="1995"/>
      <c r="J737" s="1996"/>
      <c r="K737" s="1989"/>
      <c r="L737" s="1989"/>
      <c r="M737" s="1989"/>
      <c r="N737" s="1989"/>
      <c r="O737" s="1989"/>
      <c r="P737" s="1739">
        <f t="shared" si="26"/>
        <v>0</v>
      </c>
      <c r="Q737" s="1739"/>
      <c r="R737" s="1739"/>
      <c r="S737" s="1739"/>
      <c r="T737" s="1739"/>
      <c r="U737" s="2053"/>
      <c r="V737" s="2054"/>
      <c r="W737" s="2054"/>
      <c r="X737" s="2055"/>
      <c r="Y737" s="1739">
        <f t="shared" si="28"/>
        <v>0</v>
      </c>
      <c r="Z737" s="1739"/>
      <c r="AA737" s="1739"/>
      <c r="AB737" s="1739"/>
      <c r="AC737" s="1739"/>
      <c r="AD737" s="2056">
        <v>0</v>
      </c>
      <c r="AE737" s="2057"/>
      <c r="AF737" s="2057"/>
      <c r="AG737" s="2057"/>
      <c r="AH737" s="2058"/>
      <c r="AI737" s="1710" t="str">
        <f t="shared" si="27"/>
        <v xml:space="preserve"> </v>
      </c>
      <c r="AJ737" s="1711"/>
      <c r="AK737" s="1712"/>
      <c r="AL737" s="75"/>
      <c r="AM737" s="72"/>
      <c r="AN737" s="72"/>
      <c r="AO737" s="72"/>
      <c r="AP737" s="72"/>
      <c r="AQ737" s="72"/>
      <c r="AR737" s="72"/>
      <c r="AS737" s="72"/>
      <c r="AT737" s="72"/>
      <c r="AU737" s="72"/>
      <c r="AV737" s="72"/>
      <c r="AW737" s="72"/>
      <c r="AX737" s="72"/>
      <c r="AY737" s="72"/>
      <c r="AZ737" s="72"/>
      <c r="BA737" s="72"/>
      <c r="BB737" s="72"/>
      <c r="BC737" s="1008" t="s">
        <v>442</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986"/>
      <c r="C738" s="1987"/>
      <c r="D738" s="1987"/>
      <c r="E738" s="1987"/>
      <c r="F738" s="1988"/>
      <c r="G738" s="1994"/>
      <c r="H738" s="1995"/>
      <c r="I738" s="1995"/>
      <c r="J738" s="1996"/>
      <c r="K738" s="1989"/>
      <c r="L738" s="1989"/>
      <c r="M738" s="1989"/>
      <c r="N738" s="1989"/>
      <c r="O738" s="1989"/>
      <c r="P738" s="1739">
        <f t="shared" si="26"/>
        <v>0</v>
      </c>
      <c r="Q738" s="1739"/>
      <c r="R738" s="1739"/>
      <c r="S738" s="1739"/>
      <c r="T738" s="1739"/>
      <c r="U738" s="2053"/>
      <c r="V738" s="2054"/>
      <c r="W738" s="2054"/>
      <c r="X738" s="2055"/>
      <c r="Y738" s="1739">
        <f t="shared" si="28"/>
        <v>0</v>
      </c>
      <c r="Z738" s="1739"/>
      <c r="AA738" s="1739"/>
      <c r="AB738" s="1739"/>
      <c r="AC738" s="1739"/>
      <c r="AD738" s="2056">
        <v>0</v>
      </c>
      <c r="AE738" s="2057"/>
      <c r="AF738" s="2057"/>
      <c r="AG738" s="2057"/>
      <c r="AH738" s="2058"/>
      <c r="AI738" s="1710" t="str">
        <f t="shared" si="27"/>
        <v xml:space="preserve"> </v>
      </c>
      <c r="AJ738" s="1711"/>
      <c r="AK738" s="1712"/>
      <c r="AL738" s="75"/>
      <c r="AM738" s="72"/>
      <c r="AN738" s="72"/>
      <c r="AO738" s="72"/>
      <c r="AP738" s="72"/>
      <c r="AQ738" s="72"/>
      <c r="AR738" s="72"/>
      <c r="AS738" s="72"/>
      <c r="AT738" s="72"/>
      <c r="AU738" s="72"/>
      <c r="AV738" s="72"/>
      <c r="AW738" s="72"/>
      <c r="AX738" s="72"/>
      <c r="AY738" s="72"/>
      <c r="AZ738" s="72"/>
      <c r="BA738" s="72"/>
      <c r="BB738" s="72"/>
      <c r="BC738" s="1008" t="s">
        <v>443</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986"/>
      <c r="C739" s="1987"/>
      <c r="D739" s="1987"/>
      <c r="E739" s="1987"/>
      <c r="F739" s="1988"/>
      <c r="G739" s="1994"/>
      <c r="H739" s="1995"/>
      <c r="I739" s="1995"/>
      <c r="J739" s="1996"/>
      <c r="K739" s="1989"/>
      <c r="L739" s="1989"/>
      <c r="M739" s="1989"/>
      <c r="N739" s="1989"/>
      <c r="O739" s="1989"/>
      <c r="P739" s="1739">
        <f t="shared" si="26"/>
        <v>0</v>
      </c>
      <c r="Q739" s="1739"/>
      <c r="R739" s="1739"/>
      <c r="S739" s="1739"/>
      <c r="T739" s="1739"/>
      <c r="U739" s="2053"/>
      <c r="V739" s="2054"/>
      <c r="W739" s="2054"/>
      <c r="X739" s="2055"/>
      <c r="Y739" s="1739">
        <f>K739+U739</f>
        <v>0</v>
      </c>
      <c r="Z739" s="1739"/>
      <c r="AA739" s="1739"/>
      <c r="AB739" s="1739"/>
      <c r="AC739" s="1739"/>
      <c r="AD739" s="2056">
        <v>0</v>
      </c>
      <c r="AE739" s="2057"/>
      <c r="AF739" s="2057"/>
      <c r="AG739" s="2057"/>
      <c r="AH739" s="2058"/>
      <c r="AI739" s="1710" t="str">
        <f t="shared" si="27"/>
        <v xml:space="preserve"> </v>
      </c>
      <c r="AJ739" s="1711"/>
      <c r="AK739" s="1712"/>
      <c r="AL739" s="75"/>
      <c r="AM739" s="72"/>
      <c r="AN739" s="72"/>
      <c r="AO739" s="72"/>
      <c r="AP739" s="72"/>
      <c r="AQ739" s="72"/>
      <c r="AR739" s="72"/>
      <c r="AS739" s="72"/>
      <c r="AT739" s="72"/>
      <c r="AU739" s="72"/>
      <c r="AV739" s="72"/>
      <c r="AW739" s="72"/>
      <c r="AX739" s="72"/>
      <c r="AY739" s="72"/>
      <c r="AZ739" s="72"/>
      <c r="BA739" s="72"/>
      <c r="BB739" s="72"/>
      <c r="BC739" s="1008" t="s">
        <v>148</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986"/>
      <c r="C740" s="1987"/>
      <c r="D740" s="1987"/>
      <c r="E740" s="1987"/>
      <c r="F740" s="1988"/>
      <c r="G740" s="1994"/>
      <c r="H740" s="1995"/>
      <c r="I740" s="1995"/>
      <c r="J740" s="1996"/>
      <c r="K740" s="1989"/>
      <c r="L740" s="1989"/>
      <c r="M740" s="1989"/>
      <c r="N740" s="1989"/>
      <c r="O740" s="1989"/>
      <c r="P740" s="1739">
        <f t="shared" si="26"/>
        <v>0</v>
      </c>
      <c r="Q740" s="1739"/>
      <c r="R740" s="1739"/>
      <c r="S740" s="1739"/>
      <c r="T740" s="1739"/>
      <c r="U740" s="2053"/>
      <c r="V740" s="2054"/>
      <c r="W740" s="2054"/>
      <c r="X740" s="2055"/>
      <c r="Y740" s="1739">
        <f>K740+U740</f>
        <v>0</v>
      </c>
      <c r="Z740" s="1739"/>
      <c r="AA740" s="1739"/>
      <c r="AB740" s="1739"/>
      <c r="AC740" s="1739"/>
      <c r="AD740" s="2056">
        <v>0</v>
      </c>
      <c r="AE740" s="2057"/>
      <c r="AF740" s="2057"/>
      <c r="AG740" s="2057"/>
      <c r="AH740" s="2058"/>
      <c r="AI740" s="1710" t="str">
        <f t="shared" si="27"/>
        <v xml:space="preserve"> </v>
      </c>
      <c r="AJ740" s="1711"/>
      <c r="AK740" s="1712"/>
      <c r="AL740" s="75"/>
      <c r="AM740" s="72"/>
      <c r="AN740" s="72"/>
      <c r="AO740" s="72"/>
      <c r="AP740" s="72"/>
      <c r="AQ740" s="72"/>
      <c r="AR740" s="72"/>
      <c r="AS740" s="72"/>
      <c r="AT740" s="72"/>
      <c r="AU740" s="72"/>
      <c r="AV740" s="72"/>
      <c r="AW740" s="72"/>
      <c r="AX740" s="72"/>
      <c r="AY740" s="72"/>
      <c r="AZ740" s="72"/>
      <c r="BA740" s="72"/>
      <c r="BB740" s="72"/>
      <c r="BC740" s="1008" t="s">
        <v>444</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986"/>
      <c r="C741" s="1987"/>
      <c r="D741" s="1987"/>
      <c r="E741" s="1987"/>
      <c r="F741" s="1988"/>
      <c r="G741" s="1994"/>
      <c r="H741" s="1995"/>
      <c r="I741" s="1995"/>
      <c r="J741" s="1996"/>
      <c r="K741" s="1989"/>
      <c r="L741" s="1989"/>
      <c r="M741" s="1989"/>
      <c r="N741" s="1989"/>
      <c r="O741" s="1989"/>
      <c r="P741" s="1739">
        <f t="shared" si="26"/>
        <v>0</v>
      </c>
      <c r="Q741" s="1739"/>
      <c r="R741" s="1739"/>
      <c r="S741" s="1739"/>
      <c r="T741" s="1739"/>
      <c r="U741" s="2053"/>
      <c r="V741" s="2054"/>
      <c r="W741" s="2054"/>
      <c r="X741" s="2055"/>
      <c r="Y741" s="1739">
        <f>K741+U741</f>
        <v>0</v>
      </c>
      <c r="Z741" s="1739"/>
      <c r="AA741" s="1739"/>
      <c r="AB741" s="1739"/>
      <c r="AC741" s="1739"/>
      <c r="AD741" s="2056">
        <v>0</v>
      </c>
      <c r="AE741" s="2057"/>
      <c r="AF741" s="2057"/>
      <c r="AG741" s="2057"/>
      <c r="AH741" s="2058"/>
      <c r="AI741" s="1710" t="str">
        <f>IF($AD741&gt;0,($Y741/#REF!), " ")</f>
        <v xml:space="preserve"> </v>
      </c>
      <c r="AJ741" s="1711"/>
      <c r="AK741" s="1712"/>
      <c r="AL741" s="75"/>
      <c r="AM741" s="72"/>
      <c r="AN741" s="72"/>
      <c r="AO741" s="72"/>
      <c r="AP741" s="72"/>
      <c r="AQ741" s="72"/>
      <c r="AR741" s="72"/>
      <c r="AS741" s="72"/>
      <c r="AT741" s="72"/>
      <c r="AU741" s="72"/>
      <c r="AV741" s="72"/>
      <c r="AW741" s="72"/>
      <c r="AX741" s="72"/>
      <c r="AY741" s="72"/>
      <c r="AZ741" s="72"/>
      <c r="BA741" s="72"/>
      <c r="BB741" s="72"/>
      <c r="BC741" s="1008" t="s">
        <v>445</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986"/>
      <c r="C742" s="1987"/>
      <c r="D742" s="1987"/>
      <c r="E742" s="1987"/>
      <c r="F742" s="1988"/>
      <c r="G742" s="1994"/>
      <c r="H742" s="1995"/>
      <c r="I742" s="1995"/>
      <c r="J742" s="1996"/>
      <c r="K742" s="1989"/>
      <c r="L742" s="1989"/>
      <c r="M742" s="1989"/>
      <c r="N742" s="1989"/>
      <c r="O742" s="1989"/>
      <c r="P742" s="1739">
        <f t="shared" si="26"/>
        <v>0</v>
      </c>
      <c r="Q742" s="1739"/>
      <c r="R742" s="1739"/>
      <c r="S742" s="1739"/>
      <c r="T742" s="1739"/>
      <c r="U742" s="2053"/>
      <c r="V742" s="2054"/>
      <c r="W742" s="2054"/>
      <c r="X742" s="2055"/>
      <c r="Y742" s="1739">
        <f>K742+U742</f>
        <v>0</v>
      </c>
      <c r="Z742" s="1739"/>
      <c r="AA742" s="1739"/>
      <c r="AB742" s="1739"/>
      <c r="AC742" s="1739"/>
      <c r="AD742" s="2056">
        <v>0</v>
      </c>
      <c r="AE742" s="2057"/>
      <c r="AF742" s="2057"/>
      <c r="AG742" s="2057"/>
      <c r="AH742" s="2058"/>
      <c r="AI742" s="1710" t="str">
        <f t="shared" si="27"/>
        <v xml:space="preserve"> </v>
      </c>
      <c r="AJ742" s="1711"/>
      <c r="AK742" s="1712"/>
      <c r="AL742" s="75"/>
      <c r="AM742" s="72"/>
      <c r="AN742" s="72"/>
      <c r="AO742" s="72"/>
      <c r="AP742" s="72"/>
      <c r="AQ742" s="72"/>
      <c r="AR742" s="72"/>
      <c r="AS742" s="72"/>
      <c r="AT742" s="72"/>
      <c r="AU742" s="72"/>
      <c r="AV742" s="72"/>
      <c r="AW742" s="72"/>
      <c r="AX742" s="72"/>
      <c r="AY742" s="72"/>
      <c r="AZ742" s="72"/>
      <c r="BA742" s="72"/>
      <c r="BB742" s="72"/>
      <c r="BC742" s="1008" t="s">
        <v>446</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986"/>
      <c r="C743" s="1987"/>
      <c r="D743" s="1987"/>
      <c r="E743" s="1987"/>
      <c r="F743" s="1988"/>
      <c r="G743" s="1994"/>
      <c r="H743" s="1995"/>
      <c r="I743" s="1995"/>
      <c r="J743" s="1996"/>
      <c r="K743" s="1989"/>
      <c r="L743" s="1989"/>
      <c r="M743" s="1989"/>
      <c r="N743" s="1989"/>
      <c r="O743" s="1989"/>
      <c r="P743" s="1739">
        <f t="shared" si="26"/>
        <v>0</v>
      </c>
      <c r="Q743" s="1739"/>
      <c r="R743" s="1739"/>
      <c r="S743" s="1739"/>
      <c r="T743" s="1739"/>
      <c r="U743" s="2053"/>
      <c r="V743" s="2054"/>
      <c r="W743" s="2054"/>
      <c r="X743" s="2055"/>
      <c r="Y743" s="1739">
        <f>K743+U743</f>
        <v>0</v>
      </c>
      <c r="Z743" s="1739"/>
      <c r="AA743" s="1739"/>
      <c r="AB743" s="1739"/>
      <c r="AC743" s="1739"/>
      <c r="AD743" s="2056">
        <v>0</v>
      </c>
      <c r="AE743" s="2057"/>
      <c r="AF743" s="2057"/>
      <c r="AG743" s="2057"/>
      <c r="AH743" s="2058"/>
      <c r="AI743" s="1710" t="str">
        <f t="shared" si="27"/>
        <v xml:space="preserve"> </v>
      </c>
      <c r="AJ743" s="1711"/>
      <c r="AK743" s="1712"/>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986"/>
      <c r="C744" s="1987"/>
      <c r="D744" s="1987"/>
      <c r="E744" s="1987"/>
      <c r="F744" s="1988"/>
      <c r="G744" s="1994"/>
      <c r="H744" s="1995"/>
      <c r="I744" s="1995"/>
      <c r="J744" s="1996"/>
      <c r="K744" s="1989"/>
      <c r="L744" s="1989"/>
      <c r="M744" s="1989"/>
      <c r="N744" s="1989"/>
      <c r="O744" s="1989"/>
      <c r="P744" s="1739">
        <f t="shared" si="26"/>
        <v>0</v>
      </c>
      <c r="Q744" s="1739"/>
      <c r="R744" s="1739"/>
      <c r="S744" s="1739"/>
      <c r="T744" s="1739"/>
      <c r="U744" s="2053"/>
      <c r="V744" s="2054"/>
      <c r="W744" s="2054"/>
      <c r="X744" s="2055"/>
      <c r="Y744" s="1739">
        <f t="shared" si="28"/>
        <v>0</v>
      </c>
      <c r="Z744" s="1739"/>
      <c r="AA744" s="1739"/>
      <c r="AB744" s="1739"/>
      <c r="AC744" s="1739"/>
      <c r="AD744" s="2056">
        <v>0</v>
      </c>
      <c r="AE744" s="2057"/>
      <c r="AF744" s="2057"/>
      <c r="AG744" s="2057"/>
      <c r="AH744" s="2058"/>
      <c r="AI744" s="1710" t="str">
        <f t="shared" si="27"/>
        <v xml:space="preserve"> </v>
      </c>
      <c r="AJ744" s="1711"/>
      <c r="AK744" s="1712"/>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986"/>
      <c r="C745" s="1987"/>
      <c r="D745" s="1987"/>
      <c r="E745" s="1987"/>
      <c r="F745" s="1988"/>
      <c r="G745" s="1994"/>
      <c r="H745" s="1995"/>
      <c r="I745" s="1995"/>
      <c r="J745" s="1996"/>
      <c r="K745" s="1989"/>
      <c r="L745" s="1989"/>
      <c r="M745" s="1989"/>
      <c r="N745" s="1989"/>
      <c r="O745" s="1989"/>
      <c r="P745" s="1739">
        <f t="shared" si="26"/>
        <v>0</v>
      </c>
      <c r="Q745" s="1739"/>
      <c r="R745" s="1739"/>
      <c r="S745" s="1739"/>
      <c r="T745" s="1739"/>
      <c r="U745" s="2053"/>
      <c r="V745" s="2054"/>
      <c r="W745" s="2054"/>
      <c r="X745" s="2055"/>
      <c r="Y745" s="1739">
        <f t="shared" si="28"/>
        <v>0</v>
      </c>
      <c r="Z745" s="1739"/>
      <c r="AA745" s="1739"/>
      <c r="AB745" s="1739"/>
      <c r="AC745" s="1739"/>
      <c r="AD745" s="2056">
        <v>0</v>
      </c>
      <c r="AE745" s="2057"/>
      <c r="AF745" s="2057"/>
      <c r="AG745" s="2057"/>
      <c r="AH745" s="2058"/>
      <c r="AI745" s="1710" t="str">
        <f t="shared" si="27"/>
        <v xml:space="preserve"> </v>
      </c>
      <c r="AJ745" s="1711"/>
      <c r="AK745" s="1712"/>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986"/>
      <c r="C746" s="1987"/>
      <c r="D746" s="1987"/>
      <c r="E746" s="1987"/>
      <c r="F746" s="1988"/>
      <c r="G746" s="1994"/>
      <c r="H746" s="1995"/>
      <c r="I746" s="1995"/>
      <c r="J746" s="1996"/>
      <c r="K746" s="1989"/>
      <c r="L746" s="1989"/>
      <c r="M746" s="1989"/>
      <c r="N746" s="1989"/>
      <c r="O746" s="1989"/>
      <c r="P746" s="1739">
        <f t="shared" si="26"/>
        <v>0</v>
      </c>
      <c r="Q746" s="1739"/>
      <c r="R746" s="1739"/>
      <c r="S746" s="1739"/>
      <c r="T746" s="1739"/>
      <c r="U746" s="2053"/>
      <c r="V746" s="2054"/>
      <c r="W746" s="2054"/>
      <c r="X746" s="2055"/>
      <c r="Y746" s="1739">
        <f t="shared" si="28"/>
        <v>0</v>
      </c>
      <c r="Z746" s="1739"/>
      <c r="AA746" s="1739"/>
      <c r="AB746" s="1739"/>
      <c r="AC746" s="1739"/>
      <c r="AD746" s="2056">
        <v>0</v>
      </c>
      <c r="AE746" s="2057"/>
      <c r="AF746" s="2057"/>
      <c r="AG746" s="2057"/>
      <c r="AH746" s="2058"/>
      <c r="AI746" s="1710" t="str">
        <f t="shared" si="27"/>
        <v xml:space="preserve"> </v>
      </c>
      <c r="AJ746" s="1711"/>
      <c r="AK746" s="171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986"/>
      <c r="C747" s="1987"/>
      <c r="D747" s="1987"/>
      <c r="E747" s="1987"/>
      <c r="F747" s="1988"/>
      <c r="G747" s="1994"/>
      <c r="H747" s="1995"/>
      <c r="I747" s="1995"/>
      <c r="J747" s="1996"/>
      <c r="K747" s="1989"/>
      <c r="L747" s="1989"/>
      <c r="M747" s="1989"/>
      <c r="N747" s="1989"/>
      <c r="O747" s="1989"/>
      <c r="P747" s="1739">
        <f t="shared" si="26"/>
        <v>0</v>
      </c>
      <c r="Q747" s="1739"/>
      <c r="R747" s="1739"/>
      <c r="S747" s="1739"/>
      <c r="T747" s="1739"/>
      <c r="U747" s="2053"/>
      <c r="V747" s="2054"/>
      <c r="W747" s="2054"/>
      <c r="X747" s="2055"/>
      <c r="Y747" s="1739">
        <f t="shared" si="28"/>
        <v>0</v>
      </c>
      <c r="Z747" s="1739"/>
      <c r="AA747" s="1739"/>
      <c r="AB747" s="1739"/>
      <c r="AC747" s="1739"/>
      <c r="AD747" s="2056">
        <v>0</v>
      </c>
      <c r="AE747" s="2057"/>
      <c r="AF747" s="2057"/>
      <c r="AG747" s="2057"/>
      <c r="AH747" s="2058"/>
      <c r="AI747" s="1710" t="str">
        <f t="shared" si="27"/>
        <v xml:space="preserve"> </v>
      </c>
      <c r="AJ747" s="1711"/>
      <c r="AK747" s="171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986"/>
      <c r="C748" s="1987"/>
      <c r="D748" s="1987"/>
      <c r="E748" s="1987"/>
      <c r="F748" s="1988"/>
      <c r="G748" s="1994"/>
      <c r="H748" s="1995"/>
      <c r="I748" s="1995"/>
      <c r="J748" s="1996"/>
      <c r="K748" s="1989"/>
      <c r="L748" s="1989"/>
      <c r="M748" s="1989"/>
      <c r="N748" s="1989"/>
      <c r="O748" s="1989"/>
      <c r="P748" s="1739">
        <f t="shared" si="26"/>
        <v>0</v>
      </c>
      <c r="Q748" s="1739"/>
      <c r="R748" s="1739"/>
      <c r="S748" s="1739"/>
      <c r="T748" s="1739"/>
      <c r="U748" s="2053"/>
      <c r="V748" s="2054"/>
      <c r="W748" s="2054"/>
      <c r="X748" s="2055"/>
      <c r="Y748" s="1739">
        <f t="shared" si="28"/>
        <v>0</v>
      </c>
      <c r="Z748" s="1739"/>
      <c r="AA748" s="1739"/>
      <c r="AB748" s="1739"/>
      <c r="AC748" s="1739"/>
      <c r="AD748" s="2056">
        <v>0</v>
      </c>
      <c r="AE748" s="2057"/>
      <c r="AF748" s="2057"/>
      <c r="AG748" s="2057"/>
      <c r="AH748" s="2058"/>
      <c r="AI748" s="2060" t="str">
        <f t="shared" si="27"/>
        <v xml:space="preserve"> </v>
      </c>
      <c r="AJ748" s="2061"/>
      <c r="AK748" s="206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954" t="s">
        <v>330</v>
      </c>
      <c r="C749" s="1955"/>
      <c r="D749" s="1955"/>
      <c r="E749" s="1955"/>
      <c r="F749" s="1956"/>
      <c r="G749" s="2116">
        <f>SUM(G724:J748)</f>
        <v>0</v>
      </c>
      <c r="H749" s="2117"/>
      <c r="I749" s="2117"/>
      <c r="J749" s="2118"/>
      <c r="K749" s="1954" t="s">
        <v>329</v>
      </c>
      <c r="L749" s="1955"/>
      <c r="M749" s="1955"/>
      <c r="N749" s="1955"/>
      <c r="O749" s="1956"/>
      <c r="P749" s="1968">
        <f>SUM(P724:T748)</f>
        <v>0</v>
      </c>
      <c r="Q749" s="1969"/>
      <c r="R749" s="1969"/>
      <c r="S749" s="1969"/>
      <c r="T749" s="1970"/>
      <c r="Y749" s="2067" t="s">
        <v>1320</v>
      </c>
      <c r="Z749" s="2068"/>
      <c r="AA749" s="2068"/>
      <c r="AB749" s="2068"/>
      <c r="AC749" s="2069"/>
      <c r="AD749" s="2079" t="e">
        <f>AW710</f>
        <v>#DIV/0!</v>
      </c>
      <c r="AE749" s="2080"/>
      <c r="AF749" s="2080"/>
      <c r="AG749" s="2080"/>
      <c r="AH749" s="2081"/>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1436</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980" t="s">
        <v>750</v>
      </c>
      <c r="AG751" s="1980"/>
      <c r="AH751" s="198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1679</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1680</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951</v>
      </c>
      <c r="B755" s="105"/>
      <c r="C755" s="106" t="s">
        <v>574</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2119" t="s">
        <v>1678</v>
      </c>
      <c r="D756" s="2119"/>
      <c r="E756" s="2119"/>
      <c r="F756" s="2119"/>
      <c r="G756" s="2119"/>
      <c r="H756" s="2119"/>
      <c r="I756" s="2119"/>
      <c r="J756" s="2119"/>
      <c r="K756" s="2119"/>
      <c r="L756" s="2119"/>
      <c r="M756" s="2119"/>
      <c r="N756" s="2119"/>
      <c r="O756" s="2119"/>
      <c r="P756" s="2119"/>
      <c r="Q756" s="2119"/>
      <c r="R756" s="2119"/>
      <c r="S756" s="2119"/>
      <c r="T756" s="2119"/>
      <c r="U756" s="2119"/>
      <c r="V756" s="2119"/>
      <c r="W756" s="2119"/>
      <c r="X756" s="2119"/>
      <c r="Y756" s="2119"/>
      <c r="Z756" s="2119"/>
      <c r="AA756" s="2119"/>
      <c r="AB756" s="2119"/>
      <c r="AC756" s="2119"/>
      <c r="AD756" s="2119"/>
      <c r="AE756" s="2119"/>
      <c r="AF756" s="2119"/>
      <c r="AG756" s="2119"/>
      <c r="AH756" s="2119"/>
      <c r="AI756" s="2119"/>
      <c r="AJ756" s="2119"/>
      <c r="AK756" s="211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2119"/>
      <c r="D757" s="2119"/>
      <c r="E757" s="2119"/>
      <c r="F757" s="2119"/>
      <c r="G757" s="2119"/>
      <c r="H757" s="2119"/>
      <c r="I757" s="2119"/>
      <c r="J757" s="2119"/>
      <c r="K757" s="2119"/>
      <c r="L757" s="2119"/>
      <c r="M757" s="2119"/>
      <c r="N757" s="2119"/>
      <c r="O757" s="2119"/>
      <c r="P757" s="2119"/>
      <c r="Q757" s="2119"/>
      <c r="R757" s="2119"/>
      <c r="S757" s="2119"/>
      <c r="T757" s="2119"/>
      <c r="U757" s="2119"/>
      <c r="V757" s="2119"/>
      <c r="W757" s="2119"/>
      <c r="X757" s="2119"/>
      <c r="Y757" s="2119"/>
      <c r="Z757" s="2119"/>
      <c r="AA757" s="2119"/>
      <c r="AB757" s="2119"/>
      <c r="AC757" s="2119"/>
      <c r="AD757" s="2119"/>
      <c r="AE757" s="2119"/>
      <c r="AF757" s="2119"/>
      <c r="AG757" s="2119"/>
      <c r="AH757" s="2119"/>
      <c r="AI757" s="2119"/>
      <c r="AJ757" s="2119"/>
      <c r="AK757" s="211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2119"/>
      <c r="D758" s="2119"/>
      <c r="E758" s="2119"/>
      <c r="F758" s="2119"/>
      <c r="G758" s="2119"/>
      <c r="H758" s="2119"/>
      <c r="I758" s="2119"/>
      <c r="J758" s="2119"/>
      <c r="K758" s="2119"/>
      <c r="L758" s="2119"/>
      <c r="M758" s="2119"/>
      <c r="N758" s="2119"/>
      <c r="O758" s="2119"/>
      <c r="P758" s="2119"/>
      <c r="Q758" s="2119"/>
      <c r="R758" s="2119"/>
      <c r="S758" s="2119"/>
      <c r="T758" s="2119"/>
      <c r="U758" s="2119"/>
      <c r="V758" s="2119"/>
      <c r="W758" s="2119"/>
      <c r="X758" s="2119"/>
      <c r="Y758" s="2119"/>
      <c r="Z758" s="2119"/>
      <c r="AA758" s="2119"/>
      <c r="AB758" s="2119"/>
      <c r="AC758" s="2119"/>
      <c r="AD758" s="2119"/>
      <c r="AE758" s="2119"/>
      <c r="AF758" s="2119"/>
      <c r="AG758" s="2119"/>
      <c r="AH758" s="2119"/>
      <c r="AI758" s="2119"/>
      <c r="AJ758" s="2119"/>
      <c r="AK758" s="2119"/>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2119"/>
      <c r="D759" s="2119"/>
      <c r="E759" s="2119"/>
      <c r="F759" s="2119"/>
      <c r="G759" s="2119"/>
      <c r="H759" s="2119"/>
      <c r="I759" s="2119"/>
      <c r="J759" s="2119"/>
      <c r="K759" s="2119"/>
      <c r="L759" s="2119"/>
      <c r="M759" s="2119"/>
      <c r="N759" s="2119"/>
      <c r="O759" s="2119"/>
      <c r="P759" s="2119"/>
      <c r="Q759" s="2119"/>
      <c r="R759" s="2119"/>
      <c r="S759" s="2119"/>
      <c r="T759" s="2119"/>
      <c r="U759" s="2119"/>
      <c r="V759" s="2119"/>
      <c r="W759" s="2119"/>
      <c r="X759" s="2119"/>
      <c r="Y759" s="2119"/>
      <c r="Z759" s="2119"/>
      <c r="AA759" s="2119"/>
      <c r="AB759" s="2119"/>
      <c r="AC759" s="2119"/>
      <c r="AD759" s="2119"/>
      <c r="AE759" s="2119"/>
      <c r="AF759" s="2119"/>
      <c r="AG759" s="2119"/>
      <c r="AH759" s="2119"/>
      <c r="AI759" s="2119"/>
      <c r="AJ759" s="2119"/>
      <c r="AK759" s="2119"/>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2119"/>
      <c r="D760" s="2119"/>
      <c r="E760" s="2119"/>
      <c r="F760" s="2119"/>
      <c r="G760" s="2119"/>
      <c r="H760" s="2119"/>
      <c r="I760" s="2119"/>
      <c r="J760" s="2119"/>
      <c r="K760" s="2119"/>
      <c r="L760" s="2119"/>
      <c r="M760" s="2119"/>
      <c r="N760" s="2119"/>
      <c r="O760" s="2119"/>
      <c r="P760" s="2119"/>
      <c r="Q760" s="2119"/>
      <c r="R760" s="2119"/>
      <c r="S760" s="2119"/>
      <c r="T760" s="2119"/>
      <c r="U760" s="2119"/>
      <c r="V760" s="2119"/>
      <c r="W760" s="2119"/>
      <c r="X760" s="2119"/>
      <c r="Y760" s="2119"/>
      <c r="Z760" s="2119"/>
      <c r="AA760" s="2119"/>
      <c r="AB760" s="2119"/>
      <c r="AC760" s="2119"/>
      <c r="AD760" s="2119"/>
      <c r="AE760" s="2119"/>
      <c r="AF760" s="2119"/>
      <c r="AG760" s="2119"/>
      <c r="AH760" s="2119"/>
      <c r="AI760" s="2119"/>
      <c r="AJ760" s="2119"/>
      <c r="AK760" s="2119"/>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2119"/>
      <c r="D761" s="2119"/>
      <c r="E761" s="2119"/>
      <c r="F761" s="2119"/>
      <c r="G761" s="2119"/>
      <c r="H761" s="2119"/>
      <c r="I761" s="2119"/>
      <c r="J761" s="2119"/>
      <c r="K761" s="2119"/>
      <c r="L761" s="2119"/>
      <c r="M761" s="2119"/>
      <c r="N761" s="2119"/>
      <c r="O761" s="2119"/>
      <c r="P761" s="2119"/>
      <c r="Q761" s="2119"/>
      <c r="R761" s="2119"/>
      <c r="S761" s="2119"/>
      <c r="T761" s="2119"/>
      <c r="U761" s="2119"/>
      <c r="V761" s="2119"/>
      <c r="W761" s="2119"/>
      <c r="X761" s="2119"/>
      <c r="Y761" s="2119"/>
      <c r="Z761" s="2119"/>
      <c r="AA761" s="2119"/>
      <c r="AB761" s="2119"/>
      <c r="AC761" s="2119"/>
      <c r="AD761" s="2119"/>
      <c r="AE761" s="2119"/>
      <c r="AF761" s="2119"/>
      <c r="AG761" s="2119"/>
      <c r="AH761" s="2119"/>
      <c r="AI761" s="2119"/>
      <c r="AJ761" s="2119"/>
      <c r="AK761" s="211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2119"/>
      <c r="D762" s="2119"/>
      <c r="E762" s="2119"/>
      <c r="F762" s="2119"/>
      <c r="G762" s="2119"/>
      <c r="H762" s="2119"/>
      <c r="I762" s="2119"/>
      <c r="J762" s="2119"/>
      <c r="K762" s="2119"/>
      <c r="L762" s="2119"/>
      <c r="M762" s="2119"/>
      <c r="N762" s="2119"/>
      <c r="O762" s="2119"/>
      <c r="P762" s="2119"/>
      <c r="Q762" s="2119"/>
      <c r="R762" s="2119"/>
      <c r="S762" s="2119"/>
      <c r="T762" s="2119"/>
      <c r="U762" s="2119"/>
      <c r="V762" s="2119"/>
      <c r="W762" s="2119"/>
      <c r="X762" s="2119"/>
      <c r="Y762" s="2119"/>
      <c r="Z762" s="2119"/>
      <c r="AA762" s="2119"/>
      <c r="AB762" s="2119"/>
      <c r="AC762" s="2119"/>
      <c r="AD762" s="2119"/>
      <c r="AE762" s="2119"/>
      <c r="AF762" s="2119"/>
      <c r="AG762" s="2119"/>
      <c r="AH762" s="2119"/>
      <c r="AI762" s="2119"/>
      <c r="AJ762" s="2119"/>
      <c r="AK762" s="211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2119"/>
      <c r="D763" s="2119"/>
      <c r="E763" s="2119"/>
      <c r="F763" s="2119"/>
      <c r="G763" s="2119"/>
      <c r="H763" s="2119"/>
      <c r="I763" s="2119"/>
      <c r="J763" s="2119"/>
      <c r="K763" s="2119"/>
      <c r="L763" s="2119"/>
      <c r="M763" s="2119"/>
      <c r="N763" s="2119"/>
      <c r="O763" s="2119"/>
      <c r="P763" s="2119"/>
      <c r="Q763" s="2119"/>
      <c r="R763" s="2119"/>
      <c r="S763" s="2119"/>
      <c r="T763" s="2119"/>
      <c r="U763" s="2119"/>
      <c r="V763" s="2119"/>
      <c r="W763" s="2119"/>
      <c r="X763" s="2119"/>
      <c r="Y763" s="2119"/>
      <c r="Z763" s="2119"/>
      <c r="AA763" s="2119"/>
      <c r="AB763" s="2119"/>
      <c r="AC763" s="2119"/>
      <c r="AD763" s="2119"/>
      <c r="AE763" s="2119"/>
      <c r="AF763" s="2119"/>
      <c r="AG763" s="2119"/>
      <c r="AH763" s="2119"/>
      <c r="AI763" s="2119"/>
      <c r="AJ763" s="2119"/>
      <c r="AK763" s="211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2119"/>
      <c r="D764" s="2119"/>
      <c r="E764" s="2119"/>
      <c r="F764" s="2119"/>
      <c r="G764" s="2119"/>
      <c r="H764" s="2119"/>
      <c r="I764" s="2119"/>
      <c r="J764" s="2119"/>
      <c r="K764" s="2119"/>
      <c r="L764" s="2119"/>
      <c r="M764" s="2119"/>
      <c r="N764" s="2119"/>
      <c r="O764" s="2119"/>
      <c r="P764" s="2119"/>
      <c r="Q764" s="2119"/>
      <c r="R764" s="2119"/>
      <c r="S764" s="2119"/>
      <c r="T764" s="2119"/>
      <c r="U764" s="2119"/>
      <c r="V764" s="2119"/>
      <c r="W764" s="2119"/>
      <c r="X764" s="2119"/>
      <c r="Y764" s="2119"/>
      <c r="Z764" s="2119"/>
      <c r="AA764" s="2119"/>
      <c r="AB764" s="2119"/>
      <c r="AC764" s="2119"/>
      <c r="AD764" s="2119"/>
      <c r="AE764" s="2119"/>
      <c r="AF764" s="2119"/>
      <c r="AG764" s="2119"/>
      <c r="AH764" s="2119"/>
      <c r="AI764" s="2119"/>
      <c r="AJ764" s="2119"/>
      <c r="AK764" s="211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73" t="s">
        <v>483</v>
      </c>
      <c r="K766" s="1674"/>
      <c r="L766" s="1674"/>
      <c r="M766" s="1674"/>
      <c r="N766" s="1675"/>
      <c r="O766" s="1672" t="s">
        <v>550</v>
      </c>
      <c r="P766" s="1672"/>
      <c r="Q766" s="1672"/>
      <c r="R766" s="1672"/>
      <c r="S766" s="1672"/>
      <c r="T766" s="1672" t="s">
        <v>686</v>
      </c>
      <c r="U766" s="1672"/>
      <c r="V766" s="1672"/>
      <c r="W766" s="1672"/>
      <c r="X766" s="1672"/>
      <c r="Y766" s="1672" t="s">
        <v>551</v>
      </c>
      <c r="Z766" s="1672"/>
      <c r="AA766" s="1672"/>
      <c r="AB766" s="1672"/>
      <c r="AC766" s="16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76"/>
      <c r="K767" s="1677"/>
      <c r="L767" s="1677"/>
      <c r="M767" s="1677"/>
      <c r="N767" s="1678"/>
      <c r="O767" s="1672"/>
      <c r="P767" s="1672"/>
      <c r="Q767" s="1672"/>
      <c r="R767" s="1672"/>
      <c r="S767" s="1672"/>
      <c r="T767" s="1672"/>
      <c r="U767" s="1672"/>
      <c r="V767" s="1672"/>
      <c r="W767" s="1672"/>
      <c r="X767" s="1672"/>
      <c r="Y767" s="1672"/>
      <c r="Z767" s="1672"/>
      <c r="AA767" s="1672"/>
      <c r="AB767" s="1672"/>
      <c r="AC767" s="16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76"/>
      <c r="K768" s="1677"/>
      <c r="L768" s="1677"/>
      <c r="M768" s="1677"/>
      <c r="N768" s="1678"/>
      <c r="O768" s="1672"/>
      <c r="P768" s="1672"/>
      <c r="Q768" s="1672"/>
      <c r="R768" s="1672"/>
      <c r="S768" s="1672"/>
      <c r="T768" s="1672"/>
      <c r="U768" s="1672"/>
      <c r="V768" s="1672"/>
      <c r="W768" s="1672"/>
      <c r="X768" s="1672"/>
      <c r="Y768" s="1672"/>
      <c r="Z768" s="1672"/>
      <c r="AA768" s="1672"/>
      <c r="AB768" s="1672"/>
      <c r="AC768" s="16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79"/>
      <c r="K769" s="1680"/>
      <c r="L769" s="1680"/>
      <c r="M769" s="1680"/>
      <c r="N769" s="1681"/>
      <c r="O769" s="1672"/>
      <c r="P769" s="1672"/>
      <c r="Q769" s="1672"/>
      <c r="R769" s="1672"/>
      <c r="S769" s="1672"/>
      <c r="T769" s="1672"/>
      <c r="U769" s="1672"/>
      <c r="V769" s="1672"/>
      <c r="W769" s="1672"/>
      <c r="X769" s="1672"/>
      <c r="Y769" s="1672"/>
      <c r="Z769" s="1672"/>
      <c r="AA769" s="1672"/>
      <c r="AB769" s="1672"/>
      <c r="AC769" s="16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986"/>
      <c r="K770" s="1987"/>
      <c r="L770" s="1987"/>
      <c r="M770" s="1987"/>
      <c r="N770" s="1988"/>
      <c r="O770" s="1685"/>
      <c r="P770" s="1685"/>
      <c r="Q770" s="1685"/>
      <c r="R770" s="1685"/>
      <c r="S770" s="1685"/>
      <c r="T770" s="1989"/>
      <c r="U770" s="1989"/>
      <c r="V770" s="1989"/>
      <c r="W770" s="1989"/>
      <c r="X770" s="1989"/>
      <c r="Y770" s="1739">
        <f>T770*O770</f>
        <v>0</v>
      </c>
      <c r="Z770" s="1739"/>
      <c r="AA770" s="1739"/>
      <c r="AB770" s="1739"/>
      <c r="AC770" s="173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986"/>
      <c r="K771" s="1987"/>
      <c r="L771" s="1987"/>
      <c r="M771" s="1987"/>
      <c r="N771" s="1988"/>
      <c r="O771" s="1685"/>
      <c r="P771" s="1685"/>
      <c r="Q771" s="1685"/>
      <c r="R771" s="1685"/>
      <c r="S771" s="1685"/>
      <c r="T771" s="1989"/>
      <c r="U771" s="1989"/>
      <c r="V771" s="1989"/>
      <c r="W771" s="1989"/>
      <c r="X771" s="1989"/>
      <c r="Y771" s="1739">
        <f>T771*O771</f>
        <v>0</v>
      </c>
      <c r="Z771" s="1739"/>
      <c r="AA771" s="1739"/>
      <c r="AB771" s="1739"/>
      <c r="AC771" s="173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986"/>
      <c r="K772" s="1987"/>
      <c r="L772" s="1987"/>
      <c r="M772" s="1987"/>
      <c r="N772" s="1988"/>
      <c r="O772" s="1685"/>
      <c r="P772" s="1685"/>
      <c r="Q772" s="1685"/>
      <c r="R772" s="1685"/>
      <c r="S772" s="1685"/>
      <c r="T772" s="1989"/>
      <c r="U772" s="1989"/>
      <c r="V772" s="1989"/>
      <c r="W772" s="1989"/>
      <c r="X772" s="1989"/>
      <c r="Y772" s="1739">
        <f>T772*O772</f>
        <v>0</v>
      </c>
      <c r="Z772" s="1739"/>
      <c r="AA772" s="1739"/>
      <c r="AB772" s="1739"/>
      <c r="AC772" s="1739"/>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986"/>
      <c r="K773" s="1987"/>
      <c r="L773" s="1987"/>
      <c r="M773" s="1987"/>
      <c r="N773" s="1988"/>
      <c r="O773" s="1685"/>
      <c r="P773" s="1685"/>
      <c r="Q773" s="1685"/>
      <c r="R773" s="1685"/>
      <c r="S773" s="1685"/>
      <c r="T773" s="1989"/>
      <c r="U773" s="1989"/>
      <c r="V773" s="1989"/>
      <c r="W773" s="1989"/>
      <c r="X773" s="1989"/>
      <c r="Y773" s="1739">
        <f>T773*O773</f>
        <v>0</v>
      </c>
      <c r="Z773" s="1739"/>
      <c r="AA773" s="1739"/>
      <c r="AB773" s="1739"/>
      <c r="AC773" s="1739"/>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954" t="s">
        <v>330</v>
      </c>
      <c r="K774" s="1955"/>
      <c r="L774" s="1955"/>
      <c r="M774" s="1955"/>
      <c r="N774" s="1956"/>
      <c r="O774" s="1991">
        <f>SUM(O770:S773)</f>
        <v>0</v>
      </c>
      <c r="P774" s="1992"/>
      <c r="Q774" s="1992"/>
      <c r="R774" s="1992"/>
      <c r="S774" s="1993"/>
      <c r="T774" s="1983" t="s">
        <v>329</v>
      </c>
      <c r="U774" s="1984"/>
      <c r="V774" s="1984"/>
      <c r="W774" s="1984"/>
      <c r="X774" s="1985"/>
      <c r="Y774" s="1968">
        <f>SUM(Y770:AC773)</f>
        <v>0</v>
      </c>
      <c r="Z774" s="2114"/>
      <c r="AA774" s="2114"/>
      <c r="AB774" s="2114"/>
      <c r="AC774" s="2115"/>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611" t="s">
        <v>828</v>
      </c>
      <c r="K776" s="1611"/>
      <c r="L776" s="103"/>
      <c r="M776" s="816" t="s">
        <v>1434</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1435</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961</v>
      </c>
      <c r="B778" s="107"/>
      <c r="C778" s="107" t="s">
        <v>554</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73" t="s">
        <v>483</v>
      </c>
      <c r="K780" s="1674"/>
      <c r="L780" s="1674"/>
      <c r="M780" s="1674"/>
      <c r="N780" s="1675"/>
      <c r="O780" s="1672" t="s">
        <v>550</v>
      </c>
      <c r="P780" s="1672"/>
      <c r="Q780" s="1672"/>
      <c r="R780" s="1672"/>
      <c r="S780" s="1672"/>
      <c r="T780" s="1672" t="s">
        <v>686</v>
      </c>
      <c r="U780" s="1672"/>
      <c r="V780" s="1672"/>
      <c r="W780" s="1672"/>
      <c r="X780" s="1672"/>
      <c r="Y780" s="1672" t="s">
        <v>551</v>
      </c>
      <c r="Z780" s="1672"/>
      <c r="AA780" s="1672"/>
      <c r="AB780" s="1672"/>
      <c r="AC780" s="16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76"/>
      <c r="K781" s="1677"/>
      <c r="L781" s="1677"/>
      <c r="M781" s="1677"/>
      <c r="N781" s="1678"/>
      <c r="O781" s="1672"/>
      <c r="P781" s="1672"/>
      <c r="Q781" s="1672"/>
      <c r="R781" s="1672"/>
      <c r="S781" s="1672"/>
      <c r="T781" s="1672"/>
      <c r="U781" s="1672"/>
      <c r="V781" s="1672"/>
      <c r="W781" s="1672"/>
      <c r="X781" s="1672"/>
      <c r="Y781" s="1672"/>
      <c r="Z781" s="1672"/>
      <c r="AA781" s="1672"/>
      <c r="AB781" s="1672"/>
      <c r="AC781" s="16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76"/>
      <c r="K782" s="1677"/>
      <c r="L782" s="1677"/>
      <c r="M782" s="1677"/>
      <c r="N782" s="1678"/>
      <c r="O782" s="1672"/>
      <c r="P782" s="1672"/>
      <c r="Q782" s="1672"/>
      <c r="R782" s="1672"/>
      <c r="S782" s="1672"/>
      <c r="T782" s="1672"/>
      <c r="U782" s="1672"/>
      <c r="V782" s="1672"/>
      <c r="W782" s="1672"/>
      <c r="X782" s="1672"/>
      <c r="Y782" s="1672"/>
      <c r="Z782" s="1672"/>
      <c r="AA782" s="1672"/>
      <c r="AB782" s="1672"/>
      <c r="AC782" s="16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79"/>
      <c r="K783" s="1680"/>
      <c r="L783" s="1680"/>
      <c r="M783" s="1680"/>
      <c r="N783" s="1681"/>
      <c r="O783" s="1672"/>
      <c r="P783" s="1672"/>
      <c r="Q783" s="1672"/>
      <c r="R783" s="1672"/>
      <c r="S783" s="1672"/>
      <c r="T783" s="1672"/>
      <c r="U783" s="1672"/>
      <c r="V783" s="1672"/>
      <c r="W783" s="1672"/>
      <c r="X783" s="1672"/>
      <c r="Y783" s="1672"/>
      <c r="Z783" s="1672"/>
      <c r="AA783" s="1672"/>
      <c r="AB783" s="1672"/>
      <c r="AC783" s="16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986"/>
      <c r="K784" s="1987"/>
      <c r="L784" s="1987"/>
      <c r="M784" s="1987"/>
      <c r="N784" s="1988"/>
      <c r="O784" s="1685"/>
      <c r="P784" s="1685"/>
      <c r="Q784" s="1685"/>
      <c r="R784" s="1685"/>
      <c r="S784" s="1685"/>
      <c r="T784" s="1989"/>
      <c r="U784" s="1989"/>
      <c r="V784" s="1989"/>
      <c r="W784" s="1989"/>
      <c r="X784" s="1989"/>
      <c r="Y784" s="1739">
        <f>T784*O784</f>
        <v>0</v>
      </c>
      <c r="Z784" s="1739"/>
      <c r="AA784" s="1739"/>
      <c r="AB784" s="1739"/>
      <c r="AC784" s="173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986"/>
      <c r="K785" s="1987"/>
      <c r="L785" s="1987"/>
      <c r="M785" s="1987"/>
      <c r="N785" s="1988"/>
      <c r="O785" s="1685"/>
      <c r="P785" s="1685"/>
      <c r="Q785" s="1685"/>
      <c r="R785" s="1685"/>
      <c r="S785" s="1685"/>
      <c r="T785" s="1989"/>
      <c r="U785" s="1989"/>
      <c r="V785" s="1989"/>
      <c r="W785" s="1989"/>
      <c r="X785" s="1989"/>
      <c r="Y785" s="1739">
        <f t="shared" ref="Y785:Y793" si="29">T785*O785</f>
        <v>0</v>
      </c>
      <c r="Z785" s="1739"/>
      <c r="AA785" s="1739"/>
      <c r="AB785" s="1739"/>
      <c r="AC785" s="173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986"/>
      <c r="K786" s="1987"/>
      <c r="L786" s="1987"/>
      <c r="M786" s="1987"/>
      <c r="N786" s="1988"/>
      <c r="O786" s="1685"/>
      <c r="P786" s="1685"/>
      <c r="Q786" s="1685"/>
      <c r="R786" s="1685"/>
      <c r="S786" s="1685"/>
      <c r="T786" s="1989"/>
      <c r="U786" s="1989"/>
      <c r="V786" s="1989"/>
      <c r="W786" s="1989"/>
      <c r="X786" s="1989"/>
      <c r="Y786" s="1739">
        <f t="shared" si="29"/>
        <v>0</v>
      </c>
      <c r="Z786" s="1739"/>
      <c r="AA786" s="1739"/>
      <c r="AB786" s="1739"/>
      <c r="AC786" s="173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986"/>
      <c r="K787" s="1987"/>
      <c r="L787" s="1987"/>
      <c r="M787" s="1987"/>
      <c r="N787" s="1988"/>
      <c r="O787" s="1685"/>
      <c r="P787" s="1685"/>
      <c r="Q787" s="1685"/>
      <c r="R787" s="1685"/>
      <c r="S787" s="1685"/>
      <c r="T787" s="1989"/>
      <c r="U787" s="1989"/>
      <c r="V787" s="1989"/>
      <c r="W787" s="1989"/>
      <c r="X787" s="1989"/>
      <c r="Y787" s="1739">
        <f t="shared" si="29"/>
        <v>0</v>
      </c>
      <c r="Z787" s="1739"/>
      <c r="AA787" s="1739"/>
      <c r="AB787" s="1739"/>
      <c r="AC787" s="173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986"/>
      <c r="K788" s="1987"/>
      <c r="L788" s="1987"/>
      <c r="M788" s="1987"/>
      <c r="N788" s="1988"/>
      <c r="O788" s="1685"/>
      <c r="P788" s="1685"/>
      <c r="Q788" s="1685"/>
      <c r="R788" s="1685"/>
      <c r="S788" s="1685"/>
      <c r="T788" s="1989"/>
      <c r="U788" s="1989"/>
      <c r="V788" s="1989"/>
      <c r="W788" s="1989"/>
      <c r="X788" s="1989"/>
      <c r="Y788" s="1739">
        <f t="shared" si="29"/>
        <v>0</v>
      </c>
      <c r="Z788" s="1739"/>
      <c r="AA788" s="1739"/>
      <c r="AB788" s="1739"/>
      <c r="AC788" s="173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986"/>
      <c r="K789" s="1987"/>
      <c r="L789" s="1987"/>
      <c r="M789" s="1987"/>
      <c r="N789" s="1988"/>
      <c r="O789" s="1685"/>
      <c r="P789" s="1685"/>
      <c r="Q789" s="1685"/>
      <c r="R789" s="1685"/>
      <c r="S789" s="1685"/>
      <c r="T789" s="1989"/>
      <c r="U789" s="1989"/>
      <c r="V789" s="1989"/>
      <c r="W789" s="1989"/>
      <c r="X789" s="1989"/>
      <c r="Y789" s="1739">
        <f t="shared" si="29"/>
        <v>0</v>
      </c>
      <c r="Z789" s="1739"/>
      <c r="AA789" s="1739"/>
      <c r="AB789" s="1739"/>
      <c r="AC789" s="173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986"/>
      <c r="K790" s="1987"/>
      <c r="L790" s="1987"/>
      <c r="M790" s="1987"/>
      <c r="N790" s="1988"/>
      <c r="O790" s="1685"/>
      <c r="P790" s="1685"/>
      <c r="Q790" s="1685"/>
      <c r="R790" s="1685"/>
      <c r="S790" s="1685"/>
      <c r="T790" s="1989"/>
      <c r="U790" s="1989"/>
      <c r="V790" s="1989"/>
      <c r="W790" s="1989"/>
      <c r="X790" s="1989"/>
      <c r="Y790" s="1739">
        <f t="shared" si="29"/>
        <v>0</v>
      </c>
      <c r="Z790" s="1739"/>
      <c r="AA790" s="1739"/>
      <c r="AB790" s="1739"/>
      <c r="AC790" s="173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986"/>
      <c r="K791" s="1987"/>
      <c r="L791" s="1987"/>
      <c r="M791" s="1987"/>
      <c r="N791" s="1988"/>
      <c r="O791" s="1685"/>
      <c r="P791" s="1685"/>
      <c r="Q791" s="1685"/>
      <c r="R791" s="1685"/>
      <c r="S791" s="1685"/>
      <c r="T791" s="1989"/>
      <c r="U791" s="1989"/>
      <c r="V791" s="1989"/>
      <c r="W791" s="1989"/>
      <c r="X791" s="1989"/>
      <c r="Y791" s="1739">
        <f t="shared" si="29"/>
        <v>0</v>
      </c>
      <c r="Z791" s="1739"/>
      <c r="AA791" s="1739"/>
      <c r="AB791" s="1739"/>
      <c r="AC791" s="173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986"/>
      <c r="K792" s="1987"/>
      <c r="L792" s="1987"/>
      <c r="M792" s="1987"/>
      <c r="N792" s="1988"/>
      <c r="O792" s="1685"/>
      <c r="P792" s="1685"/>
      <c r="Q792" s="1685"/>
      <c r="R792" s="1685"/>
      <c r="S792" s="1685"/>
      <c r="T792" s="1989"/>
      <c r="U792" s="1989"/>
      <c r="V792" s="1989"/>
      <c r="W792" s="1989"/>
      <c r="X792" s="1989"/>
      <c r="Y792" s="1739">
        <f t="shared" si="29"/>
        <v>0</v>
      </c>
      <c r="Z792" s="1739"/>
      <c r="AA792" s="1739"/>
      <c r="AB792" s="1739"/>
      <c r="AC792" s="173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986"/>
      <c r="K793" s="1987"/>
      <c r="L793" s="1987"/>
      <c r="M793" s="1987"/>
      <c r="N793" s="1988"/>
      <c r="O793" s="1685"/>
      <c r="P793" s="1685"/>
      <c r="Q793" s="1685"/>
      <c r="R793" s="1685"/>
      <c r="S793" s="1685"/>
      <c r="T793" s="1989"/>
      <c r="U793" s="1989"/>
      <c r="V793" s="1989"/>
      <c r="W793" s="1989"/>
      <c r="X793" s="1989"/>
      <c r="Y793" s="1739">
        <f t="shared" si="29"/>
        <v>0</v>
      </c>
      <c r="Z793" s="1739"/>
      <c r="AA793" s="1739"/>
      <c r="AB793" s="1739"/>
      <c r="AC793" s="173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954" t="s">
        <v>330</v>
      </c>
      <c r="K794" s="1955"/>
      <c r="L794" s="1955"/>
      <c r="M794" s="1955"/>
      <c r="N794" s="1956"/>
      <c r="O794" s="1982">
        <f>SUM(O784:S793)</f>
        <v>0</v>
      </c>
      <c r="P794" s="1982"/>
      <c r="Q794" s="1982"/>
      <c r="R794" s="1982"/>
      <c r="S794" s="1982"/>
      <c r="T794" s="1983" t="s">
        <v>329</v>
      </c>
      <c r="U794" s="1984"/>
      <c r="V794" s="1984"/>
      <c r="W794" s="1984"/>
      <c r="X794" s="1985"/>
      <c r="Y794" s="1968">
        <f>SUM(Y784:AC793)</f>
        <v>0</v>
      </c>
      <c r="Z794" s="1969"/>
      <c r="AA794" s="1969"/>
      <c r="AB794" s="1969"/>
      <c r="AC794" s="1970"/>
      <c r="AM794" s="72"/>
      <c r="AN794" s="65" t="s">
        <v>461</v>
      </c>
      <c r="AO794" s="65"/>
      <c r="AP794" s="65"/>
      <c r="AQ794" s="65"/>
      <c r="AR794" s="65"/>
      <c r="AS794" s="65"/>
      <c r="AT794" s="65"/>
      <c r="AU794" s="65"/>
      <c r="AV794" s="65"/>
      <c r="AW794" s="65"/>
      <c r="AX794" s="65"/>
      <c r="AY794" s="65"/>
      <c r="AZ794" s="65"/>
      <c r="BA794" s="1961" t="s">
        <v>914</v>
      </c>
      <c r="BB794" s="1962"/>
      <c r="BC794" s="72"/>
      <c r="BD794" s="72"/>
      <c r="BE794" s="72"/>
      <c r="BF794" s="65" t="s">
        <v>463</v>
      </c>
      <c r="BG794" s="65"/>
      <c r="BH794" s="65"/>
      <c r="BI794" s="65"/>
      <c r="BJ794" s="65"/>
      <c r="BK794" s="65"/>
      <c r="BL794" s="65"/>
      <c r="BM794" s="65"/>
      <c r="BN794" s="65"/>
      <c r="BO794" s="1958">
        <f>T202</f>
        <v>0</v>
      </c>
      <c r="BP794" s="1959"/>
      <c r="BQ794" s="1959"/>
      <c r="BR794" s="1959"/>
      <c r="BS794" s="1959"/>
      <c r="BT794" s="1959"/>
      <c r="BU794" s="1960"/>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740</v>
      </c>
      <c r="Y796" s="1744">
        <f>P749+Y774+Y794</f>
        <v>0</v>
      </c>
      <c r="Z796" s="1744"/>
      <c r="AA796" s="1744"/>
      <c r="AB796" s="1744"/>
      <c r="AC796" s="1744"/>
      <c r="AD796" s="17"/>
      <c r="AE796" s="17"/>
      <c r="AF796" s="17"/>
      <c r="AG796" s="17"/>
      <c r="AH796" s="17"/>
      <c r="AI796" s="17"/>
      <c r="AJ796" s="17"/>
      <c r="AK796" s="17"/>
      <c r="AL796" s="17"/>
      <c r="AM796" s="66"/>
      <c r="AN796" s="66"/>
      <c r="AO796" s="31"/>
      <c r="AP796" s="31"/>
      <c r="AQ796" s="31"/>
      <c r="AR796" s="31"/>
      <c r="AS796" s="31"/>
      <c r="BA796" s="120" t="s">
        <v>914</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741</v>
      </c>
      <c r="Y797" s="1744">
        <f>(P749+Y774+Y794)*12</f>
        <v>0</v>
      </c>
      <c r="Z797" s="1744"/>
      <c r="AA797" s="1744"/>
      <c r="AB797" s="1744"/>
      <c r="AC797" s="1744"/>
      <c r="AD797" s="17"/>
      <c r="AE797" s="17"/>
      <c r="AF797" s="17"/>
      <c r="AG797" s="17"/>
      <c r="AH797" s="17"/>
      <c r="AI797" s="17"/>
      <c r="AJ797" s="17"/>
      <c r="AK797" s="17"/>
      <c r="AL797" s="17"/>
      <c r="AM797" s="66"/>
      <c r="AN797" s="66"/>
      <c r="AO797" s="31"/>
      <c r="AP797" s="31"/>
      <c r="AQ797" s="31"/>
      <c r="AR797" s="31"/>
      <c r="AS797" s="31"/>
      <c r="BA797" s="120" t="s">
        <v>913</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748</v>
      </c>
      <c r="B799" s="63"/>
      <c r="C799" s="63" t="s">
        <v>312</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914</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1346</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2234</v>
      </c>
      <c r="BD801" s="68"/>
      <c r="BE801" s="68"/>
      <c r="BF801" s="68"/>
      <c r="BG801" s="68"/>
      <c r="BJ801" s="65" t="s">
        <v>2235</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189</v>
      </c>
      <c r="I802" s="91"/>
      <c r="J802" s="91"/>
      <c r="K802" s="91"/>
      <c r="L802" s="91"/>
      <c r="M802" s="91"/>
      <c r="N802" s="91"/>
      <c r="O802" s="91"/>
      <c r="P802" s="91"/>
      <c r="Q802" s="91"/>
      <c r="R802" s="91"/>
      <c r="S802" s="91"/>
      <c r="T802" s="91"/>
      <c r="U802" s="91"/>
      <c r="V802" s="91"/>
      <c r="W802" s="91"/>
      <c r="X802" s="91"/>
      <c r="Y802" s="91"/>
      <c r="Z802" s="1893"/>
      <c r="AA802" s="1894"/>
      <c r="AB802" s="1894"/>
      <c r="AC802" s="1894"/>
      <c r="AD802" s="1894"/>
      <c r="AE802" s="1895"/>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190</v>
      </c>
      <c r="I803" s="91"/>
      <c r="J803" s="91"/>
      <c r="K803" s="91"/>
      <c r="L803" s="91"/>
      <c r="M803" s="91"/>
      <c r="N803" s="91"/>
      <c r="O803" s="91"/>
      <c r="P803" s="91"/>
      <c r="Q803" s="91"/>
      <c r="R803" s="91"/>
      <c r="S803" s="91"/>
      <c r="T803" s="91"/>
      <c r="U803" s="91"/>
      <c r="V803" s="91"/>
      <c r="W803" s="91"/>
      <c r="X803" s="91"/>
      <c r="Y803" s="91"/>
      <c r="Z803" s="1990"/>
      <c r="AA803" s="1894"/>
      <c r="AB803" s="1894"/>
      <c r="AC803" s="1894"/>
      <c r="AD803" s="1894"/>
      <c r="AE803" s="1895"/>
      <c r="AF803" s="17"/>
      <c r="AG803" s="17"/>
      <c r="AH803" s="17"/>
      <c r="AI803" s="17"/>
      <c r="AJ803" s="17"/>
      <c r="AK803" s="17"/>
      <c r="AL803" s="17"/>
      <c r="AR803" s="31"/>
      <c r="AS803" s="31"/>
      <c r="AT803" s="70"/>
      <c r="AU803" s="70"/>
      <c r="AV803" s="70"/>
      <c r="AW803" s="70"/>
      <c r="AX803" s="70"/>
      <c r="AY803" s="70"/>
      <c r="AZ803" s="70"/>
      <c r="BA803" s="70"/>
      <c r="BB803" s="70"/>
      <c r="BC803" s="122" t="s">
        <v>462</v>
      </c>
      <c r="BD803" s="123" t="s">
        <v>401</v>
      </c>
      <c r="BE803" s="123" t="s">
        <v>742</v>
      </c>
      <c r="BF803" s="123" t="s">
        <v>743</v>
      </c>
      <c r="BG803" s="123" t="s">
        <v>255</v>
      </c>
      <c r="BH803" s="70"/>
      <c r="BI803" s="70"/>
      <c r="BJ803" s="122" t="s">
        <v>462</v>
      </c>
      <c r="BK803" s="123" t="s">
        <v>401</v>
      </c>
      <c r="BL803" s="123" t="s">
        <v>742</v>
      </c>
      <c r="BM803" s="123" t="s">
        <v>743</v>
      </c>
      <c r="BN803" s="123" t="s">
        <v>255</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584</v>
      </c>
      <c r="I804" s="91"/>
      <c r="J804" s="91"/>
      <c r="K804" s="91"/>
      <c r="L804" s="91"/>
      <c r="M804" s="91"/>
      <c r="N804" s="91"/>
      <c r="O804" s="91"/>
      <c r="P804" s="91"/>
      <c r="Q804" s="91"/>
      <c r="R804" s="91"/>
      <c r="S804" s="91"/>
      <c r="T804" s="91"/>
      <c r="U804" s="91"/>
      <c r="V804" s="91"/>
      <c r="W804" s="91"/>
      <c r="X804" s="91"/>
      <c r="Y804" s="91"/>
      <c r="Z804" s="1971">
        <v>0</v>
      </c>
      <c r="AA804" s="1682"/>
      <c r="AB804" s="1682"/>
      <c r="AC804" s="1682"/>
      <c r="AD804" s="1682"/>
      <c r="AE804" s="1889"/>
      <c r="AF804" s="17"/>
      <c r="AG804" s="17"/>
      <c r="AH804" s="17"/>
      <c r="AI804" s="17"/>
      <c r="AJ804" s="17"/>
      <c r="AK804" s="17"/>
      <c r="AL804" s="17"/>
      <c r="AR804" s="31"/>
      <c r="AS804" s="31"/>
      <c r="AT804" s="70"/>
      <c r="AU804" s="70"/>
      <c r="AV804" s="70"/>
      <c r="AW804" s="70"/>
      <c r="AX804" s="70"/>
      <c r="AY804" s="70"/>
      <c r="AZ804" s="70"/>
      <c r="BA804" s="70"/>
      <c r="BB804" s="48" t="s">
        <v>465</v>
      </c>
      <c r="BC804" s="945">
        <v>353748</v>
      </c>
      <c r="BD804" s="945">
        <v>407868</v>
      </c>
      <c r="BE804" s="945">
        <v>492000</v>
      </c>
      <c r="BF804" s="945">
        <v>629760</v>
      </c>
      <c r="BG804" s="945">
        <v>701592</v>
      </c>
      <c r="BH804" s="70"/>
      <c r="BI804" s="48" t="s">
        <v>465</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237</v>
      </c>
      <c r="Z805" s="1972">
        <f>'Subsidy Contract Calculation'!I30</f>
        <v>0</v>
      </c>
      <c r="AA805" s="1973"/>
      <c r="AB805" s="1973"/>
      <c r="AC805" s="1973"/>
      <c r="AD805" s="1973"/>
      <c r="AE805" s="1974"/>
      <c r="AF805" s="17"/>
      <c r="AG805" s="17"/>
      <c r="AH805" s="17"/>
      <c r="AI805" s="17"/>
      <c r="AJ805" s="17"/>
      <c r="AK805" s="17"/>
      <c r="AL805" s="17"/>
      <c r="AR805" s="31"/>
      <c r="AS805" s="31"/>
      <c r="AT805" s="70"/>
      <c r="AU805" s="70"/>
      <c r="AV805" s="70"/>
      <c r="AW805" s="70"/>
      <c r="AX805" s="70"/>
      <c r="AY805" s="70"/>
      <c r="AZ805" s="70"/>
      <c r="BA805" s="70"/>
      <c r="BB805" s="48" t="s">
        <v>466</v>
      </c>
      <c r="BC805" s="943">
        <v>261141</v>
      </c>
      <c r="BD805" s="943">
        <v>301093</v>
      </c>
      <c r="BE805" s="943">
        <v>363200</v>
      </c>
      <c r="BF805" s="943">
        <v>464896</v>
      </c>
      <c r="BG805" s="943">
        <v>517923</v>
      </c>
      <c r="BH805" s="70"/>
      <c r="BI805" s="48" t="s">
        <v>466</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797</v>
      </c>
      <c r="BC806" s="945">
        <v>261141</v>
      </c>
      <c r="BD806" s="945">
        <v>301093</v>
      </c>
      <c r="BE806" s="945">
        <v>363200</v>
      </c>
      <c r="BF806" s="945">
        <v>464896</v>
      </c>
      <c r="BG806" s="945">
        <v>517923</v>
      </c>
      <c r="BH806" s="70"/>
      <c r="BI806" s="48" t="s">
        <v>797</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749</v>
      </c>
      <c r="B807" s="63"/>
      <c r="C807" s="63" t="s">
        <v>555</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937</v>
      </c>
      <c r="BC807" s="943">
        <v>281848</v>
      </c>
      <c r="BD807" s="943">
        <v>324968</v>
      </c>
      <c r="BE807" s="943">
        <v>392000</v>
      </c>
      <c r="BF807" s="943">
        <v>501760</v>
      </c>
      <c r="BG807" s="943">
        <v>558992</v>
      </c>
      <c r="BH807" s="70"/>
      <c r="BI807" s="48" t="s">
        <v>937</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938</v>
      </c>
      <c r="BC808" s="945">
        <v>261141</v>
      </c>
      <c r="BD808" s="945">
        <v>301093</v>
      </c>
      <c r="BE808" s="945">
        <v>363200</v>
      </c>
      <c r="BF808" s="945">
        <v>464896</v>
      </c>
      <c r="BG808" s="945">
        <v>517923</v>
      </c>
      <c r="BH808" s="70"/>
      <c r="BI808" s="48" t="s">
        <v>938</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585</v>
      </c>
      <c r="I809" s="91"/>
      <c r="J809" s="91"/>
      <c r="K809" s="91"/>
      <c r="L809" s="91"/>
      <c r="M809" s="91"/>
      <c r="N809" s="91"/>
      <c r="O809" s="91"/>
      <c r="P809" s="91"/>
      <c r="Q809" s="91"/>
      <c r="R809" s="91"/>
      <c r="S809" s="91"/>
      <c r="T809" s="91"/>
      <c r="U809" s="91"/>
      <c r="V809" s="91"/>
      <c r="W809" s="91"/>
      <c r="X809" s="91"/>
      <c r="Y809" s="91"/>
      <c r="Z809" s="1741"/>
      <c r="AA809" s="1742"/>
      <c r="AB809" s="1742"/>
      <c r="AC809" s="1742"/>
      <c r="AD809" s="1742"/>
      <c r="AE809" s="1743"/>
      <c r="AF809" s="17"/>
      <c r="AG809" s="17"/>
      <c r="AH809" s="17"/>
      <c r="AI809" s="17"/>
      <c r="AJ809" s="17"/>
      <c r="AK809" s="17"/>
      <c r="AL809" s="17"/>
      <c r="AR809" s="31"/>
      <c r="AS809" s="31"/>
      <c r="AT809" s="70"/>
      <c r="AU809" s="70"/>
      <c r="AV809" s="70"/>
      <c r="AW809" s="70"/>
      <c r="AX809" s="70"/>
      <c r="AY809" s="70"/>
      <c r="AZ809" s="70"/>
      <c r="BA809" s="70"/>
      <c r="BB809" s="48" t="s">
        <v>939</v>
      </c>
      <c r="BC809" s="943">
        <v>261141</v>
      </c>
      <c r="BD809" s="943">
        <v>301093</v>
      </c>
      <c r="BE809" s="943">
        <v>363200</v>
      </c>
      <c r="BF809" s="943">
        <v>464896</v>
      </c>
      <c r="BG809" s="943">
        <v>517923</v>
      </c>
      <c r="BH809" s="70"/>
      <c r="BI809" s="48" t="s">
        <v>939</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586</v>
      </c>
      <c r="I810" s="91"/>
      <c r="J810" s="91"/>
      <c r="K810" s="91"/>
      <c r="L810" s="91"/>
      <c r="M810" s="91"/>
      <c r="N810" s="91"/>
      <c r="O810" s="91"/>
      <c r="P810" s="91"/>
      <c r="Q810" s="91"/>
      <c r="R810" s="91"/>
      <c r="S810" s="91"/>
      <c r="T810" s="91"/>
      <c r="U810" s="91"/>
      <c r="V810" s="91"/>
      <c r="W810" s="91"/>
      <c r="X810" s="91"/>
      <c r="Y810" s="91"/>
      <c r="Z810" s="1741"/>
      <c r="AA810" s="1742"/>
      <c r="AB810" s="1742"/>
      <c r="AC810" s="1742"/>
      <c r="AD810" s="1742"/>
      <c r="AE810" s="1743"/>
      <c r="AF810" s="17"/>
      <c r="AG810" s="17"/>
      <c r="AH810" s="17"/>
      <c r="AI810" s="17"/>
      <c r="AJ810" s="17"/>
      <c r="AK810" s="17"/>
      <c r="AL810" s="17"/>
      <c r="AR810" s="31"/>
      <c r="AS810" s="31"/>
      <c r="AT810" s="70"/>
      <c r="AU810" s="70"/>
      <c r="AV810" s="70"/>
      <c r="AW810" s="70"/>
      <c r="AX810" s="70"/>
      <c r="AY810" s="70"/>
      <c r="AZ810" s="70"/>
      <c r="BA810" s="70"/>
      <c r="BB810" s="48" t="s">
        <v>297</v>
      </c>
      <c r="BC810" s="945">
        <v>337642</v>
      </c>
      <c r="BD810" s="945">
        <v>389298</v>
      </c>
      <c r="BE810" s="945">
        <v>469600</v>
      </c>
      <c r="BF810" s="945">
        <v>601088</v>
      </c>
      <c r="BG810" s="945">
        <v>669650</v>
      </c>
      <c r="BH810" s="70"/>
      <c r="BI810" s="48" t="s">
        <v>297</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587</v>
      </c>
      <c r="I811" s="91"/>
      <c r="J811" s="91"/>
      <c r="K811" s="91"/>
      <c r="L811" s="91"/>
      <c r="M811" s="91"/>
      <c r="N811" s="91"/>
      <c r="O811" s="91"/>
      <c r="P811" s="91"/>
      <c r="Q811" s="91"/>
      <c r="R811" s="91"/>
      <c r="S811" s="91"/>
      <c r="T811" s="91"/>
      <c r="U811" s="91"/>
      <c r="V811" s="91"/>
      <c r="W811" s="91"/>
      <c r="X811" s="91"/>
      <c r="Y811" s="91"/>
      <c r="Z811" s="1741"/>
      <c r="AA811" s="1742"/>
      <c r="AB811" s="1742"/>
      <c r="AC811" s="1742"/>
      <c r="AD811" s="1742"/>
      <c r="AE811" s="1743"/>
      <c r="AF811" s="17"/>
      <c r="AG811" s="17"/>
      <c r="AH811" s="17"/>
      <c r="AI811" s="17"/>
      <c r="AJ811" s="17"/>
      <c r="AK811" s="17"/>
      <c r="AL811" s="17"/>
      <c r="AR811" s="31"/>
      <c r="AS811" s="31"/>
      <c r="AT811" s="70"/>
      <c r="AU811" s="70"/>
      <c r="AV811" s="70"/>
      <c r="AW811" s="70"/>
      <c r="AX811" s="70"/>
      <c r="AY811" s="70"/>
      <c r="AZ811" s="70"/>
      <c r="BA811" s="70"/>
      <c r="BB811" s="48" t="s">
        <v>823</v>
      </c>
      <c r="BC811" s="943">
        <v>261141</v>
      </c>
      <c r="BD811" s="943">
        <v>301093</v>
      </c>
      <c r="BE811" s="943">
        <v>363200</v>
      </c>
      <c r="BF811" s="943">
        <v>464896</v>
      </c>
      <c r="BG811" s="943">
        <v>517923</v>
      </c>
      <c r="BH811" s="70"/>
      <c r="BI811" s="48" t="s">
        <v>823</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588</v>
      </c>
      <c r="I812" s="91"/>
      <c r="J812" s="91"/>
      <c r="K812" s="91"/>
      <c r="L812" s="91"/>
      <c r="M812" s="91"/>
      <c r="N812" s="91"/>
      <c r="O812" s="91"/>
      <c r="P812" s="1899" t="s">
        <v>358</v>
      </c>
      <c r="Q812" s="1900"/>
      <c r="R812" s="1900"/>
      <c r="S812" s="1900"/>
      <c r="T812" s="1900"/>
      <c r="U812" s="1900"/>
      <c r="V812" s="1900"/>
      <c r="W812" s="1900"/>
      <c r="X812" s="1900"/>
      <c r="Y812" s="1901"/>
      <c r="Z812" s="1741"/>
      <c r="AA812" s="1742"/>
      <c r="AB812" s="1742"/>
      <c r="AC812" s="1742"/>
      <c r="AD812" s="1742"/>
      <c r="AE812" s="1743"/>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824</v>
      </c>
      <c r="BC812" s="945">
        <v>261141</v>
      </c>
      <c r="BD812" s="945">
        <v>301093</v>
      </c>
      <c r="BE812" s="945">
        <v>363200</v>
      </c>
      <c r="BF812" s="945">
        <v>464896</v>
      </c>
      <c r="BG812" s="945">
        <v>517923</v>
      </c>
      <c r="BH812" s="70"/>
      <c r="BI812" s="48" t="s">
        <v>824</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238</v>
      </c>
      <c r="Z813" s="1753">
        <f>SUM(Z809:AE812)</f>
        <v>0</v>
      </c>
      <c r="AA813" s="1754"/>
      <c r="AB813" s="1754"/>
      <c r="AC813" s="1754"/>
      <c r="AD813" s="1754"/>
      <c r="AE813" s="1755"/>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826</v>
      </c>
      <c r="BC813" s="943">
        <v>261141</v>
      </c>
      <c r="BD813" s="943">
        <v>301093</v>
      </c>
      <c r="BE813" s="943">
        <v>363200</v>
      </c>
      <c r="BF813" s="943">
        <v>464896</v>
      </c>
      <c r="BG813" s="943">
        <v>517923</v>
      </c>
      <c r="BH813" s="70"/>
      <c r="BI813" s="48" t="s">
        <v>826</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474</v>
      </c>
      <c r="Z814" s="1753">
        <f>Z813+Y797+Z805</f>
        <v>0</v>
      </c>
      <c r="AA814" s="1754"/>
      <c r="AB814" s="1754"/>
      <c r="AC814" s="1754"/>
      <c r="AD814" s="1754"/>
      <c r="AE814" s="1755"/>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829</v>
      </c>
      <c r="BC814" s="945">
        <v>261141</v>
      </c>
      <c r="BD814" s="945">
        <v>301093</v>
      </c>
      <c r="BE814" s="945">
        <v>363200</v>
      </c>
      <c r="BF814" s="945">
        <v>464896</v>
      </c>
      <c r="BG814" s="945">
        <v>517923</v>
      </c>
      <c r="BH814" s="70"/>
      <c r="BI814" s="48" t="s">
        <v>829</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830</v>
      </c>
      <c r="BC815" s="943">
        <v>261141</v>
      </c>
      <c r="BD815" s="943">
        <v>301093</v>
      </c>
      <c r="BE815" s="943">
        <v>363200</v>
      </c>
      <c r="BF815" s="943">
        <v>464896</v>
      </c>
      <c r="BG815" s="943">
        <v>517923</v>
      </c>
      <c r="BH815" s="70"/>
      <c r="BI815" s="48" t="s">
        <v>830</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751</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832</v>
      </c>
      <c r="BC816" s="945">
        <v>261141</v>
      </c>
      <c r="BD816" s="945">
        <v>301093</v>
      </c>
      <c r="BE816" s="945">
        <v>363200</v>
      </c>
      <c r="BF816" s="945">
        <v>464896</v>
      </c>
      <c r="BG816" s="945">
        <v>517923</v>
      </c>
      <c r="BH816" s="70"/>
      <c r="BI816" s="48" t="s">
        <v>832</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1212</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833</v>
      </c>
      <c r="BC817" s="943">
        <v>261141</v>
      </c>
      <c r="BD817" s="943">
        <v>301093</v>
      </c>
      <c r="BE817" s="943">
        <v>363200</v>
      </c>
      <c r="BF817" s="943">
        <v>464896</v>
      </c>
      <c r="BG817" s="943">
        <v>517923</v>
      </c>
      <c r="BH817" s="70"/>
      <c r="BI817" s="48" t="s">
        <v>833</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834</v>
      </c>
      <c r="BC818" s="945">
        <v>261141</v>
      </c>
      <c r="BD818" s="945">
        <v>301093</v>
      </c>
      <c r="BE818" s="945">
        <v>363200</v>
      </c>
      <c r="BF818" s="945">
        <v>464896</v>
      </c>
      <c r="BG818" s="945">
        <v>517923</v>
      </c>
      <c r="BH818" s="70"/>
      <c r="BI818" s="48" t="s">
        <v>834</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963" t="s">
        <v>1058</v>
      </c>
      <c r="N819" s="1963"/>
      <c r="O819" s="1963"/>
      <c r="P819" s="1964"/>
      <c r="Q819" s="1967" t="s">
        <v>557</v>
      </c>
      <c r="R819" s="1967"/>
      <c r="S819" s="1967"/>
      <c r="T819" s="1967"/>
      <c r="U819" s="1967" t="s">
        <v>558</v>
      </c>
      <c r="V819" s="1967"/>
      <c r="W819" s="1967"/>
      <c r="X819" s="1967"/>
      <c r="Y819" s="1967" t="s">
        <v>559</v>
      </c>
      <c r="Z819" s="1967"/>
      <c r="AA819" s="1967"/>
      <c r="AB819" s="1967"/>
      <c r="AC819" s="1967" t="s">
        <v>88</v>
      </c>
      <c r="AD819" s="1967"/>
      <c r="AE819" s="1967"/>
      <c r="AF819" s="1967"/>
      <c r="AG819" s="2077" t="s">
        <v>359</v>
      </c>
      <c r="AH819" s="2077"/>
      <c r="AI819" s="2077"/>
      <c r="AJ819" s="2077"/>
      <c r="AK819" s="17"/>
      <c r="AL819" s="72"/>
      <c r="AM819" s="66"/>
      <c r="AN819" s="66"/>
      <c r="AO819" s="31"/>
      <c r="AP819" s="31"/>
      <c r="AQ819" s="31"/>
      <c r="AR819" s="31"/>
      <c r="AS819" s="31"/>
      <c r="AT819" s="70"/>
      <c r="AU819" s="70"/>
      <c r="AV819" s="70"/>
      <c r="AW819" s="70"/>
      <c r="AX819" s="70"/>
      <c r="AY819" s="70"/>
      <c r="AZ819" s="70"/>
      <c r="BA819" s="70"/>
      <c r="BB819" s="48" t="s">
        <v>836</v>
      </c>
      <c r="BC819" s="943">
        <v>261141</v>
      </c>
      <c r="BD819" s="943">
        <v>301093</v>
      </c>
      <c r="BE819" s="943">
        <v>363200</v>
      </c>
      <c r="BF819" s="943">
        <v>464896</v>
      </c>
      <c r="BG819" s="943">
        <v>517923</v>
      </c>
      <c r="BH819" s="70"/>
      <c r="BI819" s="48" t="s">
        <v>836</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965"/>
      <c r="N820" s="1965"/>
      <c r="O820" s="1965"/>
      <c r="P820" s="1966"/>
      <c r="Q820" s="1967"/>
      <c r="R820" s="1967"/>
      <c r="S820" s="1967"/>
      <c r="T820" s="1967"/>
      <c r="U820" s="1967"/>
      <c r="V820" s="1967"/>
      <c r="W820" s="1967"/>
      <c r="X820" s="1967"/>
      <c r="Y820" s="1967"/>
      <c r="Z820" s="1967"/>
      <c r="AA820" s="1967"/>
      <c r="AB820" s="1967"/>
      <c r="AC820" s="1967"/>
      <c r="AD820" s="1967"/>
      <c r="AE820" s="1967"/>
      <c r="AF820" s="1967"/>
      <c r="AG820" s="2077"/>
      <c r="AH820" s="2077"/>
      <c r="AI820" s="2077"/>
      <c r="AJ820" s="2077"/>
      <c r="AK820" s="17"/>
      <c r="AL820" s="72"/>
      <c r="AM820" s="66"/>
      <c r="AN820" s="66"/>
      <c r="AO820" s="31"/>
      <c r="AP820" s="31"/>
      <c r="AQ820" s="31"/>
      <c r="AR820" s="31"/>
      <c r="AS820" s="31"/>
      <c r="AT820" s="70"/>
      <c r="AU820" s="70"/>
      <c r="AV820" s="70"/>
      <c r="AW820" s="70"/>
      <c r="AX820" s="70"/>
      <c r="AY820" s="70"/>
      <c r="AZ820" s="70"/>
      <c r="BA820" s="70"/>
      <c r="BB820" s="48" t="s">
        <v>837</v>
      </c>
      <c r="BC820" s="945">
        <v>261141</v>
      </c>
      <c r="BD820" s="945">
        <v>301093</v>
      </c>
      <c r="BE820" s="945">
        <v>363200</v>
      </c>
      <c r="BF820" s="945">
        <v>464896</v>
      </c>
      <c r="BG820" s="945">
        <v>517923</v>
      </c>
      <c r="BH820" s="70"/>
      <c r="BI820" s="48" t="s">
        <v>837</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885" t="s">
        <v>589</v>
      </c>
      <c r="D821" s="1886"/>
      <c r="E821" s="1886"/>
      <c r="F821" s="1886"/>
      <c r="G821" s="1886"/>
      <c r="H821" s="1886"/>
      <c r="I821" s="94"/>
      <c r="J821" s="94"/>
      <c r="K821" s="94"/>
      <c r="L821" s="95"/>
      <c r="M821" s="1975"/>
      <c r="N821" s="1975"/>
      <c r="O821" s="1975"/>
      <c r="P821" s="1975"/>
      <c r="Q821" s="1975"/>
      <c r="R821" s="1975"/>
      <c r="S821" s="1975"/>
      <c r="T821" s="1975"/>
      <c r="U821" s="1975"/>
      <c r="V821" s="1975"/>
      <c r="W821" s="1975"/>
      <c r="X821" s="1975"/>
      <c r="Y821" s="1975"/>
      <c r="Z821" s="1975"/>
      <c r="AA821" s="1975"/>
      <c r="AB821" s="1975"/>
      <c r="AC821" s="1736"/>
      <c r="AD821" s="1737"/>
      <c r="AE821" s="1737"/>
      <c r="AF821" s="1738"/>
      <c r="AG821" s="1736"/>
      <c r="AH821" s="1737"/>
      <c r="AI821" s="1737"/>
      <c r="AJ821" s="1738"/>
      <c r="AK821" s="17"/>
      <c r="AL821" s="72"/>
      <c r="AM821" s="66"/>
      <c r="AN821" s="66"/>
      <c r="AO821" s="31"/>
      <c r="AP821" s="31"/>
      <c r="AQ821" s="31"/>
      <c r="AR821" s="31"/>
      <c r="AS821" s="31"/>
      <c r="AT821" s="70"/>
      <c r="AU821" s="70"/>
      <c r="AV821" s="70"/>
      <c r="AW821" s="70"/>
      <c r="AX821" s="70"/>
      <c r="AY821" s="70"/>
      <c r="AZ821" s="70"/>
      <c r="BA821" s="70"/>
      <c r="BB821" s="48" t="s">
        <v>839</v>
      </c>
      <c r="BC821" s="943">
        <v>261141</v>
      </c>
      <c r="BD821" s="943">
        <v>301093</v>
      </c>
      <c r="BE821" s="943">
        <v>363200</v>
      </c>
      <c r="BF821" s="943">
        <v>464896</v>
      </c>
      <c r="BG821" s="943">
        <v>517923</v>
      </c>
      <c r="BH821" s="70"/>
      <c r="BI821" s="48" t="s">
        <v>839</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26" t="s">
        <v>590</v>
      </c>
      <c r="D822" s="1617"/>
      <c r="E822" s="1617"/>
      <c r="F822" s="1617"/>
      <c r="G822" s="1617"/>
      <c r="H822" s="1617"/>
      <c r="I822" s="91"/>
      <c r="J822" s="91"/>
      <c r="K822" s="91"/>
      <c r="L822" s="92"/>
      <c r="M822" s="1975"/>
      <c r="N822" s="1975"/>
      <c r="O822" s="1975"/>
      <c r="P822" s="1975"/>
      <c r="Q822" s="1975"/>
      <c r="R822" s="1975"/>
      <c r="S822" s="1975"/>
      <c r="T822" s="1975"/>
      <c r="U822" s="1975"/>
      <c r="V822" s="1975"/>
      <c r="W822" s="1975"/>
      <c r="X822" s="1975"/>
      <c r="Y822" s="1975"/>
      <c r="Z822" s="1975"/>
      <c r="AA822" s="1975"/>
      <c r="AB822" s="1975"/>
      <c r="AC822" s="1736"/>
      <c r="AD822" s="1737"/>
      <c r="AE822" s="1737"/>
      <c r="AF822" s="1738"/>
      <c r="AG822" s="1736"/>
      <c r="AH822" s="1737"/>
      <c r="AI822" s="1737"/>
      <c r="AJ822" s="1738"/>
      <c r="AK822" s="17"/>
      <c r="AL822" s="72"/>
      <c r="AM822" s="66"/>
      <c r="AN822" s="66"/>
      <c r="AO822" s="31"/>
      <c r="AP822" s="31"/>
      <c r="AQ822" s="31"/>
      <c r="AR822" s="31"/>
      <c r="AS822" s="31"/>
      <c r="AT822" s="70"/>
      <c r="AU822" s="70"/>
      <c r="AV822" s="70"/>
      <c r="AW822" s="70"/>
      <c r="AX822" s="70"/>
      <c r="AY822" s="70"/>
      <c r="AZ822" s="70"/>
      <c r="BA822" s="70"/>
      <c r="BB822" s="48" t="s">
        <v>840</v>
      </c>
      <c r="BC822" s="945">
        <v>293352</v>
      </c>
      <c r="BD822" s="945">
        <v>338232</v>
      </c>
      <c r="BE822" s="945">
        <v>408000</v>
      </c>
      <c r="BF822" s="945">
        <v>522240</v>
      </c>
      <c r="BG822" s="945">
        <v>581808</v>
      </c>
      <c r="BH822" s="70"/>
      <c r="BI822" s="48" t="s">
        <v>840</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26" t="s">
        <v>591</v>
      </c>
      <c r="D823" s="1617"/>
      <c r="E823" s="1617"/>
      <c r="F823" s="1617"/>
      <c r="G823" s="1617"/>
      <c r="H823" s="1617"/>
      <c r="I823" s="110"/>
      <c r="J823" s="110"/>
      <c r="K823" s="110"/>
      <c r="L823" s="111"/>
      <c r="M823" s="1975"/>
      <c r="N823" s="1975"/>
      <c r="O823" s="1975"/>
      <c r="P823" s="1975"/>
      <c r="Q823" s="1975"/>
      <c r="R823" s="1975"/>
      <c r="S823" s="1975"/>
      <c r="T823" s="1975"/>
      <c r="U823" s="1975"/>
      <c r="V823" s="1975"/>
      <c r="W823" s="1975"/>
      <c r="X823" s="1975"/>
      <c r="Y823" s="1975"/>
      <c r="Z823" s="1975"/>
      <c r="AA823" s="1975"/>
      <c r="AB823" s="1975"/>
      <c r="AC823" s="1736"/>
      <c r="AD823" s="1737"/>
      <c r="AE823" s="1737"/>
      <c r="AF823" s="1738"/>
      <c r="AG823" s="1736"/>
      <c r="AH823" s="1737"/>
      <c r="AI823" s="1737"/>
      <c r="AJ823" s="1738"/>
      <c r="AK823" s="17"/>
      <c r="AL823" s="72"/>
      <c r="AM823" s="66"/>
      <c r="AN823" s="66"/>
      <c r="AO823" s="31"/>
      <c r="AP823" s="31"/>
      <c r="AQ823" s="31"/>
      <c r="AR823" s="31"/>
      <c r="AS823" s="31"/>
      <c r="AT823" s="70"/>
      <c r="AU823" s="70"/>
      <c r="AV823" s="70"/>
      <c r="AW823" s="70"/>
      <c r="AX823" s="70"/>
      <c r="AY823" s="70"/>
      <c r="AZ823" s="70"/>
      <c r="BA823" s="70"/>
      <c r="BB823" s="48" t="s">
        <v>842</v>
      </c>
      <c r="BC823" s="943">
        <v>261141</v>
      </c>
      <c r="BD823" s="943">
        <v>301093</v>
      </c>
      <c r="BE823" s="943">
        <v>363200</v>
      </c>
      <c r="BF823" s="943">
        <v>464896</v>
      </c>
      <c r="BG823" s="943">
        <v>517923</v>
      </c>
      <c r="BH823" s="70"/>
      <c r="BI823" s="48" t="s">
        <v>842</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26" t="s">
        <v>882</v>
      </c>
      <c r="D824" s="1617"/>
      <c r="E824" s="1617"/>
      <c r="F824" s="1617"/>
      <c r="G824" s="1617"/>
      <c r="H824" s="1617"/>
      <c r="I824" s="110"/>
      <c r="J824" s="110"/>
      <c r="K824" s="110"/>
      <c r="L824" s="111"/>
      <c r="M824" s="1975"/>
      <c r="N824" s="1975"/>
      <c r="O824" s="1975"/>
      <c r="P824" s="1975"/>
      <c r="Q824" s="1975"/>
      <c r="R824" s="1975"/>
      <c r="S824" s="1975"/>
      <c r="T824" s="1975"/>
      <c r="U824" s="1975"/>
      <c r="V824" s="1975"/>
      <c r="W824" s="1975"/>
      <c r="X824" s="1975"/>
      <c r="Y824" s="1975"/>
      <c r="Z824" s="1975"/>
      <c r="AA824" s="1975"/>
      <c r="AB824" s="1975"/>
      <c r="AC824" s="1736"/>
      <c r="AD824" s="1737"/>
      <c r="AE824" s="1737"/>
      <c r="AF824" s="1738"/>
      <c r="AG824" s="1736"/>
      <c r="AH824" s="1737"/>
      <c r="AI824" s="1737"/>
      <c r="AJ824" s="1738"/>
      <c r="AK824" s="17"/>
      <c r="AL824" s="72"/>
      <c r="AM824" s="66"/>
      <c r="AN824" s="66"/>
      <c r="AO824" s="31"/>
      <c r="AP824" s="31"/>
      <c r="AQ824" s="31"/>
      <c r="AR824" s="31"/>
      <c r="AS824" s="31"/>
      <c r="AT824" s="70"/>
      <c r="AU824" s="70"/>
      <c r="AV824" s="70"/>
      <c r="AW824" s="70"/>
      <c r="AX824" s="70"/>
      <c r="AY824" s="70"/>
      <c r="AZ824" s="70"/>
      <c r="BA824" s="70"/>
      <c r="BB824" s="48" t="s">
        <v>843</v>
      </c>
      <c r="BC824" s="945">
        <v>293352</v>
      </c>
      <c r="BD824" s="945">
        <v>338232</v>
      </c>
      <c r="BE824" s="945">
        <v>408000</v>
      </c>
      <c r="BF824" s="945">
        <v>522240</v>
      </c>
      <c r="BG824" s="945">
        <v>581808</v>
      </c>
      <c r="BH824" s="70"/>
      <c r="BI824" s="48" t="s">
        <v>843</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26" t="s">
        <v>254</v>
      </c>
      <c r="D825" s="1617"/>
      <c r="E825" s="1617"/>
      <c r="F825" s="1617"/>
      <c r="G825" s="1617"/>
      <c r="H825" s="1617"/>
      <c r="I825" s="110"/>
      <c r="J825" s="110"/>
      <c r="K825" s="110"/>
      <c r="L825" s="111"/>
      <c r="M825" s="1975"/>
      <c r="N825" s="1975"/>
      <c r="O825" s="1975"/>
      <c r="P825" s="1975"/>
      <c r="Q825" s="1975"/>
      <c r="R825" s="1975"/>
      <c r="S825" s="1975"/>
      <c r="T825" s="1975"/>
      <c r="U825" s="1975"/>
      <c r="V825" s="1975"/>
      <c r="W825" s="1975"/>
      <c r="X825" s="1975"/>
      <c r="Y825" s="1975"/>
      <c r="Z825" s="1975"/>
      <c r="AA825" s="1975"/>
      <c r="AB825" s="1975"/>
      <c r="AC825" s="1736"/>
      <c r="AD825" s="1737"/>
      <c r="AE825" s="1737"/>
      <c r="AF825" s="1738"/>
      <c r="AG825" s="1736"/>
      <c r="AH825" s="1737"/>
      <c r="AI825" s="1737"/>
      <c r="AJ825" s="1738"/>
      <c r="AK825" s="17"/>
      <c r="AL825" s="72"/>
      <c r="AM825" s="66"/>
      <c r="AN825" s="66"/>
      <c r="AO825" s="31"/>
      <c r="AP825" s="31"/>
      <c r="AQ825" s="31"/>
      <c r="AR825" s="31"/>
      <c r="AS825" s="31"/>
      <c r="AT825" s="70"/>
      <c r="AU825" s="70"/>
      <c r="AV825" s="70"/>
      <c r="AW825" s="70"/>
      <c r="AX825" s="70"/>
      <c r="AY825" s="70"/>
      <c r="AZ825" s="70"/>
      <c r="BA825" s="70"/>
      <c r="BB825" s="48" t="s">
        <v>844</v>
      </c>
      <c r="BC825" s="943">
        <v>261141</v>
      </c>
      <c r="BD825" s="943">
        <v>301093</v>
      </c>
      <c r="BE825" s="943">
        <v>363200</v>
      </c>
      <c r="BF825" s="943">
        <v>464896</v>
      </c>
      <c r="BG825" s="943">
        <v>517923</v>
      </c>
      <c r="BH825" s="70"/>
      <c r="BI825" s="48" t="s">
        <v>844</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616" t="s">
        <v>1103</v>
      </c>
      <c r="D826" s="1617"/>
      <c r="E826" s="1617"/>
      <c r="F826" s="1617"/>
      <c r="G826" s="1617"/>
      <c r="H826" s="1617"/>
      <c r="I826" s="110"/>
      <c r="J826" s="110"/>
      <c r="K826" s="110"/>
      <c r="L826" s="111"/>
      <c r="M826" s="1975"/>
      <c r="N826" s="1975"/>
      <c r="O826" s="1975"/>
      <c r="P826" s="1975"/>
      <c r="Q826" s="1975"/>
      <c r="R826" s="1975"/>
      <c r="S826" s="1975"/>
      <c r="T826" s="1975"/>
      <c r="U826" s="1975"/>
      <c r="V826" s="1975"/>
      <c r="W826" s="1975"/>
      <c r="X826" s="1975"/>
      <c r="Y826" s="1975"/>
      <c r="Z826" s="1975"/>
      <c r="AA826" s="1975"/>
      <c r="AB826" s="1975"/>
      <c r="AC826" s="1736"/>
      <c r="AD826" s="1737"/>
      <c r="AE826" s="1737"/>
      <c r="AF826" s="1738"/>
      <c r="AG826" s="1736"/>
      <c r="AH826" s="1737"/>
      <c r="AI826" s="1737"/>
      <c r="AJ826" s="1738"/>
      <c r="AK826" s="17"/>
      <c r="AL826" s="72"/>
      <c r="AM826" s="66"/>
      <c r="AN826" s="66"/>
      <c r="AO826" s="31"/>
      <c r="AP826" s="31"/>
      <c r="AQ826" s="31"/>
      <c r="AR826" s="31"/>
      <c r="AS826" s="31"/>
      <c r="AT826" s="70"/>
      <c r="AU826" s="70"/>
      <c r="AV826" s="70"/>
      <c r="AW826" s="70"/>
      <c r="AX826" s="70"/>
      <c r="AY826" s="70"/>
      <c r="AZ826" s="70"/>
      <c r="BA826" s="70"/>
      <c r="BB826" s="48" t="s">
        <v>845</v>
      </c>
      <c r="BC826" s="945">
        <v>261141</v>
      </c>
      <c r="BD826" s="945">
        <v>301093</v>
      </c>
      <c r="BE826" s="945">
        <v>363200</v>
      </c>
      <c r="BF826" s="945">
        <v>464896</v>
      </c>
      <c r="BG826" s="945">
        <v>517923</v>
      </c>
      <c r="BH826" s="70"/>
      <c r="BI826" s="48" t="s">
        <v>845</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560</v>
      </c>
      <c r="D827" s="110"/>
      <c r="E827" s="110"/>
      <c r="F827" s="1822" t="s">
        <v>358</v>
      </c>
      <c r="G827" s="1823"/>
      <c r="H827" s="1823"/>
      <c r="I827" s="1823"/>
      <c r="J827" s="1823"/>
      <c r="K827" s="1823"/>
      <c r="L827" s="1824"/>
      <c r="M827" s="1975"/>
      <c r="N827" s="1975"/>
      <c r="O827" s="1975"/>
      <c r="P827" s="1975"/>
      <c r="Q827" s="1975"/>
      <c r="R827" s="1975"/>
      <c r="S827" s="1975"/>
      <c r="T827" s="1975"/>
      <c r="U827" s="1975"/>
      <c r="V827" s="1975"/>
      <c r="W827" s="1975"/>
      <c r="X827" s="1975"/>
      <c r="Y827" s="1975"/>
      <c r="Z827" s="1975"/>
      <c r="AA827" s="1975"/>
      <c r="AB827" s="1975"/>
      <c r="AC827" s="1736"/>
      <c r="AD827" s="1737"/>
      <c r="AE827" s="1737"/>
      <c r="AF827" s="1738"/>
      <c r="AG827" s="1736"/>
      <c r="AH827" s="1737"/>
      <c r="AI827" s="1737"/>
      <c r="AJ827" s="1738"/>
      <c r="AK827" s="17"/>
      <c r="AL827" s="72"/>
      <c r="AM827" s="66"/>
      <c r="AN827" s="66"/>
      <c r="AO827" s="31"/>
      <c r="AP827" s="31"/>
      <c r="AQ827" s="31"/>
      <c r="AR827" s="31"/>
      <c r="AS827" s="31"/>
      <c r="AT827" s="70"/>
      <c r="AU827" s="70"/>
      <c r="AV827" s="70"/>
      <c r="AW827" s="70"/>
      <c r="AX827" s="70"/>
      <c r="AY827" s="70"/>
      <c r="AZ827" s="70"/>
      <c r="BA827" s="70"/>
      <c r="BB827" s="48" t="s">
        <v>847</v>
      </c>
      <c r="BC827" s="943">
        <v>261141</v>
      </c>
      <c r="BD827" s="943">
        <v>301093</v>
      </c>
      <c r="BE827" s="943">
        <v>363200</v>
      </c>
      <c r="BF827" s="943">
        <v>464896</v>
      </c>
      <c r="BG827" s="943">
        <v>517923</v>
      </c>
      <c r="BH827" s="70"/>
      <c r="BI827" s="48" t="s">
        <v>847</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954" t="s">
        <v>329</v>
      </c>
      <c r="D828" s="1955"/>
      <c r="E828" s="1955"/>
      <c r="F828" s="1955"/>
      <c r="G828" s="1955"/>
      <c r="H828" s="1955"/>
      <c r="I828" s="1955"/>
      <c r="J828" s="1955"/>
      <c r="K828" s="1955"/>
      <c r="L828" s="1956"/>
      <c r="M828" s="1981">
        <f>SUM(M821:P827)</f>
        <v>0</v>
      </c>
      <c r="N828" s="1981"/>
      <c r="O828" s="1981"/>
      <c r="P828" s="1981"/>
      <c r="Q828" s="1981">
        <f>SUM(Q821:T827)</f>
        <v>0</v>
      </c>
      <c r="R828" s="1981"/>
      <c r="S828" s="1981"/>
      <c r="T828" s="1981"/>
      <c r="U828" s="1981">
        <f>SUM(U821:X827)</f>
        <v>0</v>
      </c>
      <c r="V828" s="1981"/>
      <c r="W828" s="1981"/>
      <c r="X828" s="1981"/>
      <c r="Y828" s="1981">
        <f>SUM(Y821:AB827)</f>
        <v>0</v>
      </c>
      <c r="Z828" s="1981"/>
      <c r="AA828" s="1981"/>
      <c r="AB828" s="1981"/>
      <c r="AC828" s="1981">
        <f>SUM(AC821:AF827)</f>
        <v>0</v>
      </c>
      <c r="AD828" s="1981"/>
      <c r="AE828" s="1981"/>
      <c r="AF828" s="1981"/>
      <c r="AG828" s="1981">
        <f>SUM(AG821:AJ827)</f>
        <v>0</v>
      </c>
      <c r="AH828" s="1981"/>
      <c r="AI828" s="1981"/>
      <c r="AJ828" s="1981"/>
      <c r="AK828" s="17"/>
      <c r="AL828" s="72"/>
      <c r="AM828" s="66"/>
      <c r="AN828" s="66"/>
      <c r="AO828" s="31"/>
      <c r="AP828" s="31"/>
      <c r="AQ828" s="31"/>
      <c r="AR828" s="31"/>
      <c r="AS828" s="31"/>
      <c r="AT828" s="70"/>
      <c r="AU828" s="70"/>
      <c r="AV828" s="70"/>
      <c r="AW828" s="70"/>
      <c r="AX828" s="70"/>
      <c r="AY828" s="70"/>
      <c r="AZ828" s="70"/>
      <c r="BA828" s="70"/>
      <c r="BB828" s="48" t="s">
        <v>848</v>
      </c>
      <c r="BC828" s="945">
        <v>261141</v>
      </c>
      <c r="BD828" s="945">
        <v>301093</v>
      </c>
      <c r="BE828" s="945">
        <v>363200</v>
      </c>
      <c r="BF828" s="945">
        <v>464896</v>
      </c>
      <c r="BG828" s="945">
        <v>517923</v>
      </c>
      <c r="BH828" s="70"/>
      <c r="BI828" s="48" t="s">
        <v>848</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1104</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849</v>
      </c>
      <c r="BC829" s="943">
        <v>261141</v>
      </c>
      <c r="BD829" s="943">
        <v>301093</v>
      </c>
      <c r="BE829" s="943">
        <v>363200</v>
      </c>
      <c r="BF829" s="943">
        <v>464896</v>
      </c>
      <c r="BG829" s="943">
        <v>517923</v>
      </c>
      <c r="BH829" s="70"/>
      <c r="BI829" s="48" t="s">
        <v>849</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1105</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157</v>
      </c>
      <c r="BC830" s="945">
        <v>285299</v>
      </c>
      <c r="BD830" s="945">
        <v>328947</v>
      </c>
      <c r="BE830" s="945">
        <v>396800</v>
      </c>
      <c r="BF830" s="945">
        <v>507904</v>
      </c>
      <c r="BG830" s="945">
        <v>565837</v>
      </c>
      <c r="BH830" s="70"/>
      <c r="BI830" s="48" t="s">
        <v>157</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159</v>
      </c>
      <c r="BC831" s="943">
        <v>293352</v>
      </c>
      <c r="BD831" s="943">
        <v>338232</v>
      </c>
      <c r="BE831" s="943">
        <v>408000</v>
      </c>
      <c r="BF831" s="943">
        <v>522240</v>
      </c>
      <c r="BG831" s="943">
        <v>581808</v>
      </c>
      <c r="BH831" s="70"/>
      <c r="BI831" s="48" t="s">
        <v>159</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732</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160</v>
      </c>
      <c r="BC832" s="945">
        <v>261141</v>
      </c>
      <c r="BD832" s="945">
        <v>301093</v>
      </c>
      <c r="BE832" s="945">
        <v>363200</v>
      </c>
      <c r="BF832" s="945">
        <v>464896</v>
      </c>
      <c r="BG832" s="945">
        <v>517923</v>
      </c>
      <c r="BH832" s="70"/>
      <c r="BI832" s="48" t="s">
        <v>160</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2107"/>
      <c r="D833" s="2108"/>
      <c r="E833" s="2108"/>
      <c r="F833" s="2108"/>
      <c r="G833" s="2108"/>
      <c r="H833" s="2108"/>
      <c r="I833" s="2108"/>
      <c r="J833" s="2108"/>
      <c r="K833" s="2108"/>
      <c r="L833" s="2108"/>
      <c r="M833" s="2108"/>
      <c r="N833" s="2108"/>
      <c r="O833" s="2108"/>
      <c r="P833" s="2108"/>
      <c r="Q833" s="2108"/>
      <c r="R833" s="2108"/>
      <c r="S833" s="2108"/>
      <c r="T833" s="2108"/>
      <c r="U833" s="2108"/>
      <c r="V833" s="2108"/>
      <c r="W833" s="2108"/>
      <c r="X833" s="2108"/>
      <c r="Y833" s="2108"/>
      <c r="Z833" s="2108"/>
      <c r="AA833" s="2108"/>
      <c r="AB833" s="2108"/>
      <c r="AC833" s="2108"/>
      <c r="AD833" s="2108"/>
      <c r="AE833" s="2108"/>
      <c r="AF833" s="2108"/>
      <c r="AG833" s="2108"/>
      <c r="AH833" s="2108"/>
      <c r="AI833" s="2108"/>
      <c r="AJ833" s="2109"/>
      <c r="AK833" s="17"/>
      <c r="AL833" s="72"/>
      <c r="AM833" s="66"/>
      <c r="AN833" s="66"/>
      <c r="AO833" s="31"/>
      <c r="AP833" s="31"/>
      <c r="AQ833" s="31"/>
      <c r="AR833" s="31"/>
      <c r="AS833" s="31"/>
      <c r="AT833" s="70"/>
      <c r="AU833" s="70"/>
      <c r="AV833" s="70"/>
      <c r="AW833" s="70"/>
      <c r="AX833" s="70"/>
      <c r="AY833" s="70"/>
      <c r="AZ833" s="70"/>
      <c r="BA833" s="70"/>
      <c r="BB833" s="48" t="s">
        <v>161</v>
      </c>
      <c r="BC833" s="943">
        <v>261141</v>
      </c>
      <c r="BD833" s="943">
        <v>301093</v>
      </c>
      <c r="BE833" s="943">
        <v>363200</v>
      </c>
      <c r="BF833" s="943">
        <v>464896</v>
      </c>
      <c r="BG833" s="943">
        <v>517923</v>
      </c>
      <c r="BH833" s="70"/>
      <c r="BI833" s="48" t="s">
        <v>161</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1916</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162</v>
      </c>
      <c r="BC834" s="945">
        <v>261141</v>
      </c>
      <c r="BD834" s="945">
        <v>301093</v>
      </c>
      <c r="BE834" s="945">
        <v>363200</v>
      </c>
      <c r="BF834" s="945">
        <v>464896</v>
      </c>
      <c r="BG834" s="945">
        <v>517923</v>
      </c>
      <c r="BH834" s="70"/>
      <c r="BI834" s="48" t="s">
        <v>162</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164</v>
      </c>
      <c r="BC835" s="943">
        <v>261141</v>
      </c>
      <c r="BD835" s="943">
        <v>301093</v>
      </c>
      <c r="BE835" s="943">
        <v>363200</v>
      </c>
      <c r="BF835" s="943">
        <v>464896</v>
      </c>
      <c r="BG835" s="943">
        <v>517923</v>
      </c>
      <c r="BH835" s="70"/>
      <c r="BI835" s="48" t="s">
        <v>164</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912</v>
      </c>
      <c r="B836" s="17"/>
      <c r="C836" s="63" t="s">
        <v>778</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165</v>
      </c>
      <c r="BC836" s="945">
        <v>261141</v>
      </c>
      <c r="BD836" s="945">
        <v>301093</v>
      </c>
      <c r="BE836" s="945">
        <v>363200</v>
      </c>
      <c r="BF836" s="945">
        <v>464896</v>
      </c>
      <c r="BG836" s="945">
        <v>517923</v>
      </c>
      <c r="BH836" s="70"/>
      <c r="BI836" s="48" t="s">
        <v>165</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464</v>
      </c>
      <c r="BC837" s="943">
        <v>261141</v>
      </c>
      <c r="BD837" s="943">
        <v>301093</v>
      </c>
      <c r="BE837" s="943">
        <v>363200</v>
      </c>
      <c r="BF837" s="943">
        <v>464896</v>
      </c>
      <c r="BG837" s="943">
        <v>517923</v>
      </c>
      <c r="BH837" s="70"/>
      <c r="BI837" s="48" t="s">
        <v>464</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801</v>
      </c>
      <c r="D838" s="17"/>
      <c r="E838" s="17"/>
      <c r="F838" s="17"/>
      <c r="G838" s="17"/>
      <c r="H838" s="17"/>
      <c r="I838" s="17"/>
      <c r="J838" s="90" t="s">
        <v>188</v>
      </c>
      <c r="K838" s="91"/>
      <c r="L838" s="91"/>
      <c r="M838" s="91"/>
      <c r="N838" s="91"/>
      <c r="O838" s="91"/>
      <c r="P838" s="91"/>
      <c r="Q838" s="91"/>
      <c r="R838" s="91"/>
      <c r="S838" s="91"/>
      <c r="T838" s="91"/>
      <c r="U838" s="91"/>
      <c r="V838" s="92"/>
      <c r="W838" s="1740"/>
      <c r="X838" s="1740"/>
      <c r="Y838" s="1740"/>
      <c r="Z838" s="1740"/>
      <c r="AA838" s="1740"/>
      <c r="AB838" s="1740"/>
      <c r="AC838" s="1740"/>
      <c r="AD838" s="17"/>
      <c r="AE838" s="17"/>
      <c r="AF838" s="17"/>
      <c r="AG838" s="17"/>
      <c r="AH838" s="17"/>
      <c r="AI838" s="17"/>
      <c r="AJ838" s="17"/>
      <c r="AK838" s="17"/>
      <c r="AL838" s="17"/>
      <c r="AS838" s="31"/>
      <c r="AT838" s="70"/>
      <c r="AZ838" s="70"/>
      <c r="BA838" s="70"/>
      <c r="BB838" s="48" t="s">
        <v>167</v>
      </c>
      <c r="BC838" s="945">
        <v>261141</v>
      </c>
      <c r="BD838" s="945">
        <v>301093</v>
      </c>
      <c r="BE838" s="945">
        <v>363200</v>
      </c>
      <c r="BF838" s="945">
        <v>464896</v>
      </c>
      <c r="BG838" s="945">
        <v>517923</v>
      </c>
      <c r="BH838" s="70"/>
      <c r="BI838" s="48" t="s">
        <v>167</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187</v>
      </c>
      <c r="K839" s="91"/>
      <c r="L839" s="91"/>
      <c r="M839" s="91"/>
      <c r="N839" s="91"/>
      <c r="O839" s="91"/>
      <c r="P839" s="91"/>
      <c r="Q839" s="91"/>
      <c r="R839" s="91"/>
      <c r="S839" s="91"/>
      <c r="T839" s="91"/>
      <c r="U839" s="91"/>
      <c r="V839" s="92"/>
      <c r="W839" s="1740"/>
      <c r="X839" s="1740"/>
      <c r="Y839" s="1740"/>
      <c r="Z839" s="1740"/>
      <c r="AA839" s="1740"/>
      <c r="AB839" s="1740"/>
      <c r="AC839" s="1740"/>
      <c r="AD839" s="17"/>
      <c r="AE839" s="17"/>
      <c r="AF839" s="17"/>
      <c r="AG839" s="17"/>
      <c r="AH839" s="17"/>
      <c r="AI839" s="17"/>
      <c r="AJ839" s="17"/>
      <c r="AK839" s="17"/>
      <c r="AL839" s="17"/>
      <c r="AM839" s="66"/>
      <c r="AN839" s="66"/>
      <c r="AO839" s="31"/>
      <c r="AP839" s="31"/>
      <c r="AQ839" s="31"/>
      <c r="AR839" s="31"/>
      <c r="AS839" s="31"/>
      <c r="AT839" s="70"/>
      <c r="AV839" s="1978">
        <f>ROUNDDOWN(AP839*2,2)</f>
        <v>0</v>
      </c>
      <c r="AW839" s="1978"/>
      <c r="AX839" s="1978"/>
      <c r="AY839" s="1978"/>
      <c r="AZ839" s="70"/>
      <c r="BA839" s="70"/>
      <c r="BB839" s="48" t="s">
        <v>168</v>
      </c>
      <c r="BC839" s="943">
        <v>261141</v>
      </c>
      <c r="BD839" s="943">
        <v>301093</v>
      </c>
      <c r="BE839" s="943">
        <v>363200</v>
      </c>
      <c r="BF839" s="943">
        <v>464896</v>
      </c>
      <c r="BG839" s="943">
        <v>517923</v>
      </c>
      <c r="BH839" s="70"/>
      <c r="BI839" s="48" t="s">
        <v>168</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186</v>
      </c>
      <c r="K840" s="91"/>
      <c r="L840" s="91"/>
      <c r="M840" s="91"/>
      <c r="N840" s="91"/>
      <c r="O840" s="91"/>
      <c r="P840" s="91"/>
      <c r="Q840" s="91"/>
      <c r="R840" s="91"/>
      <c r="S840" s="91"/>
      <c r="T840" s="91"/>
      <c r="U840" s="91"/>
      <c r="V840" s="92"/>
      <c r="W840" s="1740"/>
      <c r="X840" s="1740"/>
      <c r="Y840" s="1740"/>
      <c r="Z840" s="1740"/>
      <c r="AA840" s="1740"/>
      <c r="AB840" s="1740"/>
      <c r="AC840" s="1740"/>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169</v>
      </c>
      <c r="BC840" s="945">
        <v>255964</v>
      </c>
      <c r="BD840" s="945">
        <v>295124</v>
      </c>
      <c r="BE840" s="945">
        <v>356000</v>
      </c>
      <c r="BF840" s="945">
        <v>455680</v>
      </c>
      <c r="BG840" s="945">
        <v>507656</v>
      </c>
      <c r="BH840" s="70"/>
      <c r="BI840" s="48" t="s">
        <v>169</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185</v>
      </c>
      <c r="K841" s="91"/>
      <c r="L841" s="91"/>
      <c r="M841" s="91"/>
      <c r="N841" s="91"/>
      <c r="O841" s="91"/>
      <c r="P841" s="91"/>
      <c r="Q841" s="91"/>
      <c r="R841" s="91"/>
      <c r="S841" s="91"/>
      <c r="T841" s="91"/>
      <c r="U841" s="91"/>
      <c r="V841" s="92"/>
      <c r="W841" s="1740"/>
      <c r="X841" s="1740"/>
      <c r="Y841" s="1740"/>
      <c r="Z841" s="1740"/>
      <c r="AA841" s="1740"/>
      <c r="AB841" s="1740"/>
      <c r="AC841" s="1740"/>
      <c r="AD841" s="17"/>
      <c r="AE841" s="17"/>
      <c r="AF841" s="17"/>
      <c r="AG841" s="17"/>
      <c r="AH841" s="17"/>
      <c r="AI841" s="17"/>
      <c r="AJ841" s="17"/>
      <c r="AK841" s="17"/>
      <c r="AL841" s="17"/>
      <c r="AM841" s="66">
        <f>IF(AD1000&gt;1,0.025,0)</f>
        <v>0</v>
      </c>
      <c r="AN841" s="66"/>
      <c r="AO841" s="31"/>
      <c r="AP841" s="31"/>
      <c r="AQ841" s="31"/>
      <c r="AR841" s="31"/>
      <c r="AS841" s="31"/>
      <c r="AT841" s="70"/>
      <c r="AU841" s="70"/>
      <c r="AV841" s="70"/>
      <c r="AW841" s="70"/>
      <c r="AX841" s="70"/>
      <c r="AY841" s="70"/>
      <c r="AZ841" s="70"/>
      <c r="BA841" s="70"/>
      <c r="BB841" s="48" t="s">
        <v>170</v>
      </c>
      <c r="BC841" s="943">
        <v>440603</v>
      </c>
      <c r="BD841" s="943">
        <v>508011</v>
      </c>
      <c r="BE841" s="943">
        <v>612800</v>
      </c>
      <c r="BF841" s="943">
        <v>784384</v>
      </c>
      <c r="BG841" s="943">
        <v>873853</v>
      </c>
      <c r="BH841" s="70"/>
      <c r="BI841" s="48" t="s">
        <v>170</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612</v>
      </c>
      <c r="K842" s="91"/>
      <c r="L842" s="91"/>
      <c r="M842" s="1822" t="s">
        <v>358</v>
      </c>
      <c r="N842" s="1823"/>
      <c r="O842" s="1823"/>
      <c r="P842" s="1823"/>
      <c r="Q842" s="1823"/>
      <c r="R842" s="1823"/>
      <c r="S842" s="1823"/>
      <c r="T842" s="1823"/>
      <c r="U842" s="1823"/>
      <c r="V842" s="1824"/>
      <c r="W842" s="1740"/>
      <c r="X842" s="1740"/>
      <c r="Y842" s="1740"/>
      <c r="Z842" s="1740"/>
      <c r="AA842" s="1740"/>
      <c r="AB842" s="1740"/>
      <c r="AC842" s="1740"/>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171</v>
      </c>
      <c r="BC842" s="945">
        <v>261141</v>
      </c>
      <c r="BD842" s="945">
        <v>301093</v>
      </c>
      <c r="BE842" s="945">
        <v>363200</v>
      </c>
      <c r="BF842" s="945">
        <v>464896</v>
      </c>
      <c r="BG842" s="945">
        <v>517923</v>
      </c>
      <c r="BH842" s="70"/>
      <c r="BI842" s="48" t="s">
        <v>171</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800</v>
      </c>
      <c r="W843" s="1753">
        <f>SUM(W838:AC842)</f>
        <v>0</v>
      </c>
      <c r="X843" s="1754"/>
      <c r="Y843" s="1754"/>
      <c r="Z843" s="1754"/>
      <c r="AA843" s="1754"/>
      <c r="AB843" s="1754"/>
      <c r="AC843" s="1755"/>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172</v>
      </c>
      <c r="BC843" s="943">
        <v>261141</v>
      </c>
      <c r="BD843" s="943">
        <v>301093</v>
      </c>
      <c r="BE843" s="943">
        <v>363200</v>
      </c>
      <c r="BF843" s="943">
        <v>464896</v>
      </c>
      <c r="BG843" s="943">
        <v>517923</v>
      </c>
      <c r="BH843" s="70"/>
      <c r="BI843" s="48" t="s">
        <v>172</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v>
      </c>
      <c r="AN844" s="66"/>
      <c r="AO844" s="31"/>
      <c r="AP844" s="31"/>
      <c r="AQ844" s="31"/>
      <c r="AR844" s="31"/>
      <c r="AS844" s="31"/>
      <c r="AT844" s="70"/>
      <c r="AU844" s="70"/>
      <c r="AV844" s="70"/>
      <c r="AW844" s="70"/>
      <c r="AX844" s="70"/>
      <c r="AY844" s="70"/>
      <c r="AZ844" s="70"/>
      <c r="BA844" s="70"/>
      <c r="BB844" s="48" t="s">
        <v>173</v>
      </c>
      <c r="BC844" s="944">
        <v>341669</v>
      </c>
      <c r="BD844" s="944">
        <v>393941</v>
      </c>
      <c r="BE844" s="945">
        <v>475200</v>
      </c>
      <c r="BF844" s="944">
        <v>608256</v>
      </c>
      <c r="BG844" s="944">
        <v>677635</v>
      </c>
      <c r="BH844" s="70"/>
      <c r="BI844" s="48" t="s">
        <v>173</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802</v>
      </c>
      <c r="D845" s="17"/>
      <c r="E845" s="17"/>
      <c r="F845" s="17"/>
      <c r="G845" s="17"/>
      <c r="H845" s="17"/>
      <c r="I845" s="17"/>
      <c r="J845" s="1954" t="s">
        <v>803</v>
      </c>
      <c r="K845" s="1955"/>
      <c r="L845" s="1955"/>
      <c r="M845" s="1955"/>
      <c r="N845" s="1955"/>
      <c r="O845" s="1955"/>
      <c r="P845" s="1955"/>
      <c r="Q845" s="1955"/>
      <c r="R845" s="1955"/>
      <c r="S845" s="1955"/>
      <c r="T845" s="1955"/>
      <c r="U845" s="1955"/>
      <c r="V845" s="1956"/>
      <c r="W845" s="1741"/>
      <c r="X845" s="1742"/>
      <c r="Y845" s="1742"/>
      <c r="Z845" s="1742"/>
      <c r="AA845" s="1742"/>
      <c r="AB845" s="1742"/>
      <c r="AC845" s="1743"/>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174</v>
      </c>
      <c r="BC845" s="943">
        <v>259415</v>
      </c>
      <c r="BD845" s="943">
        <v>299103</v>
      </c>
      <c r="BE845" s="943">
        <v>360800</v>
      </c>
      <c r="BF845" s="943">
        <v>461824</v>
      </c>
      <c r="BG845" s="943">
        <v>514501</v>
      </c>
      <c r="BH845" s="70"/>
      <c r="BI845" s="48" t="s">
        <v>174</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910"/>
      <c r="AU846" s="1910"/>
      <c r="AV846" s="1910"/>
      <c r="AW846" s="1910"/>
      <c r="AX846" s="1910"/>
      <c r="AY846" s="1910"/>
      <c r="AZ846" s="70"/>
      <c r="BA846" s="70"/>
      <c r="BB846" s="48" t="s">
        <v>175</v>
      </c>
      <c r="BC846" s="944">
        <v>319811</v>
      </c>
      <c r="BD846" s="944">
        <v>368739</v>
      </c>
      <c r="BE846" s="944">
        <v>444800</v>
      </c>
      <c r="BF846" s="944">
        <v>569344</v>
      </c>
      <c r="BG846" s="944">
        <v>634285</v>
      </c>
      <c r="BH846" s="70"/>
      <c r="BI846" s="48" t="s">
        <v>175</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1068</v>
      </c>
      <c r="D847" s="17"/>
      <c r="E847" s="17"/>
      <c r="F847" s="17"/>
      <c r="G847" s="17"/>
      <c r="H847" s="17"/>
      <c r="I847" s="17"/>
      <c r="J847" s="90" t="s">
        <v>184</v>
      </c>
      <c r="K847" s="91"/>
      <c r="L847" s="91"/>
      <c r="M847" s="91"/>
      <c r="N847" s="91"/>
      <c r="O847" s="91"/>
      <c r="P847" s="91"/>
      <c r="Q847" s="91"/>
      <c r="R847" s="91"/>
      <c r="S847" s="91"/>
      <c r="T847" s="91"/>
      <c r="U847" s="91"/>
      <c r="V847" s="92"/>
      <c r="W847" s="1952"/>
      <c r="X847" s="1952"/>
      <c r="Y847" s="1952"/>
      <c r="Z847" s="1952"/>
      <c r="AA847" s="1952"/>
      <c r="AB847" s="1952"/>
      <c r="AC847" s="1952"/>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176</v>
      </c>
      <c r="BC847" s="943">
        <v>261141</v>
      </c>
      <c r="BD847" s="943">
        <v>301093</v>
      </c>
      <c r="BE847" s="943">
        <v>363200</v>
      </c>
      <c r="BF847" s="943">
        <v>464896</v>
      </c>
      <c r="BG847" s="943">
        <v>517923</v>
      </c>
      <c r="BH847" s="70"/>
      <c r="BI847" s="48" t="s">
        <v>176</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370</v>
      </c>
      <c r="K848" s="91"/>
      <c r="L848" s="91"/>
      <c r="M848" s="91"/>
      <c r="N848" s="91"/>
      <c r="O848" s="91"/>
      <c r="P848" s="91"/>
      <c r="Q848" s="91"/>
      <c r="R848" s="91"/>
      <c r="S848" s="91"/>
      <c r="T848" s="91"/>
      <c r="U848" s="91"/>
      <c r="V848" s="92"/>
      <c r="W848" s="1952"/>
      <c r="X848" s="1952"/>
      <c r="Y848" s="1952"/>
      <c r="Z848" s="1952"/>
      <c r="AA848" s="1952"/>
      <c r="AB848" s="1952"/>
      <c r="AC848" s="1952"/>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177</v>
      </c>
      <c r="BC848" s="945">
        <v>281848</v>
      </c>
      <c r="BD848" s="945">
        <v>324968</v>
      </c>
      <c r="BE848" s="945">
        <v>392000</v>
      </c>
      <c r="BF848" s="945">
        <v>501760</v>
      </c>
      <c r="BG848" s="945">
        <v>558992</v>
      </c>
      <c r="BH848" s="70"/>
      <c r="BI848" s="48" t="s">
        <v>177</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254</v>
      </c>
      <c r="K849" s="91"/>
      <c r="L849" s="91"/>
      <c r="M849" s="91"/>
      <c r="N849" s="91"/>
      <c r="O849" s="91"/>
      <c r="P849" s="91"/>
      <c r="Q849" s="91"/>
      <c r="R849" s="91"/>
      <c r="S849" s="91"/>
      <c r="T849" s="91"/>
      <c r="U849" s="91"/>
      <c r="V849" s="92"/>
      <c r="W849" s="1952"/>
      <c r="X849" s="1952"/>
      <c r="Y849" s="1952"/>
      <c r="Z849" s="1952"/>
      <c r="AA849" s="1952"/>
      <c r="AB849" s="1952"/>
      <c r="AC849" s="1952"/>
      <c r="AD849" s="17"/>
      <c r="AE849" s="17"/>
      <c r="AF849" s="17"/>
      <c r="AG849" s="17"/>
      <c r="AH849" s="17"/>
      <c r="AI849" s="17"/>
      <c r="AJ849" s="17"/>
      <c r="AK849" s="17"/>
      <c r="AL849" s="17"/>
      <c r="AM849" s="1979">
        <f>SUM(AM814:AM844)</f>
        <v>0</v>
      </c>
      <c r="AN849" s="1979"/>
      <c r="AO849" s="31"/>
      <c r="AP849" s="31"/>
      <c r="AQ849" s="31"/>
      <c r="BB849" s="48" t="s">
        <v>178</v>
      </c>
      <c r="BC849" s="943">
        <v>261141</v>
      </c>
      <c r="BD849" s="943">
        <v>301093</v>
      </c>
      <c r="BE849" s="943">
        <v>363200</v>
      </c>
      <c r="BF849" s="943">
        <v>464896</v>
      </c>
      <c r="BG849" s="943">
        <v>517923</v>
      </c>
      <c r="BH849" s="70"/>
      <c r="BI849" s="48" t="s">
        <v>178</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320</v>
      </c>
      <c r="K850" s="91"/>
      <c r="L850" s="91"/>
      <c r="M850" s="91"/>
      <c r="N850" s="91"/>
      <c r="O850" s="91"/>
      <c r="P850" s="91"/>
      <c r="Q850" s="91"/>
      <c r="R850" s="91"/>
      <c r="S850" s="91"/>
      <c r="T850" s="91"/>
      <c r="U850" s="91"/>
      <c r="V850" s="92"/>
      <c r="W850" s="1952"/>
      <c r="X850" s="1952"/>
      <c r="Y850" s="1952"/>
      <c r="Z850" s="1952"/>
      <c r="AA850" s="1952"/>
      <c r="AB850" s="1952"/>
      <c r="AC850" s="1952"/>
      <c r="AD850" s="17"/>
      <c r="AE850" s="17"/>
      <c r="AF850" s="17"/>
      <c r="AG850" s="17"/>
      <c r="AH850" s="17"/>
      <c r="AI850" s="17"/>
      <c r="AJ850" s="17"/>
      <c r="AK850" s="17"/>
      <c r="AL850" s="17"/>
      <c r="AM850" s="66"/>
      <c r="AN850" s="66"/>
      <c r="AO850" s="31"/>
      <c r="AP850" s="31"/>
      <c r="AQ850" s="31"/>
      <c r="BB850" s="48" t="s">
        <v>179</v>
      </c>
      <c r="BC850" s="945">
        <v>261141</v>
      </c>
      <c r="BD850" s="945">
        <v>301093</v>
      </c>
      <c r="BE850" s="945">
        <v>363200</v>
      </c>
      <c r="BF850" s="945">
        <v>464896</v>
      </c>
      <c r="BG850" s="945">
        <v>517923</v>
      </c>
      <c r="BH850" s="70"/>
      <c r="BI850" s="48" t="s">
        <v>179</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532</v>
      </c>
      <c r="W851" s="1953">
        <f>SUM(W847:AC850)</f>
        <v>0</v>
      </c>
      <c r="X851" s="1953"/>
      <c r="Y851" s="1953"/>
      <c r="Z851" s="1953"/>
      <c r="AA851" s="1953"/>
      <c r="AB851" s="1953"/>
      <c r="AC851" s="1953"/>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180</v>
      </c>
      <c r="BC851" s="943">
        <v>293352</v>
      </c>
      <c r="BD851" s="943">
        <v>338232</v>
      </c>
      <c r="BE851" s="943">
        <v>408000</v>
      </c>
      <c r="BF851" s="943">
        <v>522240</v>
      </c>
      <c r="BG851" s="943">
        <v>581808</v>
      </c>
      <c r="BH851" s="70"/>
      <c r="BI851" s="48" t="s">
        <v>180</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857</v>
      </c>
      <c r="BC852" s="945">
        <v>312334</v>
      </c>
      <c r="BD852" s="945">
        <v>360118</v>
      </c>
      <c r="BE852" s="945">
        <v>434400</v>
      </c>
      <c r="BF852" s="945">
        <v>556032</v>
      </c>
      <c r="BG852" s="945">
        <v>619454</v>
      </c>
      <c r="BH852" s="70"/>
      <c r="BI852" s="48" t="s">
        <v>857</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804</v>
      </c>
      <c r="J853" s="90" t="s">
        <v>319</v>
      </c>
      <c r="K853" s="91"/>
      <c r="L853" s="91"/>
      <c r="M853" s="91"/>
      <c r="N853" s="91"/>
      <c r="O853" s="91"/>
      <c r="P853" s="91"/>
      <c r="Q853" s="91"/>
      <c r="R853" s="91"/>
      <c r="S853" s="91"/>
      <c r="T853" s="91"/>
      <c r="U853" s="91"/>
      <c r="V853" s="92"/>
      <c r="W853" s="1925"/>
      <c r="X853" s="1926"/>
      <c r="Y853" s="1926"/>
      <c r="Z853" s="1926"/>
      <c r="AA853" s="1926"/>
      <c r="AB853" s="1926"/>
      <c r="AC853" s="1927"/>
      <c r="AM853" s="75"/>
      <c r="AN853" s="75"/>
      <c r="AO853" s="75"/>
      <c r="AP853" s="75"/>
      <c r="AQ853" s="75"/>
      <c r="AR853" s="75"/>
      <c r="AS853" s="75"/>
      <c r="AT853" s="75"/>
      <c r="AU853" s="75"/>
      <c r="AV853" s="75"/>
      <c r="AW853" s="75"/>
      <c r="AX853" s="75"/>
      <c r="AY853" s="75"/>
      <c r="AZ853" s="75"/>
      <c r="BA853" s="75"/>
      <c r="BB853" s="48" t="s">
        <v>858</v>
      </c>
      <c r="BC853" s="943">
        <v>261141</v>
      </c>
      <c r="BD853" s="943">
        <v>301093</v>
      </c>
      <c r="BE853" s="943">
        <v>363200</v>
      </c>
      <c r="BF853" s="943">
        <v>464896</v>
      </c>
      <c r="BG853" s="943">
        <v>517923</v>
      </c>
      <c r="BH853" s="70"/>
      <c r="BI853" s="48" t="s">
        <v>858</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805</v>
      </c>
      <c r="J854" s="90" t="s">
        <v>318</v>
      </c>
      <c r="K854" s="91"/>
      <c r="L854" s="91"/>
      <c r="M854" s="91"/>
      <c r="N854" s="91"/>
      <c r="O854" s="91"/>
      <c r="P854" s="91"/>
      <c r="Q854" s="91"/>
      <c r="R854" s="91"/>
      <c r="S854" s="91"/>
      <c r="T854" s="91"/>
      <c r="U854" s="91"/>
      <c r="V854" s="92"/>
      <c r="W854" s="1925"/>
      <c r="X854" s="1926"/>
      <c r="Y854" s="1926"/>
      <c r="Z854" s="1926"/>
      <c r="AA854" s="1926"/>
      <c r="AB854" s="1926"/>
      <c r="AC854" s="1927"/>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612</v>
      </c>
      <c r="K855" s="91"/>
      <c r="L855" s="91"/>
      <c r="M855" s="1822" t="s">
        <v>358</v>
      </c>
      <c r="N855" s="1823"/>
      <c r="O855" s="1823"/>
      <c r="P855" s="1823"/>
      <c r="Q855" s="1823"/>
      <c r="R855" s="1823"/>
      <c r="S855" s="1823"/>
      <c r="T855" s="1823"/>
      <c r="U855" s="1823"/>
      <c r="V855" s="1824"/>
      <c r="W855" s="1925"/>
      <c r="X855" s="1926"/>
      <c r="Y855" s="1926"/>
      <c r="Z855" s="1926"/>
      <c r="AA855" s="1926"/>
      <c r="AB855" s="1926"/>
      <c r="AC855" s="1927"/>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533</v>
      </c>
      <c r="W856" s="1934">
        <f>SUM(W853:AC855)</f>
        <v>0</v>
      </c>
      <c r="X856" s="1935"/>
      <c r="Y856" s="1935"/>
      <c r="Z856" s="1935"/>
      <c r="AA856" s="1935"/>
      <c r="AB856" s="1935"/>
      <c r="AC856" s="1936"/>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534</v>
      </c>
      <c r="W857" s="1925"/>
      <c r="X857" s="1926"/>
      <c r="Y857" s="1926"/>
      <c r="Z857" s="1926"/>
      <c r="AA857" s="1926"/>
      <c r="AB857" s="1926"/>
      <c r="AC857" s="1927"/>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147</v>
      </c>
      <c r="BC858" s="945">
        <v>261141</v>
      </c>
      <c r="BD858" s="945">
        <v>301093</v>
      </c>
      <c r="BE858" s="945">
        <v>363200</v>
      </c>
      <c r="BF858" s="945">
        <v>464896</v>
      </c>
      <c r="BG858" s="945">
        <v>517923</v>
      </c>
      <c r="BH858" s="70"/>
      <c r="BI858" s="48" t="s">
        <v>147</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485</v>
      </c>
      <c r="J859" s="90" t="s">
        <v>317</v>
      </c>
      <c r="K859" s="91"/>
      <c r="L859" s="91"/>
      <c r="M859" s="91"/>
      <c r="N859" s="91"/>
      <c r="O859" s="91"/>
      <c r="P859" s="91"/>
      <c r="Q859" s="91"/>
      <c r="R859" s="91"/>
      <c r="S859" s="91"/>
      <c r="T859" s="91"/>
      <c r="U859" s="91"/>
      <c r="V859" s="92"/>
      <c r="W859" s="1740"/>
      <c r="X859" s="1740"/>
      <c r="Y859" s="1740"/>
      <c r="Z859" s="1740"/>
      <c r="AA859" s="1740"/>
      <c r="AB859" s="1740"/>
      <c r="AC859" s="1740"/>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501</v>
      </c>
      <c r="K860" s="91"/>
      <c r="L860" s="91"/>
      <c r="M860" s="91"/>
      <c r="N860" s="91"/>
      <c r="O860" s="91"/>
      <c r="P860" s="91"/>
      <c r="Q860" s="91"/>
      <c r="R860" s="91"/>
      <c r="S860" s="91"/>
      <c r="T860" s="91"/>
      <c r="U860" s="91"/>
      <c r="V860" s="92"/>
      <c r="W860" s="1740"/>
      <c r="X860" s="1740"/>
      <c r="Y860" s="1740"/>
      <c r="Z860" s="1740"/>
      <c r="AA860" s="1740"/>
      <c r="AB860" s="1740"/>
      <c r="AC860" s="1740"/>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500</v>
      </c>
      <c r="K861" s="91"/>
      <c r="L861" s="91"/>
      <c r="M861" s="91"/>
      <c r="N861" s="91"/>
      <c r="O861" s="91"/>
      <c r="P861" s="91"/>
      <c r="Q861" s="91"/>
      <c r="R861" s="91"/>
      <c r="S861" s="91"/>
      <c r="T861" s="91"/>
      <c r="U861" s="91"/>
      <c r="V861" s="92"/>
      <c r="W861" s="1740"/>
      <c r="X861" s="1740"/>
      <c r="Y861" s="1740"/>
      <c r="Z861" s="1740"/>
      <c r="AA861" s="1740"/>
      <c r="AB861" s="1740"/>
      <c r="AC861" s="1740"/>
      <c r="AM861" s="75"/>
      <c r="AN861" s="75"/>
      <c r="AO861" s="75"/>
      <c r="AP861" s="75"/>
      <c r="AQ861" s="75"/>
      <c r="AR861" s="75"/>
      <c r="AS861" s="75"/>
      <c r="AT861" s="75"/>
      <c r="AU861" s="75"/>
      <c r="AV861" s="75"/>
      <c r="AW861" s="75"/>
      <c r="AX861" s="75"/>
      <c r="AY861" s="75"/>
      <c r="AZ861" s="75"/>
      <c r="BA861" s="75"/>
      <c r="BB861" s="48" t="s">
        <v>300</v>
      </c>
      <c r="BC861" s="943">
        <v>261141</v>
      </c>
      <c r="BD861" s="943">
        <v>301093</v>
      </c>
      <c r="BE861" s="943">
        <v>363200</v>
      </c>
      <c r="BF861" s="943">
        <v>464896</v>
      </c>
      <c r="BG861" s="943">
        <v>517923</v>
      </c>
      <c r="BH861" s="70"/>
      <c r="BI861" s="48" t="s">
        <v>300</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499</v>
      </c>
      <c r="K862" s="91"/>
      <c r="L862" s="91"/>
      <c r="M862" s="91"/>
      <c r="N862" s="91"/>
      <c r="O862" s="91"/>
      <c r="P862" s="91"/>
      <c r="Q862" s="91"/>
      <c r="R862" s="91"/>
      <c r="S862" s="91"/>
      <c r="T862" s="91"/>
      <c r="U862" s="91"/>
      <c r="V862" s="92"/>
      <c r="W862" s="1740"/>
      <c r="X862" s="1740"/>
      <c r="Y862" s="1740"/>
      <c r="Z862" s="1740"/>
      <c r="AA862" s="1740"/>
      <c r="AB862" s="1740"/>
      <c r="AC862" s="1740"/>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498</v>
      </c>
      <c r="K863" s="91"/>
      <c r="L863" s="91"/>
      <c r="M863" s="91"/>
      <c r="N863" s="91"/>
      <c r="O863" s="91"/>
      <c r="P863" s="91"/>
      <c r="Q863" s="91"/>
      <c r="R863" s="91"/>
      <c r="S863" s="91"/>
      <c r="T863" s="91"/>
      <c r="U863" s="91"/>
      <c r="V863" s="92"/>
      <c r="W863" s="1740"/>
      <c r="X863" s="1740"/>
      <c r="Y863" s="1740"/>
      <c r="Z863" s="1740"/>
      <c r="AA863" s="1740"/>
      <c r="AB863" s="1740"/>
      <c r="AC863" s="1740"/>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497</v>
      </c>
      <c r="K864" s="91"/>
      <c r="L864" s="91"/>
      <c r="M864" s="91"/>
      <c r="N864" s="91"/>
      <c r="O864" s="91"/>
      <c r="P864" s="91"/>
      <c r="Q864" s="91"/>
      <c r="R864" s="91"/>
      <c r="S864" s="91"/>
      <c r="T864" s="91"/>
      <c r="U864" s="91"/>
      <c r="V864" s="92"/>
      <c r="W864" s="1740"/>
      <c r="X864" s="1740"/>
      <c r="Y864" s="1740"/>
      <c r="Z864" s="1740"/>
      <c r="AA864" s="1740"/>
      <c r="AB864" s="1740"/>
      <c r="AC864" s="1740"/>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612</v>
      </c>
      <c r="K865" s="91"/>
      <c r="L865" s="91"/>
      <c r="M865" s="1822" t="s">
        <v>358</v>
      </c>
      <c r="N865" s="1823"/>
      <c r="O865" s="1823"/>
      <c r="P865" s="1823"/>
      <c r="Q865" s="1823"/>
      <c r="R865" s="1823"/>
      <c r="S865" s="1823"/>
      <c r="T865" s="1823"/>
      <c r="U865" s="1823"/>
      <c r="V865" s="1824"/>
      <c r="W865" s="1740"/>
      <c r="X865" s="1740"/>
      <c r="Y865" s="1740"/>
      <c r="Z865" s="1740"/>
      <c r="AA865" s="1740"/>
      <c r="AB865" s="1740"/>
      <c r="AC865" s="1740"/>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535</v>
      </c>
      <c r="W866" s="1744">
        <f>SUM(W859:AC865)</f>
        <v>0</v>
      </c>
      <c r="X866" s="1744"/>
      <c r="Y866" s="1744"/>
      <c r="Z866" s="1744"/>
      <c r="AA866" s="1744"/>
      <c r="AB866" s="1744"/>
      <c r="AC866" s="1744"/>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2144</v>
      </c>
      <c r="J868" s="90" t="s">
        <v>612</v>
      </c>
      <c r="K868" s="91"/>
      <c r="L868" s="91"/>
      <c r="M868" s="1822" t="s">
        <v>358</v>
      </c>
      <c r="N868" s="1823"/>
      <c r="O868" s="1823"/>
      <c r="P868" s="1823"/>
      <c r="Q868" s="1823"/>
      <c r="R868" s="1823"/>
      <c r="S868" s="1823"/>
      <c r="T868" s="1823"/>
      <c r="U868" s="1823"/>
      <c r="V868" s="1824"/>
      <c r="W868" s="1741"/>
      <c r="X868" s="1742"/>
      <c r="Y868" s="1742"/>
      <c r="Z868" s="1742"/>
      <c r="AA868" s="1742"/>
      <c r="AB868" s="1742"/>
      <c r="AC868" s="1743"/>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2145</v>
      </c>
      <c r="J869" s="90" t="s">
        <v>612</v>
      </c>
      <c r="K869" s="91"/>
      <c r="L869" s="91"/>
      <c r="M869" s="1822" t="s">
        <v>358</v>
      </c>
      <c r="N869" s="1823"/>
      <c r="O869" s="1823"/>
      <c r="P869" s="1823"/>
      <c r="Q869" s="1823"/>
      <c r="R869" s="1823"/>
      <c r="S869" s="1823"/>
      <c r="T869" s="1823"/>
      <c r="U869" s="1823"/>
      <c r="V869" s="1824"/>
      <c r="W869" s="1741"/>
      <c r="X869" s="1742"/>
      <c r="Y869" s="1742"/>
      <c r="Z869" s="1742"/>
      <c r="AA869" s="1742"/>
      <c r="AB869" s="1742"/>
      <c r="AC869" s="1743"/>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612</v>
      </c>
      <c r="K870" s="91"/>
      <c r="L870" s="91"/>
      <c r="M870" s="1822" t="s">
        <v>358</v>
      </c>
      <c r="N870" s="1823"/>
      <c r="O870" s="1823"/>
      <c r="P870" s="1823"/>
      <c r="Q870" s="1823"/>
      <c r="R870" s="1823"/>
      <c r="S870" s="1823"/>
      <c r="T870" s="1823"/>
      <c r="U870" s="1823"/>
      <c r="V870" s="1824"/>
      <c r="W870" s="1741"/>
      <c r="X870" s="1742"/>
      <c r="Y870" s="1742"/>
      <c r="Z870" s="1742"/>
      <c r="AA870" s="1742"/>
      <c r="AB870" s="1742"/>
      <c r="AC870" s="1743"/>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612</v>
      </c>
      <c r="K871" s="91"/>
      <c r="L871" s="91"/>
      <c r="M871" s="1822" t="s">
        <v>358</v>
      </c>
      <c r="N871" s="1823"/>
      <c r="O871" s="1823"/>
      <c r="P871" s="1823"/>
      <c r="Q871" s="1823"/>
      <c r="R871" s="1823"/>
      <c r="S871" s="1823"/>
      <c r="T871" s="1823"/>
      <c r="U871" s="1823"/>
      <c r="V871" s="1824"/>
      <c r="W871" s="1741"/>
      <c r="X871" s="1742"/>
      <c r="Y871" s="1742"/>
      <c r="Z871" s="1742"/>
      <c r="AA871" s="1742"/>
      <c r="AB871" s="1742"/>
      <c r="AC871" s="1743"/>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612</v>
      </c>
      <c r="K872" s="91"/>
      <c r="L872" s="91"/>
      <c r="M872" s="1822" t="s">
        <v>358</v>
      </c>
      <c r="N872" s="1823"/>
      <c r="O872" s="1823"/>
      <c r="P872" s="1823"/>
      <c r="Q872" s="1823"/>
      <c r="R872" s="1823"/>
      <c r="S872" s="1823"/>
      <c r="T872" s="1823"/>
      <c r="U872" s="1823"/>
      <c r="V872" s="1824"/>
      <c r="W872" s="1741"/>
      <c r="X872" s="1742"/>
      <c r="Y872" s="1742"/>
      <c r="Z872" s="1742"/>
      <c r="AA872" s="1742"/>
      <c r="AB872" s="1742"/>
      <c r="AC872" s="1743"/>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536</v>
      </c>
      <c r="W873" s="1753">
        <f>SUM(W868:AC872)</f>
        <v>0</v>
      </c>
      <c r="X873" s="1754"/>
      <c r="Y873" s="1754"/>
      <c r="Z873" s="1754"/>
      <c r="AA873" s="1754"/>
      <c r="AB873" s="1754"/>
      <c r="AC873" s="1755"/>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822</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537</v>
      </c>
      <c r="AC877" s="1753">
        <f>W843+W851+W856+W857+W866+W873+W845</f>
        <v>0</v>
      </c>
      <c r="AD877" s="1754"/>
      <c r="AE877" s="1754"/>
      <c r="AF877" s="1754"/>
      <c r="AG877" s="1754"/>
      <c r="AH877" s="1755"/>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523</v>
      </c>
      <c r="AC878" s="1947">
        <f>O794+O774+G749</f>
        <v>0</v>
      </c>
      <c r="AD878" s="1948"/>
      <c r="AE878" s="1948"/>
      <c r="AF878" s="1948"/>
      <c r="AG878" s="1948"/>
      <c r="AH878" s="1949"/>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2074" t="s">
        <v>659</v>
      </c>
      <c r="F879" s="2075"/>
      <c r="G879" s="2075"/>
      <c r="H879" s="2075"/>
      <c r="I879" s="2075"/>
      <c r="J879" s="2075"/>
      <c r="K879" s="2075"/>
      <c r="L879" s="2075"/>
      <c r="M879" s="2075"/>
      <c r="N879" s="2075"/>
      <c r="O879" s="2075"/>
      <c r="P879" s="2075"/>
      <c r="Q879" s="2075"/>
      <c r="R879" s="2075"/>
      <c r="S879" s="2075"/>
      <c r="T879" s="2075"/>
      <c r="U879" s="2075"/>
      <c r="V879" s="2075"/>
      <c r="W879" s="2075"/>
      <c r="X879" s="2075"/>
      <c r="Y879" s="2075"/>
      <c r="Z879" s="2075"/>
      <c r="AA879" s="2075"/>
      <c r="AB879" s="2076"/>
      <c r="AC879" s="1976">
        <f>IF(ISERROR((ROUNDDOWN(AC877/AC878,0))),0,(ROUNDDOWN(AC877/AC878,0)))</f>
        <v>0</v>
      </c>
      <c r="AD879" s="1977"/>
      <c r="AE879" s="1977"/>
      <c r="AF879" s="1977"/>
      <c r="AG879" s="1977"/>
      <c r="AH879" s="1977"/>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6" t="s">
        <v>779</v>
      </c>
      <c r="AC880" s="1756">
        <f>'Sources and Uses Budget'!C72</f>
        <v>0</v>
      </c>
      <c r="AD880" s="1757"/>
      <c r="AE880" s="1757"/>
      <c r="AF880" s="1757"/>
      <c r="AG880" s="1757"/>
      <c r="AH880" s="1757"/>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1073</v>
      </c>
      <c r="AC881" s="1741"/>
      <c r="AD881" s="1742"/>
      <c r="AE881" s="1742"/>
      <c r="AF881" s="1742"/>
      <c r="AG881" s="1742"/>
      <c r="AH881" s="1743"/>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743"/>
      <c r="AD882" s="1740"/>
      <c r="AE882" s="1740"/>
      <c r="AF882" s="1740"/>
      <c r="AG882" s="1740"/>
      <c r="AH882" s="1740"/>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733</v>
      </c>
      <c r="AC883" s="1743"/>
      <c r="AD883" s="1740"/>
      <c r="AE883" s="1740"/>
      <c r="AF883" s="1740"/>
      <c r="AG883" s="1740"/>
      <c r="AH883" s="1740"/>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734</v>
      </c>
      <c r="AC884" s="1741"/>
      <c r="AD884" s="1742"/>
      <c r="AE884" s="1742"/>
      <c r="AF884" s="1742"/>
      <c r="AG884" s="1742"/>
      <c r="AH884" s="1743"/>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28" t="s">
        <v>1403</v>
      </c>
      <c r="F885" s="1929"/>
      <c r="G885" s="1929"/>
      <c r="H885" s="1929"/>
      <c r="I885" s="1929"/>
      <c r="J885" s="1929"/>
      <c r="K885" s="1929"/>
      <c r="L885" s="1929"/>
      <c r="M885" s="1929"/>
      <c r="N885" s="1929"/>
      <c r="O885" s="1929"/>
      <c r="P885" s="1929"/>
      <c r="Q885" s="1929"/>
      <c r="R885" s="1929"/>
      <c r="S885" s="1929"/>
      <c r="T885" s="1929"/>
      <c r="U885" s="1929"/>
      <c r="V885" s="1929"/>
      <c r="W885" s="1929"/>
      <c r="X885" s="1929"/>
      <c r="Y885" s="1929"/>
      <c r="Z885" s="1929"/>
      <c r="AA885" s="1929"/>
      <c r="AB885" s="1930"/>
      <c r="AC885" s="1740"/>
      <c r="AD885" s="1740"/>
      <c r="AE885" s="1740"/>
      <c r="AF885" s="1740"/>
      <c r="AG885" s="1740"/>
      <c r="AH885" s="1740"/>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28" t="s">
        <v>1403</v>
      </c>
      <c r="F886" s="1929"/>
      <c r="G886" s="1929"/>
      <c r="H886" s="1929"/>
      <c r="I886" s="1929"/>
      <c r="J886" s="1929"/>
      <c r="K886" s="1929"/>
      <c r="L886" s="1929"/>
      <c r="M886" s="1929"/>
      <c r="N886" s="1929"/>
      <c r="O886" s="1929"/>
      <c r="P886" s="1929"/>
      <c r="Q886" s="1929"/>
      <c r="R886" s="1929"/>
      <c r="S886" s="1929"/>
      <c r="T886" s="1929"/>
      <c r="U886" s="1929"/>
      <c r="V886" s="1929"/>
      <c r="W886" s="1929"/>
      <c r="X886" s="1929"/>
      <c r="Y886" s="1929"/>
      <c r="Z886" s="1929"/>
      <c r="AA886" s="1929"/>
      <c r="AB886" s="1930"/>
      <c r="AC886" s="1740"/>
      <c r="AD886" s="1740"/>
      <c r="AE886" s="1740"/>
      <c r="AF886" s="1740"/>
      <c r="AG886" s="1740"/>
      <c r="AH886" s="1740"/>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313</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41"/>
      <c r="AA890" s="1742"/>
      <c r="AB890" s="1742"/>
      <c r="AC890" s="1742"/>
      <c r="AD890" s="1742"/>
      <c r="AE890" s="1743"/>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41"/>
      <c r="AA891" s="1742"/>
      <c r="AB891" s="1742"/>
      <c r="AC891" s="1742"/>
      <c r="AD891" s="1742"/>
      <c r="AE891" s="1743"/>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41"/>
      <c r="AA892" s="1742"/>
      <c r="AB892" s="1742"/>
      <c r="AC892" s="1742"/>
      <c r="AD892" s="1742"/>
      <c r="AE892" s="1743"/>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53">
        <f>Z890-(Z891+Z892)</f>
        <v>0</v>
      </c>
      <c r="AA893" s="1754"/>
      <c r="AB893" s="1754"/>
      <c r="AC893" s="1754"/>
      <c r="AD893" s="1754"/>
      <c r="AE893" s="1755"/>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4" customHeight="1">
      <c r="A898" s="51"/>
      <c r="C898" s="500" t="s">
        <v>349</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700</v>
      </c>
      <c r="AN898" s="326">
        <v>20</v>
      </c>
      <c r="AO898" s="1944">
        <f>IF(AD970&gt;0,0.2,0)</f>
        <v>0</v>
      </c>
      <c r="AP898" s="1944"/>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957">
        <f>IF(AD973&gt;0,0.05,0)</f>
        <v>0</v>
      </c>
      <c r="AP899" s="1957"/>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620" t="s">
        <v>268</v>
      </c>
      <c r="B900" s="1620"/>
      <c r="C900" s="1620"/>
      <c r="D900" s="1620"/>
      <c r="E900" s="1620"/>
      <c r="F900" s="1620"/>
      <c r="G900" s="1620"/>
      <c r="H900" s="1620"/>
      <c r="I900" s="1620"/>
      <c r="J900" s="1620"/>
      <c r="K900" s="1620"/>
      <c r="L900" s="1620"/>
      <c r="M900" s="1620"/>
      <c r="N900" s="1620"/>
      <c r="O900" s="1620"/>
      <c r="P900" s="1620"/>
      <c r="Q900" s="1620"/>
      <c r="R900" s="1620"/>
      <c r="S900" s="1620"/>
      <c r="T900" s="1620"/>
      <c r="U900" s="1620"/>
      <c r="V900" s="1620"/>
      <c r="W900" s="1620"/>
      <c r="X900" s="1620"/>
      <c r="Y900" s="1620"/>
      <c r="Z900" s="1620"/>
      <c r="AA900" s="1620"/>
      <c r="AB900" s="1620"/>
      <c r="AC900" s="1620"/>
      <c r="AD900" s="1620"/>
      <c r="AE900" s="1620"/>
      <c r="AF900" s="1620"/>
      <c r="AG900" s="1620"/>
      <c r="AH900" s="1620"/>
      <c r="AI900" s="1620"/>
      <c r="AJ900" s="1620"/>
      <c r="AK900" s="1620"/>
      <c r="AL900" s="1620"/>
      <c r="AM900" s="66" t="s">
        <v>701</v>
      </c>
      <c r="AN900" s="326">
        <v>7</v>
      </c>
      <c r="AO900" s="1699">
        <f>IF(AD977&gt;0,0.07,0)</f>
        <v>0</v>
      </c>
      <c r="AP900" s="1699"/>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621"/>
      <c r="B901" s="1621"/>
      <c r="C901" s="1621"/>
      <c r="D901" s="1621"/>
      <c r="E901" s="1621"/>
      <c r="F901" s="1621"/>
      <c r="G901" s="1621"/>
      <c r="H901" s="1621"/>
      <c r="I901" s="1621"/>
      <c r="J901" s="1621"/>
      <c r="K901" s="1621"/>
      <c r="L901" s="1621"/>
      <c r="M901" s="1621"/>
      <c r="N901" s="1621"/>
      <c r="O901" s="1621"/>
      <c r="P901" s="1621"/>
      <c r="Q901" s="1621"/>
      <c r="R901" s="1621"/>
      <c r="S901" s="1621"/>
      <c r="T901" s="1621"/>
      <c r="U901" s="1621"/>
      <c r="V901" s="1621"/>
      <c r="W901" s="1621"/>
      <c r="X901" s="1621"/>
      <c r="Y901" s="1621"/>
      <c r="Z901" s="1621"/>
      <c r="AA901" s="1621"/>
      <c r="AB901" s="1621"/>
      <c r="AC901" s="1621"/>
      <c r="AD901" s="1621"/>
      <c r="AE901" s="1621"/>
      <c r="AF901" s="1621"/>
      <c r="AG901" s="1621"/>
      <c r="AH901" s="1621"/>
      <c r="AI901" s="1621"/>
      <c r="AJ901" s="1621"/>
      <c r="AK901" s="1621"/>
      <c r="AL901" s="1621"/>
      <c r="AM901" s="66" t="s">
        <v>546</v>
      </c>
      <c r="AN901" s="326">
        <v>2</v>
      </c>
      <c r="AO901" s="1950">
        <f>IF(AD981&gt;0,0.02,0)</f>
        <v>0</v>
      </c>
      <c r="AP901" s="1951"/>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196</v>
      </c>
      <c r="AN902" s="326">
        <v>2</v>
      </c>
      <c r="AO902" s="1950">
        <f>IF(AD983&gt;0,0.02,0)</f>
        <v>0</v>
      </c>
      <c r="AP902" s="1951"/>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394</v>
      </c>
      <c r="C903" s="63" t="s">
        <v>645</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197</v>
      </c>
      <c r="AN903" s="326">
        <v>10</v>
      </c>
      <c r="AO903" s="1905">
        <f>AN912</f>
        <v>0</v>
      </c>
      <c r="AP903" s="1906"/>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198</v>
      </c>
      <c r="AN904" s="815">
        <v>15</v>
      </c>
      <c r="AO904" s="1941"/>
      <c r="AP904" s="1942"/>
      <c r="AQ904" s="1943"/>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31" t="s">
        <v>1112</v>
      </c>
      <c r="G905" s="1932"/>
      <c r="H905" s="1932"/>
      <c r="I905" s="1932"/>
      <c r="J905" s="1932"/>
      <c r="K905" s="1932"/>
      <c r="L905" s="1932"/>
      <c r="M905" s="1932"/>
      <c r="N905" s="1932"/>
      <c r="O905" s="1932"/>
      <c r="P905" s="1932"/>
      <c r="Q905" s="1932"/>
      <c r="R905" s="1932"/>
      <c r="S905" s="1932"/>
      <c r="T905" s="1933"/>
      <c r="U905" s="1945" t="s">
        <v>717</v>
      </c>
      <c r="V905" s="1946"/>
      <c r="W905" s="1946"/>
      <c r="X905" s="1946"/>
      <c r="Y905" s="1946"/>
      <c r="Z905" s="1946"/>
      <c r="AA905" s="87"/>
      <c r="AB905" s="318"/>
      <c r="AC905" s="318"/>
      <c r="AD905" s="318"/>
      <c r="AE905" s="318"/>
      <c r="AF905" s="319"/>
      <c r="AM905" s="66" t="s">
        <v>893</v>
      </c>
      <c r="AN905" s="815"/>
      <c r="AO905" s="1941"/>
      <c r="AP905" s="1942"/>
      <c r="AQ905" s="1943"/>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919" t="s">
        <v>1213</v>
      </c>
      <c r="G906" s="1920"/>
      <c r="H906" s="1920"/>
      <c r="I906" s="1920"/>
      <c r="J906" s="1920"/>
      <c r="K906" s="1920"/>
      <c r="L906" s="1920"/>
      <c r="M906" s="1920"/>
      <c r="N906" s="1920"/>
      <c r="O906" s="1920"/>
      <c r="P906" s="1920"/>
      <c r="Q906" s="1920"/>
      <c r="R906" s="1920"/>
      <c r="S906" s="1920"/>
      <c r="T906" s="1921"/>
      <c r="U906" s="1919"/>
      <c r="V906" s="1920"/>
      <c r="W906" s="1920"/>
      <c r="X906" s="1920"/>
      <c r="Y906" s="1920"/>
      <c r="Z906" s="1920"/>
      <c r="AA906" s="88"/>
      <c r="AB906" s="71"/>
      <c r="AC906" s="71"/>
      <c r="AD906" s="71"/>
      <c r="AE906" s="71"/>
      <c r="AF906" s="320"/>
      <c r="AM906" s="66" t="s">
        <v>894</v>
      </c>
      <c r="AN906" s="815">
        <v>10</v>
      </c>
      <c r="AO906" s="1950">
        <f>IF(AD1000&gt;0,0.1,0)</f>
        <v>0</v>
      </c>
      <c r="AP906" s="1951"/>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22"/>
      <c r="G907" s="1923"/>
      <c r="H907" s="1923"/>
      <c r="I907" s="1923"/>
      <c r="J907" s="1923"/>
      <c r="K907" s="1923"/>
      <c r="L907" s="1923"/>
      <c r="M907" s="1923"/>
      <c r="N907" s="1923"/>
      <c r="O907" s="1923"/>
      <c r="P907" s="1923"/>
      <c r="Q907" s="1923"/>
      <c r="R907" s="1923"/>
      <c r="S907" s="1923"/>
      <c r="T907" s="1924"/>
      <c r="U907" s="1922"/>
      <c r="V907" s="1923"/>
      <c r="W907" s="1923"/>
      <c r="X907" s="1923"/>
      <c r="Y907" s="1923"/>
      <c r="Z907" s="1923"/>
      <c r="AA907" s="321"/>
      <c r="AB907" s="1735" t="s">
        <v>486</v>
      </c>
      <c r="AC907" s="1735"/>
      <c r="AD907" s="1735"/>
      <c r="AE907" s="1735"/>
      <c r="AF907" s="322"/>
      <c r="AM907" s="66"/>
      <c r="AN907" s="815"/>
      <c r="AO907" s="1905">
        <f>SUM(AO898:AO906)</f>
        <v>0</v>
      </c>
      <c r="AP907" s="1906"/>
      <c r="AQ907" s="551" t="s">
        <v>855</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735</v>
      </c>
      <c r="G908" s="91"/>
      <c r="H908" s="91"/>
      <c r="I908" s="91"/>
      <c r="J908" s="91"/>
      <c r="K908" s="91"/>
      <c r="L908" s="91"/>
      <c r="M908" s="91"/>
      <c r="N908" s="91"/>
      <c r="O908" s="91"/>
      <c r="P908" s="91"/>
      <c r="Q908" s="91"/>
      <c r="R908" s="91"/>
      <c r="S908" s="91"/>
      <c r="T908" s="92"/>
      <c r="U908" s="1635" t="s">
        <v>750</v>
      </c>
      <c r="V908" s="1636"/>
      <c r="W908" s="1636"/>
      <c r="X908" s="1636"/>
      <c r="Y908" s="1636"/>
      <c r="Z908" s="1637"/>
      <c r="AA908" s="1774"/>
      <c r="AB908" s="1624"/>
      <c r="AC908" s="1624"/>
      <c r="AD908" s="1624"/>
      <c r="AE908" s="1624"/>
      <c r="AF908" s="1756"/>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904</v>
      </c>
      <c r="G909" s="91"/>
      <c r="H909" s="91"/>
      <c r="I909" s="91"/>
      <c r="J909" s="91"/>
      <c r="K909" s="91"/>
      <c r="L909" s="91"/>
      <c r="M909" s="91"/>
      <c r="N909" s="91"/>
      <c r="O909" s="91"/>
      <c r="P909" s="91"/>
      <c r="Q909" s="91"/>
      <c r="R909" s="91"/>
      <c r="S909" s="91"/>
      <c r="T909" s="92"/>
      <c r="U909" s="1635" t="s">
        <v>750</v>
      </c>
      <c r="V909" s="1636"/>
      <c r="W909" s="1636"/>
      <c r="X909" s="1636"/>
      <c r="Y909" s="1636"/>
      <c r="Z909" s="1637"/>
      <c r="AA909" s="1741"/>
      <c r="AB909" s="1742"/>
      <c r="AC909" s="1742"/>
      <c r="AD909" s="1742"/>
      <c r="AE909" s="1742"/>
      <c r="AF909" s="1743"/>
      <c r="AM909" s="66"/>
      <c r="AN909" s="66"/>
      <c r="AO909" s="1937">
        <f>SUM(AO898:AP902)+AO906</f>
        <v>0</v>
      </c>
      <c r="AP909" s="1938"/>
      <c r="AQ909" s="1911">
        <v>0.39</v>
      </c>
      <c r="AR909" s="1912"/>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905</v>
      </c>
      <c r="G910" s="91"/>
      <c r="H910" s="91"/>
      <c r="I910" s="91"/>
      <c r="J910" s="91"/>
      <c r="K910" s="91"/>
      <c r="L910" s="91"/>
      <c r="M910" s="91"/>
      <c r="N910" s="91"/>
      <c r="O910" s="91"/>
      <c r="P910" s="91"/>
      <c r="Q910" s="91"/>
      <c r="R910" s="91"/>
      <c r="S910" s="91"/>
      <c r="T910" s="92"/>
      <c r="U910" s="1635" t="s">
        <v>750</v>
      </c>
      <c r="V910" s="1636"/>
      <c r="W910" s="1636"/>
      <c r="X910" s="1636"/>
      <c r="Y910" s="1636"/>
      <c r="Z910" s="1637"/>
      <c r="AA910" s="1741"/>
      <c r="AB910" s="1742"/>
      <c r="AC910" s="1742"/>
      <c r="AD910" s="1742"/>
      <c r="AE910" s="1742"/>
      <c r="AF910" s="1743"/>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1165</v>
      </c>
      <c r="G911" s="91"/>
      <c r="H911" s="91"/>
      <c r="I911" s="91"/>
      <c r="J911" s="91"/>
      <c r="K911" s="91"/>
      <c r="L911" s="91"/>
      <c r="M911" s="91"/>
      <c r="N911" s="91"/>
      <c r="O911" s="91"/>
      <c r="P911" s="91"/>
      <c r="Q911" s="91"/>
      <c r="R911" s="91"/>
      <c r="S911" s="91"/>
      <c r="T911" s="92"/>
      <c r="U911" s="1635" t="s">
        <v>750</v>
      </c>
      <c r="V911" s="1636"/>
      <c r="W911" s="1636"/>
      <c r="X911" s="1636"/>
      <c r="Y911" s="1636"/>
      <c r="Z911" s="1637"/>
      <c r="AA911" s="1741"/>
      <c r="AB911" s="1742"/>
      <c r="AC911" s="1742"/>
      <c r="AD911" s="1742"/>
      <c r="AE911" s="1742"/>
      <c r="AF911" s="1743"/>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1106</v>
      </c>
      <c r="G912" s="91"/>
      <c r="H912" s="91"/>
      <c r="I912" s="91"/>
      <c r="J912" s="91"/>
      <c r="K912" s="91"/>
      <c r="L912" s="91"/>
      <c r="M912" s="91"/>
      <c r="N912" s="91"/>
      <c r="O912" s="91"/>
      <c r="P912" s="91"/>
      <c r="Q912" s="91"/>
      <c r="R912" s="91"/>
      <c r="S912" s="91"/>
      <c r="T912" s="92"/>
      <c r="U912" s="1635" t="s">
        <v>750</v>
      </c>
      <c r="V912" s="1636"/>
      <c r="W912" s="1636"/>
      <c r="X912" s="1636"/>
      <c r="Y912" s="1636"/>
      <c r="Z912" s="1637"/>
      <c r="AA912" s="1741"/>
      <c r="AB912" s="1742"/>
      <c r="AC912" s="1742"/>
      <c r="AD912" s="1742"/>
      <c r="AE912" s="1742"/>
      <c r="AF912" s="1743"/>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1107</v>
      </c>
      <c r="G913" s="91"/>
      <c r="H913" s="91"/>
      <c r="I913" s="91"/>
      <c r="J913" s="91"/>
      <c r="K913" s="91"/>
      <c r="L913" s="91"/>
      <c r="M913" s="91"/>
      <c r="N913" s="91"/>
      <c r="O913" s="91"/>
      <c r="P913" s="91"/>
      <c r="Q913" s="91"/>
      <c r="R913" s="91"/>
      <c r="S913" s="91"/>
      <c r="T913" s="92"/>
      <c r="U913" s="1635" t="s">
        <v>750</v>
      </c>
      <c r="V913" s="1636"/>
      <c r="W913" s="1636"/>
      <c r="X913" s="1636"/>
      <c r="Y913" s="1636"/>
      <c r="Z913" s="1637"/>
      <c r="AA913" s="1741"/>
      <c r="AB913" s="1742"/>
      <c r="AC913" s="1742"/>
      <c r="AD913" s="1742"/>
      <c r="AE913" s="1742"/>
      <c r="AF913" s="1743"/>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1108</v>
      </c>
      <c r="G914" s="91"/>
      <c r="H914" s="91"/>
      <c r="I914" s="91"/>
      <c r="J914" s="91"/>
      <c r="K914" s="91"/>
      <c r="L914" s="91"/>
      <c r="M914" s="91"/>
      <c r="N914" s="91"/>
      <c r="O914" s="91"/>
      <c r="P914" s="91"/>
      <c r="Q914" s="91"/>
      <c r="R914" s="91"/>
      <c r="S914" s="91"/>
      <c r="T914" s="92"/>
      <c r="U914" s="1635" t="s">
        <v>750</v>
      </c>
      <c r="V914" s="1636"/>
      <c r="W914" s="1636"/>
      <c r="X914" s="1636"/>
      <c r="Y914" s="1636"/>
      <c r="Z914" s="1637"/>
      <c r="AA914" s="1741"/>
      <c r="AB914" s="1742"/>
      <c r="AC914" s="1742"/>
      <c r="AD914" s="1742"/>
      <c r="AE914" s="1742"/>
      <c r="AF914" s="1743"/>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906</v>
      </c>
      <c r="G915" s="91"/>
      <c r="H915" s="91"/>
      <c r="I915" s="91"/>
      <c r="J915" s="91"/>
      <c r="K915" s="91"/>
      <c r="L915" s="91"/>
      <c r="M915" s="91"/>
      <c r="N915" s="91"/>
      <c r="O915" s="91"/>
      <c r="P915" s="91"/>
      <c r="Q915" s="91"/>
      <c r="R915" s="91"/>
      <c r="S915" s="91"/>
      <c r="T915" s="92"/>
      <c r="U915" s="1635" t="s">
        <v>750</v>
      </c>
      <c r="V915" s="1636"/>
      <c r="W915" s="1636"/>
      <c r="X915" s="1636"/>
      <c r="Y915" s="1636"/>
      <c r="Z915" s="1637"/>
      <c r="AA915" s="1741"/>
      <c r="AB915" s="1742"/>
      <c r="AC915" s="1742"/>
      <c r="AD915" s="1742"/>
      <c r="AE915" s="1742"/>
      <c r="AF915" s="1743"/>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907</v>
      </c>
      <c r="G916" s="91"/>
      <c r="H916" s="91"/>
      <c r="I916" s="91"/>
      <c r="J916" s="91"/>
      <c r="K916" s="91"/>
      <c r="L916" s="91"/>
      <c r="M916" s="91"/>
      <c r="N916" s="91"/>
      <c r="O916" s="91"/>
      <c r="P916" s="91"/>
      <c r="Q916" s="91"/>
      <c r="R916" s="91"/>
      <c r="S916" s="91"/>
      <c r="T916" s="92"/>
      <c r="U916" s="1635" t="s">
        <v>750</v>
      </c>
      <c r="V916" s="1636"/>
      <c r="W916" s="1636"/>
      <c r="X916" s="1636"/>
      <c r="Y916" s="1636"/>
      <c r="Z916" s="1637"/>
      <c r="AA916" s="1741"/>
      <c r="AB916" s="1742"/>
      <c r="AC916" s="1742"/>
      <c r="AD916" s="1742"/>
      <c r="AE916" s="1742"/>
      <c r="AF916" s="1743"/>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903</v>
      </c>
      <c r="G917" s="91"/>
      <c r="H917" s="91"/>
      <c r="I917" s="91"/>
      <c r="J917" s="91"/>
      <c r="K917" s="91"/>
      <c r="L917" s="91"/>
      <c r="M917" s="91"/>
      <c r="N917" s="91"/>
      <c r="O917" s="91"/>
      <c r="P917" s="91"/>
      <c r="Q917" s="91"/>
      <c r="R917" s="91"/>
      <c r="S917" s="91"/>
      <c r="T917" s="92"/>
      <c r="U917" s="1635" t="s">
        <v>750</v>
      </c>
      <c r="V917" s="1636"/>
      <c r="W917" s="1636"/>
      <c r="X917" s="1636"/>
      <c r="Y917" s="1636"/>
      <c r="Z917" s="1637"/>
      <c r="AA917" s="1741"/>
      <c r="AB917" s="1742"/>
      <c r="AC917" s="1742"/>
      <c r="AD917" s="1742"/>
      <c r="AE917" s="1742"/>
      <c r="AF917" s="1743"/>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2215</v>
      </c>
      <c r="G918" s="91"/>
      <c r="H918" s="91"/>
      <c r="I918" s="91"/>
      <c r="J918" s="91"/>
      <c r="K918" s="91"/>
      <c r="L918" s="91"/>
      <c r="M918" s="91"/>
      <c r="N918" s="91"/>
      <c r="O918" s="91"/>
      <c r="P918" s="91"/>
      <c r="Q918" s="91"/>
      <c r="R918" s="91"/>
      <c r="S918" s="91"/>
      <c r="T918" s="92"/>
      <c r="U918" s="1635" t="s">
        <v>750</v>
      </c>
      <c r="V918" s="1636"/>
      <c r="W918" s="1636"/>
      <c r="X918" s="1636"/>
      <c r="Y918" s="1636"/>
      <c r="Z918" s="1637"/>
      <c r="AA918" s="1741"/>
      <c r="AB918" s="1742"/>
      <c r="AC918" s="1742"/>
      <c r="AD918" s="1742"/>
      <c r="AE918" s="1742"/>
      <c r="AF918" s="1743"/>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1163</v>
      </c>
      <c r="G919" s="91"/>
      <c r="H919" s="91"/>
      <c r="I919" s="91"/>
      <c r="J919" s="91"/>
      <c r="K919" s="91"/>
      <c r="L919" s="91"/>
      <c r="M919" s="91"/>
      <c r="N919" s="91"/>
      <c r="O919" s="91"/>
      <c r="P919" s="91"/>
      <c r="Q919" s="91"/>
      <c r="R919" s="91"/>
      <c r="S919" s="91"/>
      <c r="T919" s="92"/>
      <c r="U919" s="1635" t="s">
        <v>750</v>
      </c>
      <c r="V919" s="1636"/>
      <c r="W919" s="1636"/>
      <c r="X919" s="1636"/>
      <c r="Y919" s="1636"/>
      <c r="Z919" s="1637"/>
      <c r="AA919" s="1741"/>
      <c r="AB919" s="1742"/>
      <c r="AC919" s="1742"/>
      <c r="AD919" s="1742"/>
      <c r="AE919" s="1742"/>
      <c r="AF919" s="1743"/>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1164</v>
      </c>
      <c r="G920" s="290"/>
      <c r="H920" s="290"/>
      <c r="I920" s="290"/>
      <c r="J920" s="290"/>
      <c r="K920" s="290"/>
      <c r="L920" s="290"/>
      <c r="M920" s="290"/>
      <c r="N920" s="290"/>
      <c r="O920" s="290"/>
      <c r="P920" s="290"/>
      <c r="Q920" s="290"/>
      <c r="R920" s="290"/>
      <c r="S920" s="290"/>
      <c r="T920" s="594"/>
      <c r="U920" s="1635" t="s">
        <v>750</v>
      </c>
      <c r="V920" s="1636"/>
      <c r="W920" s="1636"/>
      <c r="X920" s="1636"/>
      <c r="Y920" s="1636"/>
      <c r="Z920" s="1637"/>
      <c r="AA920" s="1741"/>
      <c r="AB920" s="1742"/>
      <c r="AC920" s="1742"/>
      <c r="AD920" s="1742"/>
      <c r="AE920" s="1742"/>
      <c r="AF920" s="1743"/>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2213</v>
      </c>
      <c r="G921" s="290"/>
      <c r="H921" s="290"/>
      <c r="I921" s="290"/>
      <c r="J921" s="290"/>
      <c r="K921" s="290"/>
      <c r="L921" s="290"/>
      <c r="M921" s="290"/>
      <c r="N921" s="290"/>
      <c r="O921" s="290"/>
      <c r="P921" s="290"/>
      <c r="Q921" s="290"/>
      <c r="R921" s="290"/>
      <c r="S921" s="290"/>
      <c r="T921" s="594"/>
      <c r="U921" s="1635" t="s">
        <v>750</v>
      </c>
      <c r="V921" s="1636"/>
      <c r="W921" s="1636"/>
      <c r="X921" s="1636"/>
      <c r="Y921" s="1636"/>
      <c r="Z921" s="1637"/>
      <c r="AA921" s="1741"/>
      <c r="AB921" s="1742"/>
      <c r="AC921" s="1742"/>
      <c r="AD921" s="1742"/>
      <c r="AE921" s="1742"/>
      <c r="AF921" s="1743"/>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2214</v>
      </c>
      <c r="G922" s="290"/>
      <c r="H922" s="290"/>
      <c r="I922" s="290"/>
      <c r="J922" s="290"/>
      <c r="K922" s="290"/>
      <c r="L922" s="290"/>
      <c r="M922" s="290"/>
      <c r="N922" s="290"/>
      <c r="O922" s="290"/>
      <c r="P922" s="290"/>
      <c r="Q922" s="290"/>
      <c r="R922" s="290"/>
      <c r="S922" s="290"/>
      <c r="T922" s="594"/>
      <c r="U922" s="1635" t="s">
        <v>750</v>
      </c>
      <c r="V922" s="1636"/>
      <c r="W922" s="1636"/>
      <c r="X922" s="1636"/>
      <c r="Y922" s="1636"/>
      <c r="Z922" s="1637"/>
      <c r="AA922" s="1741"/>
      <c r="AB922" s="1742"/>
      <c r="AC922" s="1742"/>
      <c r="AD922" s="1742"/>
      <c r="AE922" s="1742"/>
      <c r="AF922" s="174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1190</v>
      </c>
      <c r="G923" s="91"/>
      <c r="H923" s="91"/>
      <c r="I923" s="91"/>
      <c r="J923" s="91"/>
      <c r="K923" s="91"/>
      <c r="L923" s="91"/>
      <c r="M923" s="91"/>
      <c r="N923" s="91"/>
      <c r="O923" s="91"/>
      <c r="P923" s="1635" t="s">
        <v>828</v>
      </c>
      <c r="Q923" s="1636"/>
      <c r="R923" s="1636"/>
      <c r="S923" s="1636"/>
      <c r="T923" s="1637"/>
      <c r="U923" s="1635" t="s">
        <v>750</v>
      </c>
      <c r="V923" s="1636"/>
      <c r="W923" s="1636"/>
      <c r="X923" s="1636"/>
      <c r="Y923" s="1636"/>
      <c r="Z923" s="1637"/>
      <c r="AA923" s="1736"/>
      <c r="AB923" s="1737"/>
      <c r="AC923" s="1737"/>
      <c r="AD923" s="1737"/>
      <c r="AE923" s="1737"/>
      <c r="AF923" s="173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917</v>
      </c>
      <c r="G924" s="91"/>
      <c r="H924" s="91"/>
      <c r="I924" s="1902" t="s">
        <v>358</v>
      </c>
      <c r="J924" s="1903"/>
      <c r="K924" s="1903"/>
      <c r="L924" s="1903"/>
      <c r="M924" s="1903"/>
      <c r="N924" s="1903"/>
      <c r="O924" s="1903"/>
      <c r="P924" s="1903"/>
      <c r="Q924" s="1903"/>
      <c r="R924" s="1903"/>
      <c r="S924" s="1903"/>
      <c r="T924" s="1904"/>
      <c r="U924" s="1635" t="s">
        <v>750</v>
      </c>
      <c r="V924" s="1636"/>
      <c r="W924" s="1636"/>
      <c r="X924" s="1636"/>
      <c r="Y924" s="1636"/>
      <c r="Z924" s="1637"/>
      <c r="AA924" s="1741"/>
      <c r="AB924" s="1742"/>
      <c r="AC924" s="1742"/>
      <c r="AD924" s="1742"/>
      <c r="AE924" s="1742"/>
      <c r="AF924" s="1743"/>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308</v>
      </c>
      <c r="G925" s="94"/>
      <c r="H925" s="91"/>
      <c r="I925" s="1902" t="s">
        <v>358</v>
      </c>
      <c r="J925" s="1903"/>
      <c r="K925" s="1903"/>
      <c r="L925" s="1903"/>
      <c r="M925" s="1903"/>
      <c r="N925" s="1903"/>
      <c r="O925" s="1903"/>
      <c r="P925" s="1903"/>
      <c r="Q925" s="1903"/>
      <c r="R925" s="1903"/>
      <c r="S925" s="1903"/>
      <c r="T925" s="1904"/>
      <c r="U925" s="1635" t="s">
        <v>750</v>
      </c>
      <c r="V925" s="1636"/>
      <c r="W925" s="1636"/>
      <c r="X925" s="1636"/>
      <c r="Y925" s="1636"/>
      <c r="Z925" s="1637"/>
      <c r="AA925" s="1774"/>
      <c r="AB925" s="1624"/>
      <c r="AC925" s="1624"/>
      <c r="AD925" s="1624"/>
      <c r="AE925" s="1624"/>
      <c r="AF925" s="1756"/>
      <c r="AM925" s="1939">
        <f>G749+O794</f>
        <v>0</v>
      </c>
      <c r="AN925" s="1940"/>
      <c r="AO925" s="1916" t="e">
        <f>ROUNDDOWN(X1010/I1010,2)</f>
        <v>#DIV/0!</v>
      </c>
      <c r="AP925" s="1917"/>
      <c r="AQ925" s="1917"/>
      <c r="AR925" s="1918"/>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612</v>
      </c>
      <c r="G926" s="94"/>
      <c r="H926" s="94"/>
      <c r="I926" s="1899" t="s">
        <v>358</v>
      </c>
      <c r="J926" s="1900"/>
      <c r="K926" s="1900"/>
      <c r="L926" s="1900"/>
      <c r="M926" s="1900"/>
      <c r="N926" s="1900"/>
      <c r="O926" s="1900"/>
      <c r="P926" s="1900"/>
      <c r="Q926" s="1900"/>
      <c r="R926" s="1900"/>
      <c r="S926" s="1900"/>
      <c r="T926" s="1901"/>
      <c r="U926" s="1635" t="s">
        <v>750</v>
      </c>
      <c r="V926" s="1636"/>
      <c r="W926" s="1636"/>
      <c r="X926" s="1636"/>
      <c r="Y926" s="1636"/>
      <c r="Z926" s="1637"/>
      <c r="AA926" s="1774"/>
      <c r="AB926" s="1624"/>
      <c r="AC926" s="1624"/>
      <c r="AD926" s="1624"/>
      <c r="AE926" s="1624"/>
      <c r="AF926" s="1756"/>
      <c r="AM926" s="66"/>
      <c r="AN926" s="31"/>
      <c r="AO926" s="1913" t="e">
        <f>ROUNDDOWN(X1013/I1013,2)</f>
        <v>#DIV/0!</v>
      </c>
      <c r="AP926" s="1914"/>
      <c r="AQ926" s="1914"/>
      <c r="AR926" s="191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612</v>
      </c>
      <c r="G927" s="94"/>
      <c r="H927" s="94"/>
      <c r="I927" s="1899" t="s">
        <v>358</v>
      </c>
      <c r="J927" s="1900"/>
      <c r="K927" s="1900"/>
      <c r="L927" s="1900"/>
      <c r="M927" s="1900"/>
      <c r="N927" s="1900"/>
      <c r="O927" s="1900"/>
      <c r="P927" s="1900"/>
      <c r="Q927" s="1900"/>
      <c r="R927" s="1900"/>
      <c r="S927" s="1900"/>
      <c r="T927" s="1901"/>
      <c r="U927" s="1635" t="s">
        <v>750</v>
      </c>
      <c r="V927" s="1636"/>
      <c r="W927" s="1636"/>
      <c r="X927" s="1636"/>
      <c r="Y927" s="1636"/>
      <c r="Z927" s="1637"/>
      <c r="AA927" s="1774"/>
      <c r="AB927" s="1624"/>
      <c r="AC927" s="1624"/>
      <c r="AD927" s="1624"/>
      <c r="AE927" s="1624"/>
      <c r="AF927" s="1756"/>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951</v>
      </c>
      <c r="C929" s="63" t="s">
        <v>350</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487</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812</v>
      </c>
      <c r="D932" s="91"/>
      <c r="E932" s="91"/>
      <c r="F932" s="91"/>
      <c r="G932" s="91"/>
      <c r="H932" s="91"/>
      <c r="I932" s="91"/>
      <c r="J932" s="91"/>
      <c r="K932" s="91"/>
      <c r="L932" s="92"/>
      <c r="M932" s="1888"/>
      <c r="N932" s="1682"/>
      <c r="O932" s="1682"/>
      <c r="P932" s="1682"/>
      <c r="Q932" s="1682"/>
      <c r="R932" s="1682"/>
      <c r="S932" s="1889"/>
      <c r="U932" s="117" t="s">
        <v>812</v>
      </c>
      <c r="V932" s="91"/>
      <c r="W932" s="91"/>
      <c r="X932" s="91"/>
      <c r="Y932" s="91"/>
      <c r="Z932" s="91"/>
      <c r="AA932" s="91"/>
      <c r="AB932" s="91"/>
      <c r="AC932" s="91"/>
      <c r="AD932" s="92"/>
      <c r="AE932" s="1888"/>
      <c r="AF932" s="1682"/>
      <c r="AG932" s="1682"/>
      <c r="AH932" s="1682"/>
      <c r="AI932" s="1682"/>
      <c r="AJ932" s="1682"/>
      <c r="AK932" s="188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813</v>
      </c>
      <c r="D933" s="91"/>
      <c r="E933" s="91"/>
      <c r="F933" s="91"/>
      <c r="G933" s="91"/>
      <c r="H933" s="91"/>
      <c r="I933" s="91"/>
      <c r="J933" s="91"/>
      <c r="K933" s="91"/>
      <c r="L933" s="92"/>
      <c r="M933" s="1890"/>
      <c r="N933" s="1891"/>
      <c r="O933" s="1891"/>
      <c r="P933" s="1891"/>
      <c r="Q933" s="1891"/>
      <c r="R933" s="1891"/>
      <c r="S933" s="1892"/>
      <c r="U933" s="117" t="s">
        <v>813</v>
      </c>
      <c r="V933" s="91"/>
      <c r="W933" s="91"/>
      <c r="X933" s="91"/>
      <c r="Y933" s="91"/>
      <c r="Z933" s="91"/>
      <c r="AA933" s="91"/>
      <c r="AB933" s="91"/>
      <c r="AC933" s="91"/>
      <c r="AD933" s="92"/>
      <c r="AE933" s="1890"/>
      <c r="AF933" s="1891"/>
      <c r="AG933" s="1891"/>
      <c r="AH933" s="1891"/>
      <c r="AI933" s="1891"/>
      <c r="AJ933" s="1891"/>
      <c r="AK933" s="1892"/>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1288</v>
      </c>
      <c r="D934" s="91"/>
      <c r="E934" s="94"/>
      <c r="K934" s="2121" t="s">
        <v>195</v>
      </c>
      <c r="L934" s="2122"/>
      <c r="M934" s="2122"/>
      <c r="N934" s="2122"/>
      <c r="O934" s="2122"/>
      <c r="P934" s="2122"/>
      <c r="Q934" s="2122"/>
      <c r="R934" s="2122"/>
      <c r="S934" s="2123"/>
      <c r="U934" s="117" t="s">
        <v>1288</v>
      </c>
      <c r="V934" s="91"/>
      <c r="W934" s="94"/>
      <c r="AC934" s="2121" t="s">
        <v>195</v>
      </c>
      <c r="AD934" s="2122"/>
      <c r="AE934" s="2122"/>
      <c r="AF934" s="2122"/>
      <c r="AG934" s="2122"/>
      <c r="AH934" s="2122"/>
      <c r="AI934" s="2122"/>
      <c r="AJ934" s="2122"/>
      <c r="AK934" s="2123"/>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814</v>
      </c>
      <c r="D935" s="91"/>
      <c r="E935" s="91"/>
      <c r="F935" s="91"/>
      <c r="G935" s="91"/>
      <c r="H935" s="91"/>
      <c r="I935" s="91"/>
      <c r="J935" s="91"/>
      <c r="K935" s="91"/>
      <c r="L935" s="92"/>
      <c r="M935" s="1896"/>
      <c r="N935" s="1897"/>
      <c r="O935" s="1897"/>
      <c r="P935" s="1897"/>
      <c r="Q935" s="1897"/>
      <c r="R935" s="1897"/>
      <c r="S935" s="1898"/>
      <c r="U935" s="117" t="s">
        <v>814</v>
      </c>
      <c r="V935" s="91"/>
      <c r="W935" s="91"/>
      <c r="X935" s="91"/>
      <c r="Y935" s="91"/>
      <c r="Z935" s="91"/>
      <c r="AA935" s="91"/>
      <c r="AB935" s="91"/>
      <c r="AC935" s="91"/>
      <c r="AD935" s="92"/>
      <c r="AE935" s="1896"/>
      <c r="AF935" s="1897"/>
      <c r="AG935" s="1897"/>
      <c r="AH935" s="1897"/>
      <c r="AI935" s="1897"/>
      <c r="AJ935" s="1897"/>
      <c r="AK935" s="1898"/>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815</v>
      </c>
      <c r="D936" s="91"/>
      <c r="E936" s="91"/>
      <c r="F936" s="91"/>
      <c r="G936" s="91"/>
      <c r="H936" s="91"/>
      <c r="I936" s="91"/>
      <c r="J936" s="91"/>
      <c r="K936" s="91"/>
      <c r="L936" s="92"/>
      <c r="M936" s="1893"/>
      <c r="N936" s="1894"/>
      <c r="O936" s="1894"/>
      <c r="P936" s="1894"/>
      <c r="Q936" s="1894"/>
      <c r="R936" s="1894"/>
      <c r="S936" s="1895"/>
      <c r="U936" s="117" t="s">
        <v>815</v>
      </c>
      <c r="V936" s="91"/>
      <c r="W936" s="91"/>
      <c r="X936" s="91"/>
      <c r="Y936" s="91"/>
      <c r="Z936" s="91"/>
      <c r="AA936" s="91"/>
      <c r="AB936" s="91"/>
      <c r="AC936" s="91"/>
      <c r="AD936" s="92"/>
      <c r="AE936" s="1893"/>
      <c r="AF936" s="1894"/>
      <c r="AG936" s="1894"/>
      <c r="AH936" s="1894"/>
      <c r="AI936" s="1894"/>
      <c r="AJ936" s="1894"/>
      <c r="AK936" s="1895"/>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816</v>
      </c>
      <c r="D937" s="91"/>
      <c r="E937" s="91"/>
      <c r="F937" s="91"/>
      <c r="G937" s="91"/>
      <c r="H937" s="91"/>
      <c r="I937" s="91"/>
      <c r="J937" s="91"/>
      <c r="K937" s="91"/>
      <c r="L937" s="92"/>
      <c r="M937" s="1774"/>
      <c r="N937" s="1624"/>
      <c r="O937" s="1624"/>
      <c r="P937" s="1624"/>
      <c r="Q937" s="1624"/>
      <c r="R937" s="1624"/>
      <c r="S937" s="1756"/>
      <c r="U937" s="117" t="s">
        <v>816</v>
      </c>
      <c r="V937" s="91"/>
      <c r="W937" s="91"/>
      <c r="X937" s="91"/>
      <c r="Y937" s="91"/>
      <c r="Z937" s="91"/>
      <c r="AA937" s="91"/>
      <c r="AB937" s="91"/>
      <c r="AC937" s="91"/>
      <c r="AD937" s="92"/>
      <c r="AE937" s="1774"/>
      <c r="AF937" s="1624"/>
      <c r="AG937" s="1624"/>
      <c r="AH937" s="1624"/>
      <c r="AI937" s="1624"/>
      <c r="AJ937" s="1624"/>
      <c r="AK937" s="1756"/>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817</v>
      </c>
      <c r="D938" s="91"/>
      <c r="E938" s="91"/>
      <c r="F938" s="91"/>
      <c r="G938" s="91"/>
      <c r="H938" s="91"/>
      <c r="I938" s="91"/>
      <c r="J938" s="91"/>
      <c r="K938" s="91"/>
      <c r="L938" s="92"/>
      <c r="M938" s="1774"/>
      <c r="N938" s="1624"/>
      <c r="O938" s="1624"/>
      <c r="P938" s="1624"/>
      <c r="Q938" s="1624"/>
      <c r="R938" s="1624"/>
      <c r="S938" s="1756"/>
      <c r="U938" s="117" t="s">
        <v>817</v>
      </c>
      <c r="V938" s="91"/>
      <c r="W938" s="91"/>
      <c r="X938" s="91"/>
      <c r="Y938" s="91"/>
      <c r="Z938" s="91"/>
      <c r="AA938" s="91"/>
      <c r="AB938" s="91"/>
      <c r="AC938" s="91"/>
      <c r="AD938" s="92"/>
      <c r="AE938" s="1774"/>
      <c r="AF938" s="1624"/>
      <c r="AG938" s="1624"/>
      <c r="AH938" s="1624"/>
      <c r="AI938" s="1624"/>
      <c r="AJ938" s="1624"/>
      <c r="AK938" s="1756"/>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449</v>
      </c>
      <c r="D939" s="91"/>
      <c r="E939" s="91"/>
      <c r="F939" s="91"/>
      <c r="G939" s="91"/>
      <c r="H939" s="91"/>
      <c r="I939" s="91"/>
      <c r="J939" s="91"/>
      <c r="K939" s="91"/>
      <c r="L939" s="92"/>
      <c r="M939" s="1907"/>
      <c r="N939" s="1908"/>
      <c r="O939" s="1908"/>
      <c r="P939" s="1908"/>
      <c r="Q939" s="1908"/>
      <c r="R939" s="1908"/>
      <c r="S939" s="1909"/>
      <c r="U939" s="117" t="s">
        <v>449</v>
      </c>
      <c r="V939" s="91"/>
      <c r="W939" s="91"/>
      <c r="X939" s="91"/>
      <c r="Y939" s="91"/>
      <c r="Z939" s="91"/>
      <c r="AA939" s="91"/>
      <c r="AB939" s="91"/>
      <c r="AC939" s="91"/>
      <c r="AD939" s="92"/>
      <c r="AE939" s="1907"/>
      <c r="AF939" s="1908"/>
      <c r="AG939" s="1908"/>
      <c r="AH939" s="1908"/>
      <c r="AI939" s="1908"/>
      <c r="AJ939" s="1908"/>
      <c r="AK939" s="190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961</v>
      </c>
      <c r="C941" s="116" t="s">
        <v>1057</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453</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450</v>
      </c>
      <c r="G944" s="91"/>
      <c r="H944" s="91"/>
      <c r="I944" s="91"/>
      <c r="J944" s="91"/>
      <c r="K944" s="91"/>
      <c r="L944" s="92"/>
      <c r="M944" s="1771"/>
      <c r="N944" s="1772"/>
      <c r="O944" s="1772"/>
      <c r="P944" s="1772"/>
      <c r="Q944" s="1772"/>
      <c r="R944" s="1772"/>
      <c r="S944" s="1773"/>
      <c r="T944" s="117" t="s">
        <v>1110</v>
      </c>
      <c r="U944" s="91"/>
      <c r="V944" s="91"/>
      <c r="W944" s="91"/>
      <c r="X944" s="91"/>
      <c r="Y944" s="91"/>
      <c r="Z944" s="92"/>
      <c r="AA944" s="1771"/>
      <c r="AB944" s="1772"/>
      <c r="AC944" s="1772"/>
      <c r="AD944" s="1772"/>
      <c r="AE944" s="1772"/>
      <c r="AF944" s="1772"/>
      <c r="AG944" s="1773"/>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451</v>
      </c>
      <c r="G945" s="91"/>
      <c r="H945" s="91"/>
      <c r="I945" s="91"/>
      <c r="J945" s="91"/>
      <c r="K945" s="91"/>
      <c r="L945" s="92"/>
      <c r="M945" s="1771"/>
      <c r="N945" s="1772"/>
      <c r="O945" s="1772"/>
      <c r="P945" s="1772"/>
      <c r="Q945" s="1772"/>
      <c r="R945" s="1772"/>
      <c r="S945" s="1773"/>
      <c r="T945" s="117" t="s">
        <v>1109</v>
      </c>
      <c r="U945" s="91"/>
      <c r="V945" s="91"/>
      <c r="W945" s="91"/>
      <c r="X945" s="91"/>
      <c r="Y945" s="91"/>
      <c r="Z945" s="92"/>
      <c r="AA945" s="1771"/>
      <c r="AB945" s="1772"/>
      <c r="AC945" s="1772"/>
      <c r="AD945" s="1772"/>
      <c r="AE945" s="1772"/>
      <c r="AF945" s="1772"/>
      <c r="AG945" s="1773"/>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1321</v>
      </c>
      <c r="G946" s="91"/>
      <c r="H946" s="91"/>
      <c r="I946" s="91"/>
      <c r="J946" s="91"/>
      <c r="K946" s="91"/>
      <c r="L946" s="92"/>
      <c r="M946" s="2071" t="s">
        <v>750</v>
      </c>
      <c r="N946" s="2072"/>
      <c r="O946" s="2072"/>
      <c r="P946" s="2072"/>
      <c r="Q946" s="2072"/>
      <c r="R946" s="2072"/>
      <c r="S946" s="2073"/>
      <c r="T946" s="90" t="s">
        <v>789</v>
      </c>
      <c r="U946" s="91"/>
      <c r="V946" s="91"/>
      <c r="W946" s="91"/>
      <c r="X946" s="91"/>
      <c r="Y946" s="91"/>
      <c r="Z946" s="92"/>
      <c r="AA946" s="1771"/>
      <c r="AB946" s="1772"/>
      <c r="AC946" s="1772"/>
      <c r="AD946" s="1772"/>
      <c r="AE946" s="1772"/>
      <c r="AF946" s="1772"/>
      <c r="AG946" s="1773"/>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948</v>
      </c>
      <c r="G947" s="91"/>
      <c r="H947" s="91"/>
      <c r="I947" s="91"/>
      <c r="J947" s="91"/>
      <c r="K947" s="91"/>
      <c r="L947" s="92"/>
      <c r="M947" s="1771"/>
      <c r="N947" s="1772"/>
      <c r="O947" s="1772"/>
      <c r="P947" s="1772"/>
      <c r="Q947" s="1772"/>
      <c r="R947" s="1772"/>
      <c r="S947" s="1773"/>
      <c r="T947" s="90" t="s">
        <v>790</v>
      </c>
      <c r="U947" s="91"/>
      <c r="V947" s="91"/>
      <c r="W947" s="91"/>
      <c r="X947" s="91"/>
      <c r="Y947" s="91"/>
      <c r="Z947" s="92"/>
      <c r="AA947" s="1771"/>
      <c r="AB947" s="1772"/>
      <c r="AC947" s="1772"/>
      <c r="AD947" s="1772"/>
      <c r="AE947" s="1772"/>
      <c r="AF947" s="1772"/>
      <c r="AG947" s="1773"/>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771"/>
      <c r="N948" s="1772"/>
      <c r="O948" s="1772"/>
      <c r="P948" s="1772"/>
      <c r="Q948" s="1772"/>
      <c r="R948" s="1772"/>
      <c r="S948" s="1773"/>
      <c r="T948" s="90" t="s">
        <v>100</v>
      </c>
      <c r="U948" s="91"/>
      <c r="V948" s="91"/>
      <c r="W948" s="91"/>
      <c r="X948" s="91"/>
      <c r="Y948" s="91"/>
      <c r="Z948" s="92"/>
      <c r="AA948" s="1771"/>
      <c r="AB948" s="1772"/>
      <c r="AC948" s="1772"/>
      <c r="AD948" s="1772"/>
      <c r="AE948" s="1772"/>
      <c r="AF948" s="1772"/>
      <c r="AG948" s="1773"/>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1288</v>
      </c>
      <c r="G949" s="86"/>
      <c r="H949" s="86"/>
      <c r="I949" s="86"/>
      <c r="J949" s="86"/>
      <c r="K949" s="86"/>
      <c r="L949" s="2121" t="s">
        <v>195</v>
      </c>
      <c r="M949" s="2122"/>
      <c r="N949" s="2122"/>
      <c r="O949" s="2122"/>
      <c r="P949" s="2122"/>
      <c r="Q949" s="2122"/>
      <c r="R949" s="2122"/>
      <c r="S949" s="2123"/>
      <c r="T949" s="1882"/>
      <c r="U949" s="1883"/>
      <c r="V949" s="1883"/>
      <c r="W949" s="1883"/>
      <c r="X949" s="1883"/>
      <c r="Y949" s="1883"/>
      <c r="Z949" s="1884"/>
      <c r="AA949" s="1771"/>
      <c r="AB949" s="1772"/>
      <c r="AC949" s="1772"/>
      <c r="AD949" s="1772"/>
      <c r="AE949" s="1772"/>
      <c r="AF949" s="1772"/>
      <c r="AG949" s="1773"/>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149999999999999" customHeight="1">
      <c r="F950" s="85" t="s">
        <v>78</v>
      </c>
      <c r="G950" s="86"/>
      <c r="H950" s="86"/>
      <c r="I950" s="86"/>
      <c r="J950" s="86"/>
      <c r="K950" s="86"/>
      <c r="L950" s="108"/>
      <c r="M950" s="1771"/>
      <c r="N950" s="1772"/>
      <c r="O950" s="1772"/>
      <c r="P950" s="1772"/>
      <c r="Q950" s="1772"/>
      <c r="R950" s="1772"/>
      <c r="S950" s="1773"/>
      <c r="T950" s="1882"/>
      <c r="U950" s="1883"/>
      <c r="V950" s="1883"/>
      <c r="W950" s="1883"/>
      <c r="X950" s="1883"/>
      <c r="Y950" s="1883"/>
      <c r="Z950" s="1884"/>
      <c r="AA950" s="1771"/>
      <c r="AB950" s="1772"/>
      <c r="AC950" s="1772"/>
      <c r="AD950" s="1772"/>
      <c r="AE950" s="1772"/>
      <c r="AF950" s="1772"/>
      <c r="AG950" s="1773"/>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149999999999999" customHeight="1">
      <c r="F951" s="85" t="s">
        <v>788</v>
      </c>
      <c r="G951" s="86"/>
      <c r="H951" s="86"/>
      <c r="I951" s="86"/>
      <c r="J951" s="86"/>
      <c r="K951" s="86"/>
      <c r="L951" s="86"/>
      <c r="M951" s="86"/>
      <c r="N951" s="86"/>
      <c r="O951" s="1820" t="s">
        <v>828</v>
      </c>
      <c r="P951" s="1821"/>
      <c r="Q951" s="240"/>
      <c r="R951" s="240"/>
      <c r="S951" s="241"/>
      <c r="T951" s="85" t="s">
        <v>612</v>
      </c>
      <c r="U951" s="86"/>
      <c r="V951" s="86"/>
      <c r="W951" s="1822" t="s">
        <v>358</v>
      </c>
      <c r="X951" s="1823"/>
      <c r="Y951" s="1823"/>
      <c r="Z951" s="1823"/>
      <c r="AA951" s="1823"/>
      <c r="AB951" s="1823"/>
      <c r="AC951" s="1823"/>
      <c r="AD951" s="1823"/>
      <c r="AE951" s="1823"/>
      <c r="AF951" s="1823"/>
      <c r="AG951" s="1824"/>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885" t="s">
        <v>663</v>
      </c>
      <c r="G952" s="1886"/>
      <c r="H952" s="1886"/>
      <c r="I952" s="1886"/>
      <c r="J952" s="1886"/>
      <c r="K952" s="1886"/>
      <c r="L952" s="1886"/>
      <c r="M952" s="1771"/>
      <c r="N952" s="1772"/>
      <c r="O952" s="1772"/>
      <c r="P952" s="1772"/>
      <c r="Q952" s="1772"/>
      <c r="R952" s="1772"/>
      <c r="S952" s="1773"/>
      <c r="T952" s="93"/>
      <c r="U952" s="94"/>
      <c r="V952" s="94"/>
      <c r="W952" s="94"/>
      <c r="X952" s="94"/>
      <c r="Y952" s="94"/>
      <c r="Z952" s="360" t="s">
        <v>538</v>
      </c>
      <c r="AA952" s="1879"/>
      <c r="AB952" s="1880"/>
      <c r="AC952" s="1880"/>
      <c r="AD952" s="1880"/>
      <c r="AE952" s="1880"/>
      <c r="AF952" s="1880"/>
      <c r="AG952" s="1881"/>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620" t="s">
        <v>269</v>
      </c>
      <c r="B956" s="1620"/>
      <c r="C956" s="1620"/>
      <c r="D956" s="1620"/>
      <c r="E956" s="1620"/>
      <c r="F956" s="1620"/>
      <c r="G956" s="1620"/>
      <c r="H956" s="1620"/>
      <c r="I956" s="1620"/>
      <c r="J956" s="1620"/>
      <c r="K956" s="1620"/>
      <c r="L956" s="1620"/>
      <c r="M956" s="1620"/>
      <c r="N956" s="1620"/>
      <c r="O956" s="1620"/>
      <c r="P956" s="1620"/>
      <c r="Q956" s="1620"/>
      <c r="R956" s="1620"/>
      <c r="S956" s="1620"/>
      <c r="T956" s="1620"/>
      <c r="U956" s="1620"/>
      <c r="V956" s="1620"/>
      <c r="W956" s="1620"/>
      <c r="X956" s="1620"/>
      <c r="Y956" s="1620"/>
      <c r="Z956" s="1620"/>
      <c r="AA956" s="1620"/>
      <c r="AB956" s="1620"/>
      <c r="AC956" s="1620"/>
      <c r="AD956" s="1620"/>
      <c r="AE956" s="1620"/>
      <c r="AF956" s="1620"/>
      <c r="AG956" s="1620"/>
      <c r="AH956" s="1620"/>
      <c r="AI956" s="1620"/>
      <c r="AJ956" s="1620"/>
      <c r="AK956" s="1620"/>
      <c r="AL956" s="1620"/>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621"/>
      <c r="B957" s="1621"/>
      <c r="C957" s="1621"/>
      <c r="D957" s="1621"/>
      <c r="E957" s="1621"/>
      <c r="F957" s="1621"/>
      <c r="G957" s="1621"/>
      <c r="H957" s="1621"/>
      <c r="I957" s="1621"/>
      <c r="J957" s="1621"/>
      <c r="K957" s="1621"/>
      <c r="L957" s="1621"/>
      <c r="M957" s="1621"/>
      <c r="N957" s="1621"/>
      <c r="O957" s="1621"/>
      <c r="P957" s="1621"/>
      <c r="Q957" s="1621"/>
      <c r="R957" s="1621"/>
      <c r="S957" s="1621"/>
      <c r="T957" s="1621"/>
      <c r="U957" s="1621"/>
      <c r="V957" s="1621"/>
      <c r="W957" s="1621"/>
      <c r="X957" s="1621"/>
      <c r="Y957" s="1621"/>
      <c r="Z957" s="1621"/>
      <c r="AA957" s="1621"/>
      <c r="AB957" s="1621"/>
      <c r="AC957" s="1621"/>
      <c r="AD957" s="1621"/>
      <c r="AE957" s="1621"/>
      <c r="AF957" s="1621"/>
      <c r="AG957" s="1621"/>
      <c r="AH957" s="1621"/>
      <c r="AI957" s="1621"/>
      <c r="AJ957" s="1621"/>
      <c r="AK957" s="1621"/>
      <c r="AL957" s="162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394</v>
      </c>
      <c r="B959" s="37"/>
      <c r="C959" s="62" t="s">
        <v>315</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732" t="s">
        <v>467</v>
      </c>
      <c r="C961" s="1732"/>
      <c r="D961" s="1732"/>
      <c r="E961" s="1732"/>
      <c r="F961" s="1732"/>
      <c r="G961" s="1732"/>
      <c r="H961" s="1732"/>
      <c r="I961" s="1732"/>
      <c r="J961" s="1732"/>
      <c r="K961" s="1732"/>
      <c r="L961" s="1732" t="s">
        <v>468</v>
      </c>
      <c r="M961" s="1732"/>
      <c r="N961" s="1732"/>
      <c r="O961" s="1732"/>
      <c r="P961" s="1732"/>
      <c r="Q961" s="1732"/>
      <c r="R961" s="1732"/>
      <c r="S961" s="1732"/>
      <c r="T961" s="1732"/>
      <c r="U961" s="1732"/>
      <c r="V961" s="1732" t="s">
        <v>469</v>
      </c>
      <c r="W961" s="1732"/>
      <c r="X961" s="1732"/>
      <c r="Y961" s="1732"/>
      <c r="Z961" s="1732"/>
      <c r="AA961" s="1732"/>
      <c r="AB961" s="1732"/>
      <c r="AC961" s="1732"/>
      <c r="AD961" s="1876" t="s">
        <v>470</v>
      </c>
      <c r="AE961" s="1877"/>
      <c r="AF961" s="1877"/>
      <c r="AG961" s="1877"/>
      <c r="AH961" s="1877"/>
      <c r="AI961" s="1877"/>
      <c r="AJ961" s="1877"/>
      <c r="AK961" s="1878"/>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699" t="s">
        <v>462</v>
      </c>
      <c r="C962" s="1887"/>
      <c r="D962" s="1887"/>
      <c r="E962" s="1887"/>
      <c r="F962" s="1887"/>
      <c r="G962" s="1887"/>
      <c r="H962" s="1887"/>
      <c r="I962" s="1887"/>
      <c r="J962" s="1887"/>
      <c r="K962" s="1887"/>
      <c r="L962" s="1848">
        <f>IF(ISNA(IF($BA$794="4%",(INDEX($BC$804:$BG$861,MATCH($BO$794,$BB$804:$BB$861,0),MATCH(B962,$BC$803:$BG$803,0))),(INDEX($BJ$804:$BN$861,MATCH($BO$794,$BI$804:$BI$861,0),MATCH(B962,$BJ$803:$BN$803,0))))),0,IF($BA$794="4%",(INDEX($BC$804:$BG$861,MATCH($BO$794,$BB$804:$BB$861,0),MATCH(B962,$BC$803:$BG$803,0))),(INDEX($BJ$804:$BN$861,MATCH($BO$794,$BI$804:$BI$861,0),MATCH(B962,$BJ$803:$BN$803,0)))))</f>
        <v>0</v>
      </c>
      <c r="M962" s="1849"/>
      <c r="N962" s="1849"/>
      <c r="O962" s="1849"/>
      <c r="P962" s="1849"/>
      <c r="Q962" s="1849"/>
      <c r="R962" s="1849"/>
      <c r="S962" s="1849"/>
      <c r="T962" s="1849"/>
      <c r="U962" s="1850"/>
      <c r="V962" s="1775">
        <f>BA661</f>
        <v>0</v>
      </c>
      <c r="W962" s="1775"/>
      <c r="X962" s="1775"/>
      <c r="Y962" s="1775"/>
      <c r="Z962" s="1775"/>
      <c r="AA962" s="1775"/>
      <c r="AB962" s="1775"/>
      <c r="AC962" s="1775"/>
      <c r="AD962" s="1845">
        <f>IF(ISERROR((L962*V962)),0,(L962*V962))</f>
        <v>0</v>
      </c>
      <c r="AE962" s="1846"/>
      <c r="AF962" s="1846"/>
      <c r="AG962" s="1846"/>
      <c r="AH962" s="1846"/>
      <c r="AI962" s="1846"/>
      <c r="AJ962" s="1846"/>
      <c r="AK962" s="1847"/>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699" t="s">
        <v>401</v>
      </c>
      <c r="C963" s="1699"/>
      <c r="D963" s="1699"/>
      <c r="E963" s="1699"/>
      <c r="F963" s="1699"/>
      <c r="G963" s="1699"/>
      <c r="H963" s="1699"/>
      <c r="I963" s="1699"/>
      <c r="J963" s="1699"/>
      <c r="K963" s="1699"/>
      <c r="L963" s="1848">
        <f>IF(ISNA(IF($BA$794="4%",(INDEX($BC$804:$BG$861,MATCH($BO$794,$BB$804:$BB$861,0),MATCH(B963,$BC$803:$BG$803,0))),(INDEX($BJ$804:$BN$861,MATCH($BO$794,$BI$804:$BI$861,0),MATCH(B963,$BJ$803:$BN$803,0))))),0,IF($BA$794="4%",(INDEX($BC$804:$BG$861,MATCH($BO$794,$BB$804:$BB$861,0),MATCH(B963,$BC$803:$BG$803,0))),(INDEX($BJ$804:$BN$861,MATCH($BO$794,$BI$804:$BI$861,0),MATCH(B963,$BJ$803:$BN$803,0)))))</f>
        <v>0</v>
      </c>
      <c r="M963" s="1849"/>
      <c r="N963" s="1849"/>
      <c r="O963" s="1849"/>
      <c r="P963" s="1849"/>
      <c r="Q963" s="1849"/>
      <c r="R963" s="1849"/>
      <c r="S963" s="1849"/>
      <c r="T963" s="1849"/>
      <c r="U963" s="1850"/>
      <c r="V963" s="1775">
        <f>BF661</f>
        <v>0</v>
      </c>
      <c r="W963" s="1775"/>
      <c r="X963" s="1775"/>
      <c r="Y963" s="1775"/>
      <c r="Z963" s="1775"/>
      <c r="AA963" s="1775"/>
      <c r="AB963" s="1775"/>
      <c r="AC963" s="1775"/>
      <c r="AD963" s="1845">
        <f>IF(ISERROR((L963*V963)),0,(L963*V963))</f>
        <v>0</v>
      </c>
      <c r="AE963" s="1846"/>
      <c r="AF963" s="1846"/>
      <c r="AG963" s="1846"/>
      <c r="AH963" s="1846"/>
      <c r="AI963" s="1846"/>
      <c r="AJ963" s="1846"/>
      <c r="AK963" s="1847"/>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699" t="s">
        <v>742</v>
      </c>
      <c r="C964" s="1699"/>
      <c r="D964" s="1699"/>
      <c r="E964" s="1699"/>
      <c r="F964" s="1699"/>
      <c r="G964" s="1699"/>
      <c r="H964" s="1699"/>
      <c r="I964" s="1699"/>
      <c r="J964" s="1699"/>
      <c r="K964" s="1699"/>
      <c r="L964" s="1848">
        <f>IF(ISNA(IF($BA$794="4%",(INDEX($BC$804:$BG$861,MATCH($BO$794,$BB$804:$BB$861,0),MATCH(B964,$BC$803:$BG$803,0))),(INDEX($BJ$804:$BN$861,MATCH($BO$794,$BI$804:$BI$861,0),MATCH(B964,$BJ$803:$BN$803,0))))),0,IF($BA$794="4%",(INDEX($BC$804:$BG$861,MATCH($BO$794,$BB$804:$BB$861,0),MATCH(B964,$BC$803:$BG$803,0))),(INDEX($BJ$804:$BN$861,MATCH($BO$794,$BI$804:$BI$861,0),MATCH(B964,$BJ$803:$BN$803,0)))))</f>
        <v>0</v>
      </c>
      <c r="M964" s="1849"/>
      <c r="N964" s="1849"/>
      <c r="O964" s="1849"/>
      <c r="P964" s="1849"/>
      <c r="Q964" s="1849"/>
      <c r="R964" s="1849"/>
      <c r="S964" s="1849"/>
      <c r="T964" s="1849"/>
      <c r="U964" s="1850"/>
      <c r="V964" s="1775">
        <f>BK661</f>
        <v>0</v>
      </c>
      <c r="W964" s="1775"/>
      <c r="X964" s="1775"/>
      <c r="Y964" s="1775"/>
      <c r="Z964" s="1775"/>
      <c r="AA964" s="1775"/>
      <c r="AB964" s="1775"/>
      <c r="AC964" s="1775"/>
      <c r="AD964" s="1845">
        <f>IF(ISERROR((L964*V964)),0,(L964*V964))</f>
        <v>0</v>
      </c>
      <c r="AE964" s="1846"/>
      <c r="AF964" s="1846"/>
      <c r="AG964" s="1846"/>
      <c r="AH964" s="1846"/>
      <c r="AI964" s="1846"/>
      <c r="AJ964" s="1846"/>
      <c r="AK964" s="1847"/>
      <c r="AL964" s="119"/>
      <c r="AM964" s="66"/>
      <c r="AN964" s="66"/>
      <c r="AO964" s="31"/>
      <c r="AP964" s="31"/>
      <c r="AQ964" s="31"/>
      <c r="AR964" s="31"/>
      <c r="AS964" s="31"/>
      <c r="AT964" s="1910"/>
      <c r="AU964" s="1910"/>
      <c r="AV964" s="1910"/>
      <c r="AW964" s="1910"/>
      <c r="AX964" s="1910"/>
      <c r="AY964" s="1910"/>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699" t="s">
        <v>743</v>
      </c>
      <c r="C965" s="1699"/>
      <c r="D965" s="1699"/>
      <c r="E965" s="1699"/>
      <c r="F965" s="1699"/>
      <c r="G965" s="1699"/>
      <c r="H965" s="1699"/>
      <c r="I965" s="1699"/>
      <c r="J965" s="1699"/>
      <c r="K965" s="1699"/>
      <c r="L965" s="1848">
        <f>IF(ISNA(IF($BA$794="4%",(INDEX($BC$804:$BG$861,MATCH($BO$794,$BB$804:$BB$861,0),MATCH(B965,$BC$803:$BG$803,0))),(INDEX($BJ$804:$BN$861,MATCH($BO$794,$BI$804:$BI$861,0),MATCH(B965,$BJ$803:$BN$803,0))))),0,IF($BA$794="4%",(INDEX($BC$804:$BG$861,MATCH($BO$794,$BB$804:$BB$861,0),MATCH(B965,$BC$803:$BG$803,0))),(INDEX($BJ$804:$BN$861,MATCH($BO$794,$BI$804:$BI$861,0),MATCH(B965,$BJ$803:$BN$803,0)))))</f>
        <v>0</v>
      </c>
      <c r="M965" s="1849"/>
      <c r="N965" s="1849"/>
      <c r="O965" s="1849"/>
      <c r="P965" s="1849"/>
      <c r="Q965" s="1849"/>
      <c r="R965" s="1849"/>
      <c r="S965" s="1849"/>
      <c r="T965" s="1849"/>
      <c r="U965" s="1850"/>
      <c r="V965" s="1775">
        <f>BP661</f>
        <v>0</v>
      </c>
      <c r="W965" s="1775"/>
      <c r="X965" s="1775"/>
      <c r="Y965" s="1775"/>
      <c r="Z965" s="1775"/>
      <c r="AA965" s="1775"/>
      <c r="AB965" s="1775"/>
      <c r="AC965" s="1775"/>
      <c r="AD965" s="1845">
        <f>IF(ISERROR((L965*V965)),0,(L965*V965))</f>
        <v>0</v>
      </c>
      <c r="AE965" s="1846"/>
      <c r="AF965" s="1846"/>
      <c r="AG965" s="1846"/>
      <c r="AH965" s="1846"/>
      <c r="AI965" s="1846"/>
      <c r="AJ965" s="1846"/>
      <c r="AK965" s="1847"/>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699" t="s">
        <v>255</v>
      </c>
      <c r="C966" s="1699"/>
      <c r="D966" s="1699"/>
      <c r="E966" s="1699"/>
      <c r="F966" s="1699"/>
      <c r="G966" s="1699"/>
      <c r="H966" s="1699"/>
      <c r="I966" s="1699"/>
      <c r="J966" s="1699"/>
      <c r="K966" s="1699"/>
      <c r="L966" s="1848">
        <f>IF(ISNA(IF($BA$794="4%",(INDEX($BC$804:$BG$861,MATCH($BO$794,$BB$804:$BB$861,0),MATCH(B966,$BC$803:$BG$803,0))),(INDEX($BJ$804:$BN$861,MATCH($BO$794,$BI$804:$BI$861,0),MATCH(B966,$BJ$803:$BN$803,0))))),0,IF($BA$794="4%",(INDEX($BC$804:$BG$861,MATCH($BO$794,$BB$804:$BB$861,0),MATCH(B966,$BC$803:$BG$803,0))),(INDEX($BJ$804:$BN$861,MATCH($BO$794,$BI$804:$BI$861,0),MATCH(B966,$BJ$803:$BN$803,0)))))</f>
        <v>0</v>
      </c>
      <c r="M966" s="1849"/>
      <c r="N966" s="1849"/>
      <c r="O966" s="1849"/>
      <c r="P966" s="1849"/>
      <c r="Q966" s="1849"/>
      <c r="R966" s="1849"/>
      <c r="S966" s="1849"/>
      <c r="T966" s="1849"/>
      <c r="U966" s="1850"/>
      <c r="V966" s="1775">
        <f>BZ661+BU661</f>
        <v>0</v>
      </c>
      <c r="W966" s="1775"/>
      <c r="X966" s="1775"/>
      <c r="Y966" s="1775"/>
      <c r="Z966" s="1775"/>
      <c r="AA966" s="1775"/>
      <c r="AB966" s="1775"/>
      <c r="AC966" s="1775"/>
      <c r="AD966" s="1845">
        <f>IF(ISERROR((L966*V966)),0,(L966*V966))</f>
        <v>0</v>
      </c>
      <c r="AE966" s="1846"/>
      <c r="AF966" s="1846"/>
      <c r="AG966" s="1846"/>
      <c r="AH966" s="1846"/>
      <c r="AI966" s="1846"/>
      <c r="AJ966" s="1846"/>
      <c r="AK966" s="1847"/>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1863" t="s">
        <v>1111</v>
      </c>
      <c r="C967" s="1864"/>
      <c r="D967" s="1864"/>
      <c r="E967" s="1864"/>
      <c r="F967" s="1864"/>
      <c r="G967" s="1864"/>
      <c r="H967" s="1864"/>
      <c r="I967" s="1864"/>
      <c r="J967" s="1864"/>
      <c r="K967" s="1864"/>
      <c r="L967" s="1864"/>
      <c r="M967" s="1864"/>
      <c r="N967" s="1864"/>
      <c r="O967" s="1864"/>
      <c r="P967" s="1864"/>
      <c r="Q967" s="1864"/>
      <c r="R967" s="1864"/>
      <c r="S967" s="1864"/>
      <c r="T967" s="1864"/>
      <c r="U967" s="1865"/>
      <c r="V967" s="1857">
        <f>SUM(V962:AC966)</f>
        <v>0</v>
      </c>
      <c r="W967" s="1858"/>
      <c r="X967" s="1858"/>
      <c r="Y967" s="1858"/>
      <c r="Z967" s="1858"/>
      <c r="AA967" s="1858"/>
      <c r="AB967" s="1858"/>
      <c r="AC967" s="1859"/>
      <c r="AD967" s="1825"/>
      <c r="AE967" s="1826"/>
      <c r="AF967" s="1826"/>
      <c r="AG967" s="1826"/>
      <c r="AH967" s="1826"/>
      <c r="AI967" s="1826"/>
      <c r="AJ967" s="1826"/>
      <c r="AK967" s="1827"/>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854" t="s">
        <v>385</v>
      </c>
      <c r="C968" s="1855"/>
      <c r="D968" s="1855"/>
      <c r="E968" s="1855"/>
      <c r="F968" s="1855"/>
      <c r="G968" s="1855"/>
      <c r="H968" s="1855"/>
      <c r="I968" s="1855"/>
      <c r="J968" s="1855"/>
      <c r="K968" s="1855"/>
      <c r="L968" s="1855"/>
      <c r="M968" s="1855"/>
      <c r="N968" s="1855"/>
      <c r="O968" s="1855"/>
      <c r="P968" s="1855"/>
      <c r="Q968" s="1855"/>
      <c r="R968" s="1855"/>
      <c r="S968" s="1855"/>
      <c r="T968" s="1855"/>
      <c r="U968" s="1855"/>
      <c r="V968" s="1855"/>
      <c r="W968" s="1855"/>
      <c r="X968" s="1855"/>
      <c r="Y968" s="1855"/>
      <c r="Z968" s="1855"/>
      <c r="AA968" s="1855"/>
      <c r="AB968" s="1855"/>
      <c r="AC968" s="1856"/>
      <c r="AD968" s="1860">
        <f>SUM(AD962:AK966)</f>
        <v>0</v>
      </c>
      <c r="AE968" s="1861"/>
      <c r="AF968" s="1861"/>
      <c r="AG968" s="1861"/>
      <c r="AH968" s="1861"/>
      <c r="AI968" s="1861"/>
      <c r="AJ968" s="1861"/>
      <c r="AK968" s="1862"/>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851" t="s">
        <v>825</v>
      </c>
      <c r="AA969" s="1852"/>
      <c r="AB969" s="1852"/>
      <c r="AC969" s="1853"/>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827</v>
      </c>
      <c r="D970" s="2088" t="s">
        <v>2193</v>
      </c>
      <c r="E970" s="2089"/>
      <c r="F970" s="2089"/>
      <c r="G970" s="2089"/>
      <c r="H970" s="2089"/>
      <c r="I970" s="2089"/>
      <c r="J970" s="2089"/>
      <c r="K970" s="2089"/>
      <c r="L970" s="2089"/>
      <c r="M970" s="2089"/>
      <c r="N970" s="2089"/>
      <c r="O970" s="2089"/>
      <c r="P970" s="2089"/>
      <c r="Q970" s="2089"/>
      <c r="R970" s="2089"/>
      <c r="S970" s="2089"/>
      <c r="T970" s="2089"/>
      <c r="U970" s="2089"/>
      <c r="V970" s="2089"/>
      <c r="W970" s="2089"/>
      <c r="X970" s="2089"/>
      <c r="Y970" s="2090"/>
      <c r="Z970" s="134"/>
      <c r="AA970" s="1766" t="s">
        <v>828</v>
      </c>
      <c r="AB970" s="1767"/>
      <c r="AC970" s="142"/>
      <c r="AD970" s="1776">
        <f>ROUND(IF(AND(AA970="yes",D972&gt;0),AD968*0.2,0),0)</f>
        <v>0</v>
      </c>
      <c r="AE970" s="1777"/>
      <c r="AF970" s="1777"/>
      <c r="AG970" s="1777"/>
      <c r="AH970" s="1777"/>
      <c r="AI970" s="1777"/>
      <c r="AJ970" s="1777"/>
      <c r="AK970" s="1778"/>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817" t="s">
        <v>2194</v>
      </c>
      <c r="E971" s="2086"/>
      <c r="F971" s="2086"/>
      <c r="G971" s="2086"/>
      <c r="H971" s="2086"/>
      <c r="I971" s="2086"/>
      <c r="J971" s="2086"/>
      <c r="K971" s="2086"/>
      <c r="L971" s="2086"/>
      <c r="M971" s="2086"/>
      <c r="N971" s="2086"/>
      <c r="O971" s="2086"/>
      <c r="P971" s="2086"/>
      <c r="Q971" s="2086"/>
      <c r="R971" s="2086"/>
      <c r="S971" s="2086"/>
      <c r="T971" s="2086"/>
      <c r="U971" s="2086"/>
      <c r="V971" s="2086"/>
      <c r="W971" s="2086"/>
      <c r="X971" s="2086"/>
      <c r="Y971" s="2087"/>
      <c r="Z971" s="127"/>
      <c r="AA971" s="129"/>
      <c r="AB971" s="129"/>
      <c r="AC971" s="138"/>
      <c r="AD971" s="1788"/>
      <c r="AE971" s="1789"/>
      <c r="AF971" s="1789"/>
      <c r="AG971" s="1789"/>
      <c r="AH971" s="1789"/>
      <c r="AI971" s="1789"/>
      <c r="AJ971" s="1789"/>
      <c r="AK971" s="1790"/>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1768"/>
      <c r="E972" s="1769"/>
      <c r="F972" s="1769"/>
      <c r="G972" s="1769"/>
      <c r="H972" s="1769"/>
      <c r="I972" s="1769"/>
      <c r="J972" s="1769"/>
      <c r="K972" s="1769"/>
      <c r="L972" s="1769"/>
      <c r="M972" s="1769"/>
      <c r="N972" s="1769"/>
      <c r="O972" s="1769"/>
      <c r="P972" s="1769"/>
      <c r="Q972" s="1769"/>
      <c r="R972" s="1769"/>
      <c r="S972" s="1769"/>
      <c r="T972" s="1769"/>
      <c r="U972" s="1769"/>
      <c r="V972" s="1769"/>
      <c r="W972" s="1769"/>
      <c r="X972" s="1769"/>
      <c r="Y972" s="1770"/>
      <c r="Z972" s="132"/>
      <c r="AA972" s="16"/>
      <c r="AB972" s="16"/>
      <c r="AC972" s="133"/>
      <c r="AD972" s="1779"/>
      <c r="AE972" s="1780"/>
      <c r="AF972" s="1780"/>
      <c r="AG972" s="1780"/>
      <c r="AH972" s="1780"/>
      <c r="AI972" s="1780"/>
      <c r="AJ972" s="1780"/>
      <c r="AK972" s="1781"/>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2088" t="s">
        <v>2195</v>
      </c>
      <c r="E973" s="2089"/>
      <c r="F973" s="2089"/>
      <c r="G973" s="2089"/>
      <c r="H973" s="2089"/>
      <c r="I973" s="2089"/>
      <c r="J973" s="2089"/>
      <c r="K973" s="2089"/>
      <c r="L973" s="2089"/>
      <c r="M973" s="2089"/>
      <c r="N973" s="2089"/>
      <c r="O973" s="2089"/>
      <c r="P973" s="2089"/>
      <c r="Q973" s="2089"/>
      <c r="R973" s="2089"/>
      <c r="S973" s="2089"/>
      <c r="T973" s="2089"/>
      <c r="U973" s="2089"/>
      <c r="V973" s="2089"/>
      <c r="W973" s="2089"/>
      <c r="X973" s="2089"/>
      <c r="Y973" s="2090"/>
      <c r="Z973" s="831"/>
      <c r="AA973" s="1766" t="s">
        <v>828</v>
      </c>
      <c r="AB973" s="1767"/>
      <c r="AC973" s="832"/>
      <c r="AD973" s="1828">
        <f>ROUND(IF(AA973="yes",AD968*0.05,0),0)</f>
        <v>0</v>
      </c>
      <c r="AE973" s="1829"/>
      <c r="AF973" s="1829"/>
      <c r="AG973" s="1829"/>
      <c r="AH973" s="1829"/>
      <c r="AI973" s="1829"/>
      <c r="AJ973" s="1829"/>
      <c r="AK973" s="1830"/>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2091" t="s">
        <v>2196</v>
      </c>
      <c r="E974" s="2092"/>
      <c r="F974" s="2092"/>
      <c r="G974" s="2092"/>
      <c r="H974" s="2092"/>
      <c r="I974" s="2092"/>
      <c r="J974" s="2092"/>
      <c r="K974" s="2092"/>
      <c r="L974" s="2092"/>
      <c r="M974" s="2092"/>
      <c r="N974" s="2092"/>
      <c r="O974" s="2092"/>
      <c r="P974" s="2092"/>
      <c r="Q974" s="2092"/>
      <c r="R974" s="2092"/>
      <c r="S974" s="2092"/>
      <c r="T974" s="2092"/>
      <c r="U974" s="2092"/>
      <c r="V974" s="2092"/>
      <c r="W974" s="2092"/>
      <c r="X974" s="2092"/>
      <c r="Y974" s="2093"/>
      <c r="Z974" s="825"/>
      <c r="AA974" s="825"/>
      <c r="AB974" s="825"/>
      <c r="AC974" s="830"/>
      <c r="AD974" s="1831"/>
      <c r="AE974" s="1832"/>
      <c r="AF974" s="1832"/>
      <c r="AG974" s="1832"/>
      <c r="AH974" s="1832"/>
      <c r="AI974" s="1832"/>
      <c r="AJ974" s="1832"/>
      <c r="AK974" s="1833"/>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2091"/>
      <c r="E975" s="2092"/>
      <c r="F975" s="2092"/>
      <c r="G975" s="2092"/>
      <c r="H975" s="2092"/>
      <c r="I975" s="2092"/>
      <c r="J975" s="2092"/>
      <c r="K975" s="2092"/>
      <c r="L975" s="2092"/>
      <c r="M975" s="2092"/>
      <c r="N975" s="2092"/>
      <c r="O975" s="2092"/>
      <c r="P975" s="2092"/>
      <c r="Q975" s="2092"/>
      <c r="R975" s="2092"/>
      <c r="S975" s="2092"/>
      <c r="T975" s="2092"/>
      <c r="U975" s="2092"/>
      <c r="V975" s="2092"/>
      <c r="W975" s="2092"/>
      <c r="X975" s="2092"/>
      <c r="Y975" s="2093"/>
      <c r="Z975" s="825"/>
      <c r="AA975" s="825"/>
      <c r="AB975" s="825"/>
      <c r="AC975" s="830"/>
      <c r="AD975" s="1831"/>
      <c r="AE975" s="1832"/>
      <c r="AF975" s="1832"/>
      <c r="AG975" s="1832"/>
      <c r="AH975" s="1832"/>
      <c r="AI975" s="1832"/>
      <c r="AJ975" s="1832"/>
      <c r="AK975" s="1833"/>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2094"/>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6"/>
      <c r="Z976" s="824"/>
      <c r="AA976" s="824"/>
      <c r="AB976" s="824"/>
      <c r="AC976" s="828"/>
      <c r="AD976" s="1834"/>
      <c r="AE976" s="1835"/>
      <c r="AF976" s="1835"/>
      <c r="AG976" s="1835"/>
      <c r="AH976" s="1835"/>
      <c r="AI976" s="1835"/>
      <c r="AJ976" s="1835"/>
      <c r="AK976" s="1836"/>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831</v>
      </c>
      <c r="D977" s="2088" t="s">
        <v>2197</v>
      </c>
      <c r="E977" s="2089"/>
      <c r="F977" s="2089"/>
      <c r="G977" s="2089"/>
      <c r="H977" s="2089"/>
      <c r="I977" s="2089"/>
      <c r="J977" s="2089"/>
      <c r="K977" s="2089"/>
      <c r="L977" s="2089"/>
      <c r="M977" s="2089"/>
      <c r="N977" s="2089"/>
      <c r="O977" s="2089"/>
      <c r="P977" s="2089"/>
      <c r="Q977" s="2089"/>
      <c r="R977" s="2089"/>
      <c r="S977" s="2089"/>
      <c r="T977" s="2089"/>
      <c r="U977" s="2089"/>
      <c r="V977" s="2089"/>
      <c r="W977" s="2089"/>
      <c r="X977" s="2089"/>
      <c r="Y977" s="2090"/>
      <c r="Z977" s="134"/>
      <c r="AA977" s="1766" t="s">
        <v>828</v>
      </c>
      <c r="AB977" s="1767"/>
      <c r="AC977" s="142"/>
      <c r="AD977" s="1776">
        <f>ROUND(IF(AA977="yes",AD968*0.07,0),0)</f>
        <v>0</v>
      </c>
      <c r="AE977" s="1777"/>
      <c r="AF977" s="1777"/>
      <c r="AG977" s="1777"/>
      <c r="AH977" s="1777"/>
      <c r="AI977" s="1777"/>
      <c r="AJ977" s="1777"/>
      <c r="AK977" s="1778"/>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808" t="s">
        <v>2198</v>
      </c>
      <c r="E978" s="2097"/>
      <c r="F978" s="2097"/>
      <c r="G978" s="2097"/>
      <c r="H978" s="2097"/>
      <c r="I978" s="2097"/>
      <c r="J978" s="2097"/>
      <c r="K978" s="2097"/>
      <c r="L978" s="2097"/>
      <c r="M978" s="2097"/>
      <c r="N978" s="2097"/>
      <c r="O978" s="2097"/>
      <c r="P978" s="2097"/>
      <c r="Q978" s="2097"/>
      <c r="R978" s="2097"/>
      <c r="S978" s="2097"/>
      <c r="T978" s="2097"/>
      <c r="U978" s="2097"/>
      <c r="V978" s="2097"/>
      <c r="W978" s="2097"/>
      <c r="X978" s="2097"/>
      <c r="Y978" s="2098"/>
      <c r="Z978" s="127"/>
      <c r="AA978" s="1866"/>
      <c r="AB978" s="1866"/>
      <c r="AC978" s="138"/>
      <c r="AD978" s="1788"/>
      <c r="AE978" s="1789"/>
      <c r="AF978" s="1789"/>
      <c r="AG978" s="1789"/>
      <c r="AH978" s="1789"/>
      <c r="AI978" s="1789"/>
      <c r="AJ978" s="1789"/>
      <c r="AK978" s="1790"/>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2099"/>
      <c r="E979" s="2097"/>
      <c r="F979" s="2097"/>
      <c r="G979" s="2097"/>
      <c r="H979" s="2097"/>
      <c r="I979" s="2097"/>
      <c r="J979" s="2097"/>
      <c r="K979" s="2097"/>
      <c r="L979" s="2097"/>
      <c r="M979" s="2097"/>
      <c r="N979" s="2097"/>
      <c r="O979" s="2097"/>
      <c r="P979" s="2097"/>
      <c r="Q979" s="2097"/>
      <c r="R979" s="2097"/>
      <c r="S979" s="2097"/>
      <c r="T979" s="2097"/>
      <c r="U979" s="2097"/>
      <c r="V979" s="2097"/>
      <c r="W979" s="2097"/>
      <c r="X979" s="2097"/>
      <c r="Y979" s="2098"/>
      <c r="Z979" s="127"/>
      <c r="AA979" s="129"/>
      <c r="AB979" s="129"/>
      <c r="AC979" s="138"/>
      <c r="AD979" s="1788"/>
      <c r="AE979" s="1789"/>
      <c r="AF979" s="1789"/>
      <c r="AG979" s="1789"/>
      <c r="AH979" s="1789"/>
      <c r="AI979" s="1789"/>
      <c r="AJ979" s="1789"/>
      <c r="AK979" s="1790"/>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2100"/>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7"/>
      <c r="Z980" s="132"/>
      <c r="AA980" s="16"/>
      <c r="AB980" s="16"/>
      <c r="AC980" s="133"/>
      <c r="AD980" s="1779"/>
      <c r="AE980" s="1780"/>
      <c r="AF980" s="1780"/>
      <c r="AG980" s="1780"/>
      <c r="AH980" s="1780"/>
      <c r="AI980" s="1780"/>
      <c r="AJ980" s="1780"/>
      <c r="AK980" s="1781"/>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835</v>
      </c>
      <c r="D981" s="1814" t="s">
        <v>2199</v>
      </c>
      <c r="E981" s="1815"/>
      <c r="F981" s="1815"/>
      <c r="G981" s="1815"/>
      <c r="H981" s="1815"/>
      <c r="I981" s="1815"/>
      <c r="J981" s="1815"/>
      <c r="K981" s="1815"/>
      <c r="L981" s="1815"/>
      <c r="M981" s="1815"/>
      <c r="N981" s="1815"/>
      <c r="O981" s="1815"/>
      <c r="P981" s="1815"/>
      <c r="Q981" s="1815"/>
      <c r="R981" s="1815"/>
      <c r="S981" s="1815"/>
      <c r="T981" s="1815"/>
      <c r="U981" s="1815"/>
      <c r="V981" s="1815"/>
      <c r="W981" s="1815"/>
      <c r="X981" s="1815"/>
      <c r="Y981" s="1816"/>
      <c r="Z981" s="127"/>
      <c r="AA981" s="1764" t="s">
        <v>828</v>
      </c>
      <c r="AB981" s="1765"/>
      <c r="AC981" s="65"/>
      <c r="AD981" s="1776">
        <f>ROUND(IF(AA981="yes",AD968*0.02,0),0)</f>
        <v>0</v>
      </c>
      <c r="AE981" s="1777"/>
      <c r="AF981" s="1777"/>
      <c r="AG981" s="1777"/>
      <c r="AH981" s="1777"/>
      <c r="AI981" s="1777"/>
      <c r="AJ981" s="1777"/>
      <c r="AK981" s="1778"/>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1" t="s">
        <v>2200</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3"/>
      <c r="Z982" s="132"/>
      <c r="AA982" s="16"/>
      <c r="AB982" s="16"/>
      <c r="AC982" s="133"/>
      <c r="AD982" s="1779"/>
      <c r="AE982" s="1780"/>
      <c r="AF982" s="1780"/>
      <c r="AG982" s="1780"/>
      <c r="AH982" s="1780"/>
      <c r="AI982" s="1780"/>
      <c r="AJ982" s="1780"/>
      <c r="AK982" s="1781"/>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838</v>
      </c>
      <c r="D983" s="1814" t="s">
        <v>2201</v>
      </c>
      <c r="E983" s="1815"/>
      <c r="F983" s="1815"/>
      <c r="G983" s="1815"/>
      <c r="H983" s="1815"/>
      <c r="I983" s="1815"/>
      <c r="J983" s="1815"/>
      <c r="K983" s="1815"/>
      <c r="L983" s="1815"/>
      <c r="M983" s="1815"/>
      <c r="N983" s="1815"/>
      <c r="O983" s="1815"/>
      <c r="P983" s="1815"/>
      <c r="Q983" s="1815"/>
      <c r="R983" s="1815"/>
      <c r="S983" s="1815"/>
      <c r="T983" s="1815"/>
      <c r="U983" s="1815"/>
      <c r="V983" s="1815"/>
      <c r="W983" s="1815"/>
      <c r="X983" s="1815"/>
      <c r="Y983" s="1816"/>
      <c r="Z983" s="134"/>
      <c r="AA983" s="1766" t="s">
        <v>828</v>
      </c>
      <c r="AB983" s="1767"/>
      <c r="AC983" s="65"/>
      <c r="AD983" s="1776">
        <f>ROUND(IF(AND(AA983="yes",AE227&gt;0.999999999),AD968*0.02,0),0)</f>
        <v>0</v>
      </c>
      <c r="AE983" s="1777"/>
      <c r="AF983" s="1777"/>
      <c r="AG983" s="1777"/>
      <c r="AH983" s="1777"/>
      <c r="AI983" s="1777"/>
      <c r="AJ983" s="1777"/>
      <c r="AK983" s="1778"/>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808" t="s">
        <v>2202</v>
      </c>
      <c r="E984" s="1809"/>
      <c r="F984" s="1809"/>
      <c r="G984" s="1809"/>
      <c r="H984" s="1809"/>
      <c r="I984" s="1809"/>
      <c r="J984" s="1809"/>
      <c r="K984" s="1809"/>
      <c r="L984" s="1809"/>
      <c r="M984" s="1809"/>
      <c r="N984" s="1809"/>
      <c r="O984" s="1809"/>
      <c r="P984" s="1809"/>
      <c r="Q984" s="1809"/>
      <c r="R984" s="1809"/>
      <c r="S984" s="1809"/>
      <c r="T984" s="1809"/>
      <c r="U984" s="1809"/>
      <c r="V984" s="1809"/>
      <c r="W984" s="1809"/>
      <c r="X984" s="1809"/>
      <c r="Y984" s="1809"/>
      <c r="Z984" s="127"/>
      <c r="AA984" s="1866"/>
      <c r="AB984" s="1866"/>
      <c r="AC984" s="65"/>
      <c r="AD984" s="1788"/>
      <c r="AE984" s="1789"/>
      <c r="AF984" s="1789"/>
      <c r="AG984" s="1789"/>
      <c r="AH984" s="1789"/>
      <c r="AI984" s="1789"/>
      <c r="AJ984" s="1789"/>
      <c r="AK984" s="1790"/>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817"/>
      <c r="E985" s="1818"/>
      <c r="F985" s="1818"/>
      <c r="G985" s="1818"/>
      <c r="H985" s="1818"/>
      <c r="I985" s="1818"/>
      <c r="J985" s="1818"/>
      <c r="K985" s="1818"/>
      <c r="L985" s="1818"/>
      <c r="M985" s="1818"/>
      <c r="N985" s="1818"/>
      <c r="O985" s="1818"/>
      <c r="P985" s="1818"/>
      <c r="Q985" s="1818"/>
      <c r="R985" s="1818"/>
      <c r="S985" s="1818"/>
      <c r="T985" s="1818"/>
      <c r="U985" s="1818"/>
      <c r="V985" s="1818"/>
      <c r="W985" s="1818"/>
      <c r="X985" s="1818"/>
      <c r="Y985" s="1818"/>
      <c r="Z985" s="132"/>
      <c r="AA985" s="16"/>
      <c r="AB985" s="16"/>
      <c r="AC985" s="133"/>
      <c r="AD985" s="1779"/>
      <c r="AE985" s="1780"/>
      <c r="AF985" s="1780"/>
      <c r="AG985" s="1780"/>
      <c r="AH985" s="1780"/>
      <c r="AI985" s="1780"/>
      <c r="AJ985" s="1780"/>
      <c r="AK985" s="1781"/>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841</v>
      </c>
      <c r="D986" s="1814" t="s">
        <v>2203</v>
      </c>
      <c r="E986" s="1815"/>
      <c r="F986" s="1815"/>
      <c r="G986" s="1815"/>
      <c r="H986" s="1815"/>
      <c r="I986" s="1815"/>
      <c r="J986" s="1815"/>
      <c r="K986" s="1815"/>
      <c r="L986" s="1815"/>
      <c r="M986" s="1815"/>
      <c r="N986" s="1815"/>
      <c r="O986" s="1815"/>
      <c r="P986" s="1815"/>
      <c r="Q986" s="1815"/>
      <c r="R986" s="1815"/>
      <c r="S986" s="1815"/>
      <c r="T986" s="1815"/>
      <c r="U986" s="1815"/>
      <c r="V986" s="1815"/>
      <c r="W986" s="1815"/>
      <c r="X986" s="1815"/>
      <c r="Y986" s="1816"/>
      <c r="Z986" s="134"/>
      <c r="AA986" s="1766" t="s">
        <v>828</v>
      </c>
      <c r="AB986" s="1767"/>
      <c r="AC986" s="142"/>
      <c r="AD986" s="1776">
        <f>IF(AA986="yes",AD968*AN912,0)</f>
        <v>0</v>
      </c>
      <c r="AE986" s="1777"/>
      <c r="AF986" s="1777"/>
      <c r="AG986" s="1777"/>
      <c r="AH986" s="1777"/>
      <c r="AI986" s="1777"/>
      <c r="AJ986" s="1777"/>
      <c r="AK986" s="1778"/>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808" t="s">
        <v>2204</v>
      </c>
      <c r="E987" s="1809"/>
      <c r="F987" s="1809"/>
      <c r="G987" s="1809"/>
      <c r="H987" s="1809"/>
      <c r="I987" s="1809"/>
      <c r="J987" s="1809"/>
      <c r="K987" s="1809"/>
      <c r="L987" s="1809"/>
      <c r="M987" s="1809"/>
      <c r="N987" s="1809"/>
      <c r="O987" s="1809"/>
      <c r="P987" s="1809"/>
      <c r="Q987" s="1809"/>
      <c r="R987" s="1809"/>
      <c r="S987" s="1809"/>
      <c r="T987" s="1809"/>
      <c r="U987" s="1809"/>
      <c r="V987" s="1809"/>
      <c r="W987" s="1809"/>
      <c r="X987" s="1809"/>
      <c r="Y987" s="1810"/>
      <c r="Z987" s="127"/>
      <c r="AA987" s="129"/>
      <c r="AB987" s="129"/>
      <c r="AC987" s="138"/>
      <c r="AD987" s="1788"/>
      <c r="AE987" s="1789"/>
      <c r="AF987" s="1789"/>
      <c r="AG987" s="1789"/>
      <c r="AH987" s="1789"/>
      <c r="AI987" s="1789"/>
      <c r="AJ987" s="1789"/>
      <c r="AK987" s="1790"/>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808"/>
      <c r="E988" s="1809"/>
      <c r="F988" s="1809"/>
      <c r="G988" s="1809"/>
      <c r="H988" s="1809"/>
      <c r="I988" s="1809"/>
      <c r="J988" s="1809"/>
      <c r="K988" s="1809"/>
      <c r="L988" s="1809"/>
      <c r="M988" s="1809"/>
      <c r="N988" s="1809"/>
      <c r="O988" s="1809"/>
      <c r="P988" s="1809"/>
      <c r="Q988" s="1809"/>
      <c r="R988" s="1809"/>
      <c r="S988" s="1809"/>
      <c r="T988" s="1809"/>
      <c r="U988" s="1809"/>
      <c r="V988" s="1809"/>
      <c r="W988" s="1809"/>
      <c r="X988" s="1809"/>
      <c r="Y988" s="1810"/>
      <c r="Z988" s="127"/>
      <c r="AA988" s="129"/>
      <c r="AB988" s="129"/>
      <c r="AC988" s="138"/>
      <c r="AD988" s="1788"/>
      <c r="AE988" s="1789"/>
      <c r="AF988" s="1789"/>
      <c r="AG988" s="1789"/>
      <c r="AH988" s="1789"/>
      <c r="AI988" s="1789"/>
      <c r="AJ988" s="1789"/>
      <c r="AK988" s="1790"/>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817"/>
      <c r="E989" s="1818"/>
      <c r="F989" s="1818"/>
      <c r="G989" s="1818"/>
      <c r="H989" s="1818"/>
      <c r="I989" s="1818"/>
      <c r="J989" s="1818"/>
      <c r="K989" s="1818"/>
      <c r="L989" s="1818"/>
      <c r="M989" s="1818"/>
      <c r="N989" s="1818"/>
      <c r="O989" s="1818"/>
      <c r="P989" s="1818"/>
      <c r="Q989" s="1818"/>
      <c r="R989" s="1818"/>
      <c r="S989" s="1818"/>
      <c r="T989" s="1818"/>
      <c r="U989" s="1818"/>
      <c r="V989" s="1818"/>
      <c r="W989" s="1818"/>
      <c r="X989" s="1818"/>
      <c r="Y989" s="1819"/>
      <c r="Z989" s="132"/>
      <c r="AA989" s="16"/>
      <c r="AB989" s="16"/>
      <c r="AC989" s="133"/>
      <c r="AD989" s="1779"/>
      <c r="AE989" s="1780"/>
      <c r="AF989" s="1780"/>
      <c r="AG989" s="1780"/>
      <c r="AH989" s="1780"/>
      <c r="AI989" s="1780"/>
      <c r="AJ989" s="1780"/>
      <c r="AK989" s="1781"/>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846</v>
      </c>
      <c r="D990" s="2101" t="s">
        <v>2205</v>
      </c>
      <c r="E990" s="2102"/>
      <c r="F990" s="2102"/>
      <c r="G990" s="2102"/>
      <c r="H990" s="2102"/>
      <c r="I990" s="2102"/>
      <c r="J990" s="2102"/>
      <c r="K990" s="2102"/>
      <c r="L990" s="2102"/>
      <c r="M990" s="2102"/>
      <c r="N990" s="2102"/>
      <c r="O990" s="2102"/>
      <c r="P990" s="2102"/>
      <c r="Q990" s="2102"/>
      <c r="R990" s="2102"/>
      <c r="S990" s="2102"/>
      <c r="T990" s="2102"/>
      <c r="U990" s="2102"/>
      <c r="V990" s="2102"/>
      <c r="W990" s="2102"/>
      <c r="X990" s="2102"/>
      <c r="Y990" s="2103"/>
      <c r="Z990" s="127"/>
      <c r="AA990" s="1764" t="s">
        <v>828</v>
      </c>
      <c r="AB990" s="1765"/>
      <c r="AC990" s="65"/>
      <c r="AD990" s="1867"/>
      <c r="AE990" s="1868"/>
      <c r="AF990" s="1868"/>
      <c r="AG990" s="1868"/>
      <c r="AH990" s="1868"/>
      <c r="AI990" s="1868"/>
      <c r="AJ990" s="1868"/>
      <c r="AK990" s="1869"/>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2104"/>
      <c r="E991" s="2105"/>
      <c r="F991" s="2105"/>
      <c r="G991" s="2105"/>
      <c r="H991" s="2105"/>
      <c r="I991" s="2105"/>
      <c r="J991" s="2105"/>
      <c r="K991" s="2105"/>
      <c r="L991" s="2105"/>
      <c r="M991" s="2105"/>
      <c r="N991" s="2105"/>
      <c r="O991" s="2105"/>
      <c r="P991" s="2105"/>
      <c r="Q991" s="2105"/>
      <c r="R991" s="2105"/>
      <c r="S991" s="2105"/>
      <c r="T991" s="2105"/>
      <c r="U991" s="2105"/>
      <c r="V991" s="2105"/>
      <c r="W991" s="2105"/>
      <c r="X991" s="2105"/>
      <c r="Y991" s="2106"/>
      <c r="Z991" s="1758">
        <f>IF(AA990="yes","Please Select Type and Enter Amount:",0)</f>
        <v>0</v>
      </c>
      <c r="AA991" s="1759"/>
      <c r="AB991" s="1759"/>
      <c r="AC991" s="1760"/>
      <c r="AD991" s="1870"/>
      <c r="AE991" s="1871"/>
      <c r="AF991" s="1871"/>
      <c r="AG991" s="1871"/>
      <c r="AH991" s="1871"/>
      <c r="AI991" s="1871"/>
      <c r="AJ991" s="1871"/>
      <c r="AK991" s="1872"/>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808" t="s">
        <v>2206</v>
      </c>
      <c r="E992" s="1809"/>
      <c r="F992" s="1809"/>
      <c r="G992" s="1809"/>
      <c r="H992" s="1809"/>
      <c r="I992" s="1809"/>
      <c r="J992" s="1809"/>
      <c r="K992" s="1809"/>
      <c r="L992" s="1809"/>
      <c r="M992" s="1809"/>
      <c r="N992" s="1809"/>
      <c r="O992" s="1809"/>
      <c r="P992" s="1809"/>
      <c r="Q992" s="1809"/>
      <c r="R992" s="1809"/>
      <c r="S992" s="1809"/>
      <c r="T992" s="1809"/>
      <c r="U992" s="1809"/>
      <c r="V992" s="1809"/>
      <c r="W992" s="1809"/>
      <c r="X992" s="1809"/>
      <c r="Y992" s="1810"/>
      <c r="Z992" s="1758"/>
      <c r="AA992" s="1759"/>
      <c r="AB992" s="1759"/>
      <c r="AC992" s="1760"/>
      <c r="AD992" s="1870"/>
      <c r="AE992" s="1871"/>
      <c r="AF992" s="1871"/>
      <c r="AG992" s="1871"/>
      <c r="AH992" s="1871"/>
      <c r="AI992" s="1871"/>
      <c r="AJ992" s="1871"/>
      <c r="AK992" s="1872"/>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808"/>
      <c r="E993" s="1809"/>
      <c r="F993" s="1809"/>
      <c r="G993" s="1809"/>
      <c r="H993" s="1809"/>
      <c r="I993" s="1809"/>
      <c r="J993" s="1809"/>
      <c r="K993" s="1809"/>
      <c r="L993" s="1809"/>
      <c r="M993" s="1809"/>
      <c r="N993" s="1809"/>
      <c r="O993" s="1809"/>
      <c r="P993" s="1809"/>
      <c r="Q993" s="1809"/>
      <c r="R993" s="1809"/>
      <c r="S993" s="1809"/>
      <c r="T993" s="1809"/>
      <c r="U993" s="1809"/>
      <c r="V993" s="1809"/>
      <c r="W993" s="1809"/>
      <c r="X993" s="1809"/>
      <c r="Y993" s="1810"/>
      <c r="Z993" s="1758"/>
      <c r="AA993" s="1759"/>
      <c r="AB993" s="1759"/>
      <c r="AC993" s="1760"/>
      <c r="AD993" s="1870"/>
      <c r="AE993" s="1871"/>
      <c r="AF993" s="1871"/>
      <c r="AG993" s="1871"/>
      <c r="AH993" s="1871"/>
      <c r="AI993" s="1871"/>
      <c r="AJ993" s="1871"/>
      <c r="AK993" s="1872"/>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2.75">
      <c r="A994" s="65"/>
      <c r="B994" s="136"/>
      <c r="C994" s="139"/>
      <c r="D994" s="1808"/>
      <c r="E994" s="1809"/>
      <c r="F994" s="1809"/>
      <c r="G994" s="1809"/>
      <c r="H994" s="1809"/>
      <c r="I994" s="1809"/>
      <c r="J994" s="1809"/>
      <c r="K994" s="1809"/>
      <c r="L994" s="1809"/>
      <c r="M994" s="1809"/>
      <c r="N994" s="1809"/>
      <c r="O994" s="1809"/>
      <c r="P994" s="1809"/>
      <c r="Q994" s="1809"/>
      <c r="R994" s="1809"/>
      <c r="S994" s="1809"/>
      <c r="T994" s="1809"/>
      <c r="U994" s="1809"/>
      <c r="V994" s="1809"/>
      <c r="W994" s="1809"/>
      <c r="X994" s="1809"/>
      <c r="Y994" s="1810"/>
      <c r="Z994" s="1758"/>
      <c r="AA994" s="1759"/>
      <c r="AB994" s="1759"/>
      <c r="AC994" s="1760"/>
      <c r="AD994" s="1870"/>
      <c r="AE994" s="1871"/>
      <c r="AF994" s="1871"/>
      <c r="AG994" s="1871"/>
      <c r="AH994" s="1871"/>
      <c r="AI994" s="1871"/>
      <c r="AJ994" s="1871"/>
      <c r="AK994" s="1872"/>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1811" t="s">
        <v>750</v>
      </c>
      <c r="K995" s="1812"/>
      <c r="L995" s="1812"/>
      <c r="M995" s="1812"/>
      <c r="N995" s="1812"/>
      <c r="O995" s="1812"/>
      <c r="P995" s="1812"/>
      <c r="Q995" s="1813"/>
      <c r="Y995" s="1435"/>
      <c r="Z995" s="1761"/>
      <c r="AA995" s="1762"/>
      <c r="AB995" s="1762"/>
      <c r="AC995" s="1763"/>
      <c r="AD995" s="1873"/>
      <c r="AE995" s="1874"/>
      <c r="AF995" s="1874"/>
      <c r="AG995" s="1874"/>
      <c r="AH995" s="1874"/>
      <c r="AI995" s="1874"/>
      <c r="AJ995" s="1874"/>
      <c r="AK995" s="1875"/>
      <c r="AL995" s="119"/>
    </row>
    <row r="996" spans="1:96" ht="12.75" customHeight="1">
      <c r="A996" s="65"/>
      <c r="B996" s="134"/>
      <c r="C996" s="135" t="s">
        <v>158</v>
      </c>
      <c r="D996" s="1814" t="s">
        <v>2207</v>
      </c>
      <c r="E996" s="1815"/>
      <c r="F996" s="1815"/>
      <c r="G996" s="1815"/>
      <c r="H996" s="1815"/>
      <c r="I996" s="1815"/>
      <c r="J996" s="1815"/>
      <c r="K996" s="1815"/>
      <c r="L996" s="1815"/>
      <c r="M996" s="1815"/>
      <c r="N996" s="1815"/>
      <c r="O996" s="1815"/>
      <c r="P996" s="1815"/>
      <c r="Q996" s="1815"/>
      <c r="R996" s="1815"/>
      <c r="S996" s="1815"/>
      <c r="T996" s="1815"/>
      <c r="U996" s="1815"/>
      <c r="V996" s="1815"/>
      <c r="W996" s="1815"/>
      <c r="X996" s="1815"/>
      <c r="Y996" s="1816"/>
      <c r="Z996" s="127"/>
      <c r="AA996" s="1764" t="s">
        <v>828</v>
      </c>
      <c r="AB996" s="1765"/>
      <c r="AC996" s="65"/>
      <c r="AD996" s="1867"/>
      <c r="AE996" s="1868"/>
      <c r="AF996" s="1868"/>
      <c r="AG996" s="1868"/>
      <c r="AH996" s="1868"/>
      <c r="AI996" s="1868"/>
      <c r="AJ996" s="1868"/>
      <c r="AK996" s="1869"/>
      <c r="AL996" s="119"/>
    </row>
    <row r="997" spans="1:96" ht="12.75">
      <c r="A997" s="65"/>
      <c r="B997" s="127"/>
      <c r="C997" s="128"/>
      <c r="D997" s="1808" t="s">
        <v>2208</v>
      </c>
      <c r="E997" s="1809"/>
      <c r="F997" s="1809"/>
      <c r="G997" s="1809"/>
      <c r="H997" s="1809"/>
      <c r="I997" s="1809"/>
      <c r="J997" s="1809"/>
      <c r="K997" s="1809"/>
      <c r="L997" s="1809"/>
      <c r="M997" s="1809"/>
      <c r="N997" s="1809"/>
      <c r="O997" s="1809"/>
      <c r="P997" s="1809"/>
      <c r="Q997" s="1809"/>
      <c r="R997" s="1809"/>
      <c r="S997" s="1809"/>
      <c r="T997" s="1809"/>
      <c r="U997" s="1809"/>
      <c r="V997" s="1809"/>
      <c r="W997" s="1809"/>
      <c r="X997" s="1809"/>
      <c r="Y997" s="1810"/>
      <c r="Z997" s="1838">
        <f>IF(AA996="yes","Please Enter Amount:",0)</f>
        <v>0</v>
      </c>
      <c r="AA997" s="1839"/>
      <c r="AB997" s="1839"/>
      <c r="AC997" s="1839"/>
      <c r="AD997" s="1870"/>
      <c r="AE997" s="1871"/>
      <c r="AF997" s="1871"/>
      <c r="AG997" s="1871"/>
      <c r="AH997" s="1871"/>
      <c r="AI997" s="1871"/>
      <c r="AJ997" s="1871"/>
      <c r="AK997" s="1872"/>
      <c r="AL997" s="119"/>
    </row>
    <row r="998" spans="1:96" ht="12.75">
      <c r="A998" s="65"/>
      <c r="B998" s="127"/>
      <c r="C998" s="128"/>
      <c r="D998" s="1808"/>
      <c r="E998" s="1809"/>
      <c r="F998" s="1809"/>
      <c r="G998" s="1809"/>
      <c r="H998" s="1809"/>
      <c r="I998" s="1809"/>
      <c r="J998" s="1809"/>
      <c r="K998" s="1809"/>
      <c r="L998" s="1809"/>
      <c r="M998" s="1809"/>
      <c r="N998" s="1809"/>
      <c r="O998" s="1809"/>
      <c r="P998" s="1809"/>
      <c r="Q998" s="1809"/>
      <c r="R998" s="1809"/>
      <c r="S998" s="1809"/>
      <c r="T998" s="1809"/>
      <c r="U998" s="1809"/>
      <c r="V998" s="1809"/>
      <c r="W998" s="1809"/>
      <c r="X998" s="1809"/>
      <c r="Y998" s="1810"/>
      <c r="Z998" s="1838"/>
      <c r="AA998" s="1839"/>
      <c r="AB998" s="1839"/>
      <c r="AC998" s="1839"/>
      <c r="AD998" s="1870"/>
      <c r="AE998" s="1871"/>
      <c r="AF998" s="1871"/>
      <c r="AG998" s="1871"/>
      <c r="AH998" s="1871"/>
      <c r="AI998" s="1871"/>
      <c r="AJ998" s="1871"/>
      <c r="AK998" s="1872"/>
      <c r="AL998" s="119"/>
    </row>
    <row r="999" spans="1:96" ht="12.6" customHeight="1">
      <c r="A999" s="65"/>
      <c r="B999" s="140"/>
      <c r="C999" s="139"/>
      <c r="D999" s="1817"/>
      <c r="E999" s="1818"/>
      <c r="F999" s="1818"/>
      <c r="G999" s="1818"/>
      <c r="H999" s="1818"/>
      <c r="I999" s="1818"/>
      <c r="J999" s="1818"/>
      <c r="K999" s="1818"/>
      <c r="L999" s="1818"/>
      <c r="M999" s="1818"/>
      <c r="N999" s="1818"/>
      <c r="O999" s="1818"/>
      <c r="P999" s="1818"/>
      <c r="Q999" s="1818"/>
      <c r="R999" s="1818"/>
      <c r="S999" s="1818"/>
      <c r="T999" s="1818"/>
      <c r="U999" s="1818"/>
      <c r="V999" s="1818"/>
      <c r="W999" s="1818"/>
      <c r="X999" s="1818"/>
      <c r="Y999" s="1819"/>
      <c r="Z999" s="1838"/>
      <c r="AA999" s="1839"/>
      <c r="AB999" s="1839"/>
      <c r="AC999" s="1839"/>
      <c r="AD999" s="1873"/>
      <c r="AE999" s="1874"/>
      <c r="AF999" s="1874"/>
      <c r="AG999" s="1874"/>
      <c r="AH999" s="1874"/>
      <c r="AI999" s="1874"/>
      <c r="AJ999" s="1874"/>
      <c r="AK999" s="1875"/>
      <c r="AL999" s="119"/>
    </row>
    <row r="1000" spans="1:96" ht="12.75" customHeight="1">
      <c r="A1000" s="65"/>
      <c r="B1000" s="134"/>
      <c r="C1000" s="135" t="s">
        <v>163</v>
      </c>
      <c r="D1000" s="1814" t="s">
        <v>2209</v>
      </c>
      <c r="E1000" s="1815"/>
      <c r="F1000" s="1815"/>
      <c r="G1000" s="1815"/>
      <c r="H1000" s="1815"/>
      <c r="I1000" s="1815"/>
      <c r="J1000" s="1815"/>
      <c r="K1000" s="1815"/>
      <c r="L1000" s="1815"/>
      <c r="M1000" s="1815"/>
      <c r="N1000" s="1815"/>
      <c r="O1000" s="1815"/>
      <c r="P1000" s="1815"/>
      <c r="Q1000" s="1815"/>
      <c r="R1000" s="1815"/>
      <c r="S1000" s="1815"/>
      <c r="T1000" s="1815"/>
      <c r="U1000" s="1815"/>
      <c r="V1000" s="1815"/>
      <c r="W1000" s="1815"/>
      <c r="X1000" s="1815"/>
      <c r="Y1000" s="1816"/>
      <c r="Z1000" s="134"/>
      <c r="AA1000" s="1766" t="s">
        <v>828</v>
      </c>
      <c r="AB1000" s="1767"/>
      <c r="AC1000" s="141"/>
      <c r="AD1000" s="1776">
        <f>ROUND(IF(AA1000="yes",(AD968*0.1),0),0)</f>
        <v>0</v>
      </c>
      <c r="AE1000" s="1777"/>
      <c r="AF1000" s="1777"/>
      <c r="AG1000" s="1777"/>
      <c r="AH1000" s="1777"/>
      <c r="AI1000" s="1777"/>
      <c r="AJ1000" s="1777"/>
      <c r="AK1000" s="1778"/>
      <c r="AL1000" s="119"/>
    </row>
    <row r="1001" spans="1:96" ht="12.75" customHeight="1">
      <c r="A1001" s="65"/>
      <c r="B1001" s="127"/>
      <c r="C1001" s="128"/>
      <c r="D1001" s="1808" t="s">
        <v>2210</v>
      </c>
      <c r="E1001" s="1809"/>
      <c r="F1001" s="1809"/>
      <c r="G1001" s="1809"/>
      <c r="H1001" s="1809"/>
      <c r="I1001" s="1809"/>
      <c r="J1001" s="1809"/>
      <c r="K1001" s="1809"/>
      <c r="L1001" s="1809"/>
      <c r="M1001" s="1809"/>
      <c r="N1001" s="1809"/>
      <c r="O1001" s="1809"/>
      <c r="P1001" s="1809"/>
      <c r="Q1001" s="1809"/>
      <c r="R1001" s="1809"/>
      <c r="S1001" s="1809"/>
      <c r="T1001" s="1809"/>
      <c r="U1001" s="1809"/>
      <c r="V1001" s="1809"/>
      <c r="W1001" s="1809"/>
      <c r="X1001" s="1809"/>
      <c r="Y1001" s="1810"/>
      <c r="Z1001" s="127"/>
      <c r="AA1001" s="129"/>
      <c r="AB1001" s="129"/>
      <c r="AC1001" s="129"/>
      <c r="AD1001" s="1788"/>
      <c r="AE1001" s="1789"/>
      <c r="AF1001" s="1789"/>
      <c r="AG1001" s="1789"/>
      <c r="AH1001" s="1789"/>
      <c r="AI1001" s="1789"/>
      <c r="AJ1001" s="1789"/>
      <c r="AK1001" s="1790"/>
      <c r="AL1001" s="119"/>
    </row>
    <row r="1002" spans="1:96" ht="14.45" customHeight="1">
      <c r="A1002" s="65"/>
      <c r="B1002" s="127"/>
      <c r="C1002" s="128"/>
      <c r="D1002" s="1817"/>
      <c r="E1002" s="1818"/>
      <c r="F1002" s="1818"/>
      <c r="G1002" s="1818"/>
      <c r="H1002" s="1818"/>
      <c r="I1002" s="1818"/>
      <c r="J1002" s="1818"/>
      <c r="K1002" s="1818"/>
      <c r="L1002" s="1818"/>
      <c r="M1002" s="1818"/>
      <c r="N1002" s="1818"/>
      <c r="O1002" s="1818"/>
      <c r="P1002" s="1818"/>
      <c r="Q1002" s="1818"/>
      <c r="R1002" s="1818"/>
      <c r="S1002" s="1818"/>
      <c r="T1002" s="1818"/>
      <c r="U1002" s="1818"/>
      <c r="V1002" s="1818"/>
      <c r="W1002" s="1818"/>
      <c r="X1002" s="1818"/>
      <c r="Y1002" s="1819"/>
      <c r="Z1002" s="127"/>
      <c r="AA1002" s="129"/>
      <c r="AB1002" s="129"/>
      <c r="AC1002" s="129"/>
      <c r="AD1002" s="1779"/>
      <c r="AE1002" s="1780"/>
      <c r="AF1002" s="1780"/>
      <c r="AG1002" s="1780"/>
      <c r="AH1002" s="1780"/>
      <c r="AI1002" s="1780"/>
      <c r="AJ1002" s="1780"/>
      <c r="AK1002" s="1781"/>
      <c r="AL1002" s="119"/>
    </row>
    <row r="1003" spans="1:96" ht="12.75" customHeight="1">
      <c r="A1003" s="967"/>
      <c r="B1003" s="968"/>
      <c r="C1003" s="969" t="s">
        <v>166</v>
      </c>
      <c r="D1003" s="1814" t="s">
        <v>2211</v>
      </c>
      <c r="E1003" s="1815"/>
      <c r="F1003" s="1815"/>
      <c r="G1003" s="1815"/>
      <c r="H1003" s="1815"/>
      <c r="I1003" s="1815"/>
      <c r="J1003" s="1815"/>
      <c r="K1003" s="1815"/>
      <c r="L1003" s="1815"/>
      <c r="M1003" s="1815"/>
      <c r="N1003" s="1815"/>
      <c r="O1003" s="1815"/>
      <c r="P1003" s="1815"/>
      <c r="Q1003" s="1815"/>
      <c r="R1003" s="1815"/>
      <c r="S1003" s="1815"/>
      <c r="T1003" s="1815"/>
      <c r="U1003" s="1815"/>
      <c r="V1003" s="1815"/>
      <c r="W1003" s="1815"/>
      <c r="X1003" s="1815"/>
      <c r="Y1003" s="1816"/>
      <c r="Z1003" s="968"/>
      <c r="AA1003" s="1806" t="s">
        <v>828</v>
      </c>
      <c r="AB1003" s="1807"/>
      <c r="AC1003" s="970"/>
      <c r="AD1003" s="1782">
        <f>ROUND(IF(AA1003="yes",(AD968*0.1),0),0)</f>
        <v>0</v>
      </c>
      <c r="AE1003" s="1783"/>
      <c r="AF1003" s="1783"/>
      <c r="AG1003" s="1783"/>
      <c r="AH1003" s="1783"/>
      <c r="AI1003" s="1783"/>
      <c r="AJ1003" s="1783"/>
      <c r="AK1003" s="1784"/>
      <c r="AL1003" s="971"/>
    </row>
    <row r="1004" spans="1:96" ht="12.75" customHeight="1">
      <c r="A1004" s="967"/>
      <c r="B1004" s="972"/>
      <c r="C1004" s="973"/>
      <c r="D1004" s="1808" t="s">
        <v>2212</v>
      </c>
      <c r="E1004" s="1809"/>
      <c r="F1004" s="1809"/>
      <c r="G1004" s="1809"/>
      <c r="H1004" s="1809"/>
      <c r="I1004" s="1809"/>
      <c r="J1004" s="1809"/>
      <c r="K1004" s="1809"/>
      <c r="L1004" s="1809"/>
      <c r="M1004" s="1809"/>
      <c r="N1004" s="1809"/>
      <c r="O1004" s="1809"/>
      <c r="P1004" s="1809"/>
      <c r="Q1004" s="1809"/>
      <c r="R1004" s="1809"/>
      <c r="S1004" s="1809"/>
      <c r="T1004" s="1809"/>
      <c r="U1004" s="1809"/>
      <c r="V1004" s="1809"/>
      <c r="W1004" s="1809"/>
      <c r="X1004" s="1809"/>
      <c r="Y1004" s="1810"/>
      <c r="Z1004" s="972"/>
      <c r="AA1004" s="974"/>
      <c r="AB1004" s="974"/>
      <c r="AC1004" s="974"/>
      <c r="AD1004" s="1785"/>
      <c r="AE1004" s="1786"/>
      <c r="AF1004" s="1786"/>
      <c r="AG1004" s="1786"/>
      <c r="AH1004" s="1786"/>
      <c r="AI1004" s="1786"/>
      <c r="AJ1004" s="1786"/>
      <c r="AK1004" s="1787"/>
      <c r="AL1004" s="971"/>
    </row>
    <row r="1005" spans="1:96" ht="12.75" customHeight="1">
      <c r="A1005" s="967"/>
      <c r="B1005" s="972"/>
      <c r="C1005" s="973"/>
      <c r="D1005" s="1808"/>
      <c r="E1005" s="1809"/>
      <c r="F1005" s="1809"/>
      <c r="G1005" s="1809"/>
      <c r="H1005" s="1809"/>
      <c r="I1005" s="1809"/>
      <c r="J1005" s="1809"/>
      <c r="K1005" s="1809"/>
      <c r="L1005" s="1809"/>
      <c r="M1005" s="1809"/>
      <c r="N1005" s="1809"/>
      <c r="O1005" s="1809"/>
      <c r="P1005" s="1809"/>
      <c r="Q1005" s="1809"/>
      <c r="R1005" s="1809"/>
      <c r="S1005" s="1809"/>
      <c r="T1005" s="1809"/>
      <c r="U1005" s="1809"/>
      <c r="V1005" s="1809"/>
      <c r="W1005" s="1809"/>
      <c r="X1005" s="1809"/>
      <c r="Y1005" s="1810"/>
      <c r="Z1005" s="972"/>
      <c r="AA1005" s="974"/>
      <c r="AB1005" s="974"/>
      <c r="AC1005" s="974"/>
      <c r="AD1005" s="1785"/>
      <c r="AE1005" s="1786"/>
      <c r="AF1005" s="1786"/>
      <c r="AG1005" s="1786"/>
      <c r="AH1005" s="1786"/>
      <c r="AI1005" s="1786"/>
      <c r="AJ1005" s="1786"/>
      <c r="AK1005" s="1787"/>
      <c r="AL1005" s="971"/>
    </row>
    <row r="1006" spans="1:96" ht="12.75" customHeight="1">
      <c r="A1006" s="967"/>
      <c r="B1006" s="972"/>
      <c r="C1006" s="973"/>
      <c r="D1006" s="1808"/>
      <c r="E1006" s="1809"/>
      <c r="F1006" s="1809"/>
      <c r="G1006" s="1809"/>
      <c r="H1006" s="1809"/>
      <c r="I1006" s="1809"/>
      <c r="J1006" s="1809"/>
      <c r="K1006" s="1809"/>
      <c r="L1006" s="1809"/>
      <c r="M1006" s="1809"/>
      <c r="N1006" s="1809"/>
      <c r="O1006" s="1809"/>
      <c r="P1006" s="1809"/>
      <c r="Q1006" s="1809"/>
      <c r="R1006" s="1809"/>
      <c r="S1006" s="1809"/>
      <c r="T1006" s="1809"/>
      <c r="U1006" s="1809"/>
      <c r="V1006" s="1809"/>
      <c r="W1006" s="1809"/>
      <c r="X1006" s="1809"/>
      <c r="Y1006" s="1810"/>
      <c r="Z1006" s="972"/>
      <c r="AA1006" s="974"/>
      <c r="AB1006" s="974"/>
      <c r="AC1006" s="974"/>
      <c r="AD1006" s="1785"/>
      <c r="AE1006" s="1786"/>
      <c r="AF1006" s="1786"/>
      <c r="AG1006" s="1786"/>
      <c r="AH1006" s="1786"/>
      <c r="AI1006" s="1786"/>
      <c r="AJ1006" s="1786"/>
      <c r="AK1006" s="1787"/>
      <c r="AL1006" s="971"/>
    </row>
    <row r="1007" spans="1:96" ht="12.75">
      <c r="A1007" s="967"/>
      <c r="B1007" s="972"/>
      <c r="C1007" s="973"/>
      <c r="D1007" s="1817"/>
      <c r="E1007" s="1818"/>
      <c r="F1007" s="1818"/>
      <c r="G1007" s="1818"/>
      <c r="H1007" s="1818"/>
      <c r="I1007" s="1818"/>
      <c r="J1007" s="1818"/>
      <c r="K1007" s="1818"/>
      <c r="L1007" s="1818"/>
      <c r="M1007" s="1818"/>
      <c r="N1007" s="1818"/>
      <c r="O1007" s="1818"/>
      <c r="P1007" s="1818"/>
      <c r="Q1007" s="1818"/>
      <c r="R1007" s="1818"/>
      <c r="S1007" s="1818"/>
      <c r="T1007" s="1818"/>
      <c r="U1007" s="1818"/>
      <c r="V1007" s="1818"/>
      <c r="W1007" s="1818"/>
      <c r="X1007" s="1818"/>
      <c r="Y1007" s="1819"/>
      <c r="Z1007" s="972"/>
      <c r="AA1007" s="974"/>
      <c r="AB1007" s="974"/>
      <c r="AC1007" s="974"/>
      <c r="AD1007" s="1785"/>
      <c r="AE1007" s="1786"/>
      <c r="AF1007" s="1786"/>
      <c r="AG1007" s="1786"/>
      <c r="AH1007" s="1786"/>
      <c r="AI1007" s="1786"/>
      <c r="AJ1007" s="1786"/>
      <c r="AK1007" s="1787"/>
      <c r="AL1007" s="971"/>
    </row>
    <row r="1008" spans="1:96" ht="12.75" customHeight="1">
      <c r="A1008" s="65"/>
      <c r="B1008" s="134"/>
      <c r="C1008" s="371" t="s">
        <v>8</v>
      </c>
      <c r="D1008" s="1791" t="s">
        <v>1687</v>
      </c>
      <c r="E1008" s="1792"/>
      <c r="F1008" s="1792"/>
      <c r="G1008" s="1792"/>
      <c r="H1008" s="1792"/>
      <c r="I1008" s="1792"/>
      <c r="J1008" s="1792"/>
      <c r="K1008" s="1792"/>
      <c r="L1008" s="1792"/>
      <c r="M1008" s="1792"/>
      <c r="N1008" s="1792"/>
      <c r="O1008" s="1792"/>
      <c r="P1008" s="1792"/>
      <c r="Q1008" s="1792"/>
      <c r="R1008" s="1792"/>
      <c r="S1008" s="1792"/>
      <c r="T1008" s="1792"/>
      <c r="U1008" s="1792"/>
      <c r="V1008" s="1792"/>
      <c r="W1008" s="1792"/>
      <c r="X1008" s="1792"/>
      <c r="Y1008" s="1793"/>
      <c r="Z1008" s="134"/>
      <c r="AA1008" s="1749" t="str">
        <f>IF(X1010&gt;0,"Yes","No")</f>
        <v>No</v>
      </c>
      <c r="AB1008" s="1750"/>
      <c r="AC1008" s="142"/>
      <c r="AD1008" s="1797">
        <f>IF((X1010=0),0,AO925*AD968)</f>
        <v>0</v>
      </c>
      <c r="AE1008" s="1798"/>
      <c r="AF1008" s="1798"/>
      <c r="AG1008" s="1798"/>
      <c r="AH1008" s="1798"/>
      <c r="AI1008" s="1798"/>
      <c r="AJ1008" s="1798"/>
      <c r="AK1008" s="1799"/>
      <c r="AL1008" s="119"/>
    </row>
    <row r="1009" spans="1:72" ht="12.75" customHeight="1">
      <c r="A1009" s="65"/>
      <c r="B1009" s="127"/>
      <c r="C1009" s="138"/>
      <c r="D1009" s="1794"/>
      <c r="E1009" s="1795"/>
      <c r="F1009" s="1795"/>
      <c r="G1009" s="1795"/>
      <c r="H1009" s="1795"/>
      <c r="I1009" s="1795"/>
      <c r="J1009" s="1795"/>
      <c r="K1009" s="1795"/>
      <c r="L1009" s="1795"/>
      <c r="M1009" s="1795"/>
      <c r="N1009" s="1795"/>
      <c r="O1009" s="1795"/>
      <c r="P1009" s="1795"/>
      <c r="Q1009" s="1795"/>
      <c r="R1009" s="1795"/>
      <c r="S1009" s="1795"/>
      <c r="T1009" s="1795"/>
      <c r="U1009" s="1795"/>
      <c r="V1009" s="1795"/>
      <c r="W1009" s="1795"/>
      <c r="X1009" s="1795"/>
      <c r="Y1009" s="1796"/>
      <c r="Z1009" s="1758"/>
      <c r="AA1009" s="1759"/>
      <c r="AB1009" s="1759"/>
      <c r="AC1009" s="1760"/>
      <c r="AD1009" s="1800"/>
      <c r="AE1009" s="1801"/>
      <c r="AF1009" s="1801"/>
      <c r="AG1009" s="1801"/>
      <c r="AH1009" s="1801"/>
      <c r="AI1009" s="1801"/>
      <c r="AJ1009" s="1801"/>
      <c r="AK1009" s="1802"/>
      <c r="AL1009" s="119"/>
    </row>
    <row r="1010" spans="1:72" ht="12.75">
      <c r="A1010" s="65"/>
      <c r="B1010" s="132"/>
      <c r="C1010" s="133"/>
      <c r="D1010" s="372" t="s">
        <v>1421</v>
      </c>
      <c r="E1010" s="373"/>
      <c r="F1010" s="373"/>
      <c r="G1010" s="373"/>
      <c r="H1010" s="118"/>
      <c r="I1010" s="1733">
        <f>AM925</f>
        <v>0</v>
      </c>
      <c r="J1010" s="1734"/>
      <c r="K1010" s="65"/>
      <c r="L1010" s="118"/>
      <c r="M1010" s="373"/>
      <c r="N1010" s="373"/>
      <c r="O1010" s="373"/>
      <c r="P1010" s="373"/>
      <c r="Q1010" s="373"/>
      <c r="R1010" s="373"/>
      <c r="S1010" s="373"/>
      <c r="T1010" s="373"/>
      <c r="U1010" s="373"/>
      <c r="V1010" s="118"/>
      <c r="W1010" s="374" t="s">
        <v>1422</v>
      </c>
      <c r="X1010" s="1747">
        <f>AT635</f>
        <v>0</v>
      </c>
      <c r="Y1010" s="1748"/>
      <c r="Z1010" s="1761"/>
      <c r="AA1010" s="1762"/>
      <c r="AB1010" s="1762"/>
      <c r="AC1010" s="1763"/>
      <c r="AD1010" s="1803"/>
      <c r="AE1010" s="1804"/>
      <c r="AF1010" s="1804"/>
      <c r="AG1010" s="1804"/>
      <c r="AH1010" s="1804"/>
      <c r="AI1010" s="1804"/>
      <c r="AJ1010" s="1804"/>
      <c r="AK1010" s="1805"/>
      <c r="AL1010" s="119"/>
    </row>
    <row r="1011" spans="1:72" ht="12.75" customHeight="1">
      <c r="A1011" s="65"/>
      <c r="B1011" s="134"/>
      <c r="C1011" s="371" t="s">
        <v>1495</v>
      </c>
      <c r="D1011" s="1791" t="s">
        <v>1688</v>
      </c>
      <c r="E1011" s="1792"/>
      <c r="F1011" s="1792"/>
      <c r="G1011" s="1792"/>
      <c r="H1011" s="1792"/>
      <c r="I1011" s="1792"/>
      <c r="J1011" s="1792"/>
      <c r="K1011" s="1792"/>
      <c r="L1011" s="1792"/>
      <c r="M1011" s="1792"/>
      <c r="N1011" s="1792"/>
      <c r="O1011" s="1792"/>
      <c r="P1011" s="1792"/>
      <c r="Q1011" s="1792"/>
      <c r="R1011" s="1792"/>
      <c r="S1011" s="1792"/>
      <c r="T1011" s="1792"/>
      <c r="U1011" s="1792"/>
      <c r="V1011" s="1792"/>
      <c r="W1011" s="1792"/>
      <c r="X1011" s="1792"/>
      <c r="Y1011" s="1793"/>
      <c r="Z1011" s="127"/>
      <c r="AA1011" s="1749" t="str">
        <f>IF(X1013&gt;0,"Yes","No")</f>
        <v>No</v>
      </c>
      <c r="AB1011" s="1750"/>
      <c r="AC1011" s="138"/>
      <c r="AD1011" s="1797">
        <f>IF((X1013=0),0,(2*AO926)*AD968)</f>
        <v>0</v>
      </c>
      <c r="AE1011" s="1798"/>
      <c r="AF1011" s="1798"/>
      <c r="AG1011" s="1798"/>
      <c r="AH1011" s="1798"/>
      <c r="AI1011" s="1798"/>
      <c r="AJ1011" s="1798"/>
      <c r="AK1011" s="1799"/>
      <c r="AL1011" s="119"/>
    </row>
    <row r="1012" spans="1:72" ht="12.75" customHeight="1">
      <c r="A1012" s="65"/>
      <c r="B1012" s="127"/>
      <c r="C1012" s="138"/>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6"/>
      <c r="Z1012" s="1758"/>
      <c r="AA1012" s="1759"/>
      <c r="AB1012" s="1759"/>
      <c r="AC1012" s="1760"/>
      <c r="AD1012" s="1800"/>
      <c r="AE1012" s="1801"/>
      <c r="AF1012" s="1801"/>
      <c r="AG1012" s="1801"/>
      <c r="AH1012" s="1801"/>
      <c r="AI1012" s="1801"/>
      <c r="AJ1012" s="1801"/>
      <c r="AK1012" s="1802"/>
      <c r="AL1012" s="119"/>
      <c r="AN1012" s="63" t="s">
        <v>1220</v>
      </c>
    </row>
    <row r="1013" spans="1:72" ht="12.75">
      <c r="A1013" s="65"/>
      <c r="B1013" s="132"/>
      <c r="C1013" s="133"/>
      <c r="D1013" s="372" t="s">
        <v>1421</v>
      </c>
      <c r="E1013" s="373"/>
      <c r="F1013" s="373"/>
      <c r="G1013" s="373"/>
      <c r="H1013" s="373"/>
      <c r="I1013" s="1733">
        <f>AM925</f>
        <v>0</v>
      </c>
      <c r="J1013" s="1734"/>
      <c r="K1013" s="65"/>
      <c r="L1013" s="373"/>
      <c r="M1013" s="373"/>
      <c r="N1013" s="373"/>
      <c r="O1013" s="373"/>
      <c r="P1013" s="373"/>
      <c r="Q1013" s="373"/>
      <c r="R1013" s="373"/>
      <c r="S1013" s="373"/>
      <c r="T1013" s="373"/>
      <c r="U1013" s="373"/>
      <c r="V1013" s="373"/>
      <c r="W1013" s="374" t="s">
        <v>1423</v>
      </c>
      <c r="X1013" s="1747">
        <f>AX635</f>
        <v>0</v>
      </c>
      <c r="Y1013" s="1748"/>
      <c r="Z1013" s="1761"/>
      <c r="AA1013" s="1762"/>
      <c r="AB1013" s="1762"/>
      <c r="AC1013" s="1763"/>
      <c r="AD1013" s="1803"/>
      <c r="AE1013" s="1804"/>
      <c r="AF1013" s="1804"/>
      <c r="AG1013" s="1804"/>
      <c r="AH1013" s="1804"/>
      <c r="AI1013" s="1804"/>
      <c r="AJ1013" s="1804"/>
      <c r="AK1013" s="1805"/>
      <c r="AL1013" s="119"/>
      <c r="AN1013" s="106" t="s">
        <v>1905</v>
      </c>
    </row>
    <row r="1014" spans="1:72" ht="12.75" customHeight="1">
      <c r="A1014" s="65"/>
      <c r="B1014" s="314"/>
      <c r="C1014" s="315"/>
      <c r="D1014" s="1745" t="s">
        <v>868</v>
      </c>
      <c r="E1014" s="1745"/>
      <c r="F1014" s="1745"/>
      <c r="G1014" s="1745"/>
      <c r="H1014" s="1745"/>
      <c r="I1014" s="1745"/>
      <c r="J1014" s="1745"/>
      <c r="K1014" s="1745"/>
      <c r="L1014" s="1745"/>
      <c r="M1014" s="1745"/>
      <c r="N1014" s="1745"/>
      <c r="O1014" s="1745"/>
      <c r="P1014" s="1745"/>
      <c r="Q1014" s="1745"/>
      <c r="R1014" s="1745"/>
      <c r="S1014" s="1745"/>
      <c r="T1014" s="1745"/>
      <c r="U1014" s="1745"/>
      <c r="V1014" s="1745"/>
      <c r="W1014" s="1745"/>
      <c r="X1014" s="1745"/>
      <c r="Y1014" s="1745"/>
      <c r="Z1014" s="1745"/>
      <c r="AA1014" s="1745"/>
      <c r="AB1014" s="1745"/>
      <c r="AC1014" s="1746"/>
      <c r="AD1014" s="1860">
        <f>SUM(AD968:AK1013)</f>
        <v>0</v>
      </c>
      <c r="AE1014" s="1861"/>
      <c r="AF1014" s="1861"/>
      <c r="AG1014" s="1861"/>
      <c r="AH1014" s="1861"/>
      <c r="AI1014" s="1861"/>
      <c r="AJ1014" s="1861"/>
      <c r="AK1014" s="1862"/>
      <c r="AL1014" s="119"/>
      <c r="AN1014" s="76" t="s">
        <v>1907</v>
      </c>
      <c r="AV1014" s="1166">
        <f>$AG$437-$AG$438</f>
        <v>0</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1908</v>
      </c>
      <c r="AV1015" s="1166">
        <v>100</v>
      </c>
    </row>
    <row r="1016" spans="1:72" ht="12.75" customHeight="1">
      <c r="A1016" s="65"/>
      <c r="B1016" s="129"/>
      <c r="C1016" s="598"/>
      <c r="D1016" s="604" t="s">
        <v>1220</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1906</v>
      </c>
      <c r="AV1016" s="1168">
        <f>MAX($AV$1014-$AV$1015,0)</f>
        <v>0</v>
      </c>
      <c r="AZ1016" s="76"/>
      <c r="BA1016" s="76"/>
      <c r="BB1016" s="1164"/>
      <c r="BC1016" s="1164"/>
      <c r="BD1016" s="1164"/>
      <c r="BE1016" s="2083"/>
      <c r="BF1016" s="2083"/>
      <c r="BG1016" s="2083"/>
      <c r="BH1016" s="2083"/>
      <c r="BI1016" s="175"/>
      <c r="BJ1016" s="2084"/>
      <c r="BK1016" s="2084"/>
      <c r="BL1016" s="2084"/>
      <c r="BM1016" s="2084"/>
      <c r="BN1016" s="2084"/>
      <c r="BO1016" s="1165"/>
      <c r="BP1016" s="2085"/>
      <c r="BQ1016" s="2085"/>
      <c r="BR1016" s="2085"/>
      <c r="BS1016" s="2085"/>
      <c r="BT1016" s="2085"/>
    </row>
    <row r="1017" spans="1:72" ht="12.75" customHeight="1">
      <c r="A1017" s="65"/>
      <c r="B1017" s="129"/>
      <c r="C1017" s="598"/>
      <c r="D1017" s="607" t="s">
        <v>1214</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840">
        <f>'Sources and Uses Budget'!S107+'Sources and Uses Budget'!T107</f>
        <v>0</v>
      </c>
      <c r="Y1017" s="1840"/>
      <c r="Z1017" s="1840"/>
      <c r="AA1017" s="1840"/>
      <c r="AB1017" s="1840"/>
      <c r="AC1017" s="1840"/>
      <c r="AD1017" s="602"/>
      <c r="AE1017" s="602"/>
      <c r="AF1017" s="602"/>
      <c r="AG1017" s="602"/>
      <c r="AH1017" s="602"/>
      <c r="AI1017" s="602"/>
      <c r="AJ1017" s="602"/>
      <c r="AK1017" s="602"/>
      <c r="AL1017" s="119"/>
      <c r="AN1017" s="9" t="s">
        <v>1909</v>
      </c>
      <c r="AV1017" s="1167">
        <v>10000</v>
      </c>
    </row>
    <row r="1018" spans="1:72" ht="12.75" customHeight="1">
      <c r="A1018" s="65"/>
      <c r="B1018" s="129"/>
      <c r="C1018" s="598"/>
      <c r="D1018" s="607"/>
      <c r="E1018" s="607" t="s">
        <v>1218</v>
      </c>
      <c r="F1018" s="603"/>
      <c r="G1018" s="603"/>
      <c r="H1018" s="603"/>
      <c r="I1018" s="603"/>
      <c r="J1018" s="603"/>
      <c r="K1018" s="603"/>
      <c r="L1018" s="603"/>
      <c r="M1018" s="603"/>
      <c r="N1018" s="603"/>
      <c r="O1018" s="603"/>
      <c r="P1018" s="603"/>
      <c r="Q1018" s="603"/>
      <c r="R1018" s="603"/>
      <c r="S1018" s="603"/>
      <c r="T1018" s="603"/>
      <c r="U1018" s="603"/>
      <c r="V1018" s="603"/>
      <c r="W1018" s="603"/>
      <c r="X1018" s="1841" t="e">
        <f>(X1017-AV1022)/(AD1014-AD1008-AD1011)</f>
        <v>#DIV/0!</v>
      </c>
      <c r="Y1018" s="1842"/>
      <c r="Z1018" s="1842"/>
      <c r="AA1018" s="1842"/>
      <c r="AB1018" s="1842"/>
      <c r="AC1018" s="1843"/>
      <c r="AD1018" s="602"/>
      <c r="AE1018" s="602"/>
      <c r="AF1018" s="602"/>
      <c r="AG1018" s="602"/>
      <c r="AH1018" s="602"/>
      <c r="AI1018" s="602"/>
      <c r="AJ1018" s="602"/>
      <c r="AK1018" s="602"/>
      <c r="AL1018" s="119"/>
      <c r="AN1018" s="9" t="s">
        <v>1910</v>
      </c>
      <c r="AV1018" s="1167">
        <f>$AV$1016*$AV$1017</f>
        <v>0</v>
      </c>
    </row>
    <row r="1019" spans="1:72" ht="12.75" customHeight="1">
      <c r="A1019" s="65"/>
      <c r="B1019" s="129"/>
      <c r="C1019" s="598"/>
      <c r="D1019" s="1837" t="e">
        <f>IF(X1018&gt;=1.3,"Based on information presented in this application, this project is designated as high cost under TCAC Regulation Section 10325(d). Include in Tab 2 an explanation of the project's high cost features, and why awarding credits is sound public policy."," ")</f>
        <v>#DIV/0!</v>
      </c>
      <c r="E1019" s="1837"/>
      <c r="F1019" s="1837"/>
      <c r="G1019" s="1837"/>
      <c r="H1019" s="1837"/>
      <c r="I1019" s="1837"/>
      <c r="J1019" s="1837"/>
      <c r="K1019" s="1837"/>
      <c r="L1019" s="1837"/>
      <c r="M1019" s="1837"/>
      <c r="N1019" s="1837"/>
      <c r="O1019" s="1837"/>
      <c r="P1019" s="1837"/>
      <c r="Q1019" s="1837"/>
      <c r="R1019" s="1837"/>
      <c r="S1019" s="1837"/>
      <c r="T1019" s="1837"/>
      <c r="U1019" s="1837"/>
      <c r="V1019" s="1837"/>
      <c r="W1019" s="1837"/>
      <c r="X1019" s="1837"/>
      <c r="Y1019" s="1837"/>
      <c r="Z1019" s="1837"/>
      <c r="AA1019" s="1837"/>
      <c r="AB1019" s="1837"/>
      <c r="AC1019" s="1837"/>
      <c r="AD1019" s="1837"/>
      <c r="AE1019" s="1837"/>
      <c r="AF1019" s="1837"/>
      <c r="AG1019" s="1837"/>
      <c r="AH1019" s="1837"/>
      <c r="AI1019" s="1837"/>
      <c r="AJ1019" s="1837"/>
      <c r="AK1019" s="1837"/>
      <c r="AL1019" s="119"/>
      <c r="AN1019" s="9" t="s">
        <v>1901</v>
      </c>
      <c r="AV1019" s="1167">
        <v>2500000</v>
      </c>
    </row>
    <row r="1020" spans="1:72" ht="12.75" customHeight="1">
      <c r="A1020" s="65"/>
      <c r="B1020" s="129"/>
      <c r="C1020" s="598"/>
      <c r="D1020" s="1837"/>
      <c r="E1020" s="1837"/>
      <c r="F1020" s="1837"/>
      <c r="G1020" s="1837"/>
      <c r="H1020" s="1837"/>
      <c r="I1020" s="1837"/>
      <c r="J1020" s="1837"/>
      <c r="K1020" s="1837"/>
      <c r="L1020" s="1837"/>
      <c r="M1020" s="1837"/>
      <c r="N1020" s="1837"/>
      <c r="O1020" s="1837"/>
      <c r="P1020" s="1837"/>
      <c r="Q1020" s="1837"/>
      <c r="R1020" s="1837"/>
      <c r="S1020" s="1837"/>
      <c r="T1020" s="1837"/>
      <c r="U1020" s="1837"/>
      <c r="V1020" s="1837"/>
      <c r="W1020" s="1837"/>
      <c r="X1020" s="1837"/>
      <c r="Y1020" s="1837"/>
      <c r="Z1020" s="1837"/>
      <c r="AA1020" s="1837"/>
      <c r="AB1020" s="1837"/>
      <c r="AC1020" s="1837"/>
      <c r="AD1020" s="1837"/>
      <c r="AE1020" s="1837"/>
      <c r="AF1020" s="1837"/>
      <c r="AG1020" s="1837"/>
      <c r="AH1020" s="1837"/>
      <c r="AI1020" s="1837"/>
      <c r="AJ1020" s="1837"/>
      <c r="AK1020" s="1837"/>
      <c r="AL1020" s="119"/>
      <c r="AN1020" s="9" t="s">
        <v>1902</v>
      </c>
      <c r="AV1020" s="1167">
        <f>$AV$1019+$AV$1018</f>
        <v>2500000</v>
      </c>
    </row>
    <row r="1021" spans="1:72" ht="12.75" customHeight="1">
      <c r="A1021" s="65"/>
      <c r="B1021" s="129"/>
      <c r="C1021" s="598"/>
      <c r="D1021" s="1837"/>
      <c r="E1021" s="1837"/>
      <c r="F1021" s="1837"/>
      <c r="G1021" s="1837"/>
      <c r="H1021" s="1837"/>
      <c r="I1021" s="1837"/>
      <c r="J1021" s="1837"/>
      <c r="K1021" s="1837"/>
      <c r="L1021" s="1837"/>
      <c r="M1021" s="1837"/>
      <c r="N1021" s="1837"/>
      <c r="O1021" s="1837"/>
      <c r="P1021" s="1837"/>
      <c r="Q1021" s="1837"/>
      <c r="R1021" s="1837"/>
      <c r="S1021" s="1837"/>
      <c r="T1021" s="1837"/>
      <c r="U1021" s="1837"/>
      <c r="V1021" s="1837"/>
      <c r="W1021" s="1837"/>
      <c r="X1021" s="1837"/>
      <c r="Y1021" s="1837"/>
      <c r="Z1021" s="1837"/>
      <c r="AA1021" s="1837"/>
      <c r="AB1021" s="1837"/>
      <c r="AC1021" s="1837"/>
      <c r="AD1021" s="1837"/>
      <c r="AE1021" s="1837"/>
      <c r="AF1021" s="1837"/>
      <c r="AG1021" s="1837"/>
      <c r="AH1021" s="1837"/>
      <c r="AI1021" s="1837"/>
      <c r="AJ1021" s="1837"/>
      <c r="AK1021" s="1837"/>
      <c r="AL1021" s="119"/>
      <c r="AN1021" s="9" t="s">
        <v>1903</v>
      </c>
      <c r="AV1021" s="1167">
        <f>'Sources and Uses Budget'!$S$104+'Sources and Uses Budget'!$T$104</f>
        <v>0</v>
      </c>
    </row>
    <row r="1022" spans="1:72" ht="12.75" customHeight="1">
      <c r="A1022" s="65"/>
      <c r="B1022" s="1751"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1751"/>
      <c r="D1022" s="1751"/>
      <c r="E1022" s="1751"/>
      <c r="F1022" s="1751"/>
      <c r="G1022" s="1751"/>
      <c r="H1022" s="1751"/>
      <c r="I1022" s="1751"/>
      <c r="J1022" s="1751"/>
      <c r="K1022" s="1751"/>
      <c r="L1022" s="1751"/>
      <c r="M1022" s="1751"/>
      <c r="N1022" s="1751"/>
      <c r="O1022" s="1751"/>
      <c r="P1022" s="1751"/>
      <c r="Q1022" s="1751"/>
      <c r="R1022" s="1751"/>
      <c r="S1022" s="1751"/>
      <c r="T1022" s="1751"/>
      <c r="U1022" s="1751"/>
      <c r="V1022" s="1751"/>
      <c r="W1022" s="1751"/>
      <c r="X1022" s="1751"/>
      <c r="Y1022" s="1751"/>
      <c r="Z1022" s="1751"/>
      <c r="AA1022" s="1751"/>
      <c r="AB1022" s="1751"/>
      <c r="AC1022" s="1751"/>
      <c r="AD1022" s="1751"/>
      <c r="AE1022" s="1751"/>
      <c r="AF1022" s="1751"/>
      <c r="AG1022" s="1751"/>
      <c r="AH1022" s="1751"/>
      <c r="AI1022" s="1751"/>
      <c r="AJ1022" s="1751"/>
      <c r="AK1022" s="1751"/>
      <c r="AL1022" s="793"/>
      <c r="AN1022" s="9" t="s">
        <v>1904</v>
      </c>
      <c r="AV1022" s="1169">
        <f>MAX($AV$1021-$AV$1020,0)</f>
        <v>0</v>
      </c>
    </row>
    <row r="1023" spans="1:72" ht="12.75" customHeight="1">
      <c r="A1023" s="65"/>
      <c r="B1023" s="1751"/>
      <c r="C1023" s="1751"/>
      <c r="D1023" s="1751"/>
      <c r="E1023" s="1751"/>
      <c r="F1023" s="1751"/>
      <c r="G1023" s="1751"/>
      <c r="H1023" s="1751"/>
      <c r="I1023" s="1751"/>
      <c r="J1023" s="1751"/>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1"/>
      <c r="AF1023" s="1751"/>
      <c r="AG1023" s="1751"/>
      <c r="AH1023" s="1751"/>
      <c r="AI1023" s="1751"/>
      <c r="AJ1023" s="1751"/>
      <c r="AK1023" s="1751"/>
      <c r="AL1023" s="793"/>
    </row>
    <row r="1024" spans="1:72" ht="12.75" customHeight="1">
      <c r="A1024" s="65"/>
      <c r="B1024" s="1752">
        <f>IF(ISNA(IF((AD990&gt;(AD968*0.15)),"(f) cannot be greater than 15% of unadjusted eligible basis.",0)),"",(IF((AD990&gt;(AD968*0.15)),"(f) cannot be greater than 15% of unadjusted eligible basis.",0)))</f>
        <v>0</v>
      </c>
      <c r="C1024" s="1752"/>
      <c r="D1024" s="1752"/>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2"/>
      <c r="AF1024" s="1752"/>
      <c r="AG1024" s="1752"/>
      <c r="AH1024" s="1752"/>
      <c r="AI1024" s="1752"/>
      <c r="AJ1024" s="1752"/>
      <c r="AK1024" s="1752"/>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844" t="s">
        <v>1143</v>
      </c>
      <c r="B1026" s="1844"/>
      <c r="C1026" s="1844"/>
      <c r="D1026" s="1844"/>
      <c r="E1026" s="1844"/>
      <c r="F1026" s="1844"/>
      <c r="G1026" s="1844"/>
      <c r="H1026" s="1844"/>
      <c r="I1026" s="1844"/>
      <c r="J1026" s="1844"/>
      <c r="K1026" s="1844"/>
      <c r="L1026" s="1844"/>
      <c r="M1026" s="1844"/>
      <c r="N1026" s="1844"/>
      <c r="O1026" s="1844"/>
      <c r="P1026" s="1844"/>
      <c r="Q1026" s="1844"/>
      <c r="R1026" s="1844"/>
      <c r="S1026" s="1844"/>
      <c r="T1026" s="1844"/>
      <c r="U1026" s="1844"/>
      <c r="V1026" s="1844"/>
      <c r="W1026" s="1844"/>
      <c r="X1026" s="1844"/>
      <c r="Y1026" s="1844"/>
      <c r="Z1026" s="1844"/>
      <c r="AA1026" s="1844"/>
      <c r="AB1026" s="1844"/>
      <c r="AC1026" s="1844"/>
      <c r="AD1026" s="1844"/>
      <c r="AE1026" s="1844"/>
      <c r="AF1026" s="1844"/>
      <c r="AG1026" s="1844"/>
      <c r="AH1026" s="1844"/>
      <c r="AI1026" s="1844"/>
      <c r="AJ1026" s="1844"/>
      <c r="AK1026" s="1844"/>
      <c r="AL1026" s="1844"/>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1145</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1144</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607" t="s">
        <v>750</v>
      </c>
      <c r="B1030" s="1607"/>
      <c r="C1030" s="18">
        <v>1</v>
      </c>
      <c r="D1030" s="1506" t="s">
        <v>1681</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6"/>
      <c r="AF1030" s="1506"/>
      <c r="AG1030" s="1506"/>
      <c r="AH1030" s="1506"/>
      <c r="AI1030" s="1506"/>
      <c r="AJ1030" s="1506"/>
      <c r="AK1030" s="1506"/>
      <c r="AL1030" s="65"/>
    </row>
    <row r="1031" spans="1:38" ht="12.75" customHeight="1">
      <c r="A1031" s="379"/>
      <c r="B1031" s="379"/>
      <c r="C1031" s="18"/>
      <c r="D1031" s="1506"/>
      <c r="E1031" s="1506"/>
      <c r="F1031" s="1506"/>
      <c r="G1031" s="1506"/>
      <c r="H1031" s="1506"/>
      <c r="I1031" s="1506"/>
      <c r="J1031" s="1506"/>
      <c r="K1031" s="1506"/>
      <c r="L1031" s="1506"/>
      <c r="M1031" s="1506"/>
      <c r="N1031" s="1506"/>
      <c r="O1031" s="1506"/>
      <c r="P1031" s="1506"/>
      <c r="Q1031" s="1506"/>
      <c r="R1031" s="1506"/>
      <c r="S1031" s="1506"/>
      <c r="T1031" s="1506"/>
      <c r="U1031" s="1506"/>
      <c r="V1031" s="1506"/>
      <c r="W1031" s="1506"/>
      <c r="X1031" s="1506"/>
      <c r="Y1031" s="1506"/>
      <c r="Z1031" s="1506"/>
      <c r="AA1031" s="1506"/>
      <c r="AB1031" s="1506"/>
      <c r="AC1031" s="1506"/>
      <c r="AD1031" s="1506"/>
      <c r="AE1031" s="1506"/>
      <c r="AF1031" s="1506"/>
      <c r="AG1031" s="1506"/>
      <c r="AH1031" s="1506"/>
      <c r="AI1031" s="1506"/>
      <c r="AJ1031" s="1506"/>
      <c r="AK1031" s="1506"/>
      <c r="AL1031" s="65"/>
    </row>
    <row r="1032" spans="1:38" ht="12.75" customHeight="1">
      <c r="A1032" s="379"/>
      <c r="B1032" s="379"/>
      <c r="C1032" s="18"/>
      <c r="D1032" s="1506"/>
      <c r="E1032" s="1506"/>
      <c r="F1032" s="1506"/>
      <c r="G1032" s="1506"/>
      <c r="H1032" s="1506"/>
      <c r="I1032" s="1506"/>
      <c r="J1032" s="1506"/>
      <c r="K1032" s="1506"/>
      <c r="L1032" s="1506"/>
      <c r="M1032" s="1506"/>
      <c r="N1032" s="1506"/>
      <c r="O1032" s="1506"/>
      <c r="P1032" s="1506"/>
      <c r="Q1032" s="1506"/>
      <c r="R1032" s="1506"/>
      <c r="S1032" s="1506"/>
      <c r="T1032" s="1506"/>
      <c r="U1032" s="1506"/>
      <c r="V1032" s="1506"/>
      <c r="W1032" s="1506"/>
      <c r="X1032" s="1506"/>
      <c r="Y1032" s="1506"/>
      <c r="Z1032" s="1506"/>
      <c r="AA1032" s="1506"/>
      <c r="AB1032" s="1506"/>
      <c r="AC1032" s="1506"/>
      <c r="AD1032" s="1506"/>
      <c r="AE1032" s="1506"/>
      <c r="AF1032" s="1506"/>
      <c r="AG1032" s="1506"/>
      <c r="AH1032" s="1506"/>
      <c r="AI1032" s="1506"/>
      <c r="AJ1032" s="1506"/>
      <c r="AK1032" s="1506"/>
      <c r="AL1032" s="65"/>
    </row>
    <row r="1033" spans="1:38" ht="12.75" customHeight="1">
      <c r="A1033" s="379"/>
      <c r="B1033" s="379"/>
      <c r="C1033" s="18"/>
      <c r="D1033" s="1506"/>
      <c r="E1033" s="1506"/>
      <c r="F1033" s="1506"/>
      <c r="G1033" s="1506"/>
      <c r="H1033" s="1506"/>
      <c r="I1033" s="1506"/>
      <c r="J1033" s="1506"/>
      <c r="K1033" s="1506"/>
      <c r="L1033" s="1506"/>
      <c r="M1033" s="1506"/>
      <c r="N1033" s="1506"/>
      <c r="O1033" s="1506"/>
      <c r="P1033" s="1506"/>
      <c r="Q1033" s="1506"/>
      <c r="R1033" s="1506"/>
      <c r="S1033" s="1506"/>
      <c r="T1033" s="1506"/>
      <c r="U1033" s="1506"/>
      <c r="V1033" s="1506"/>
      <c r="W1033" s="1506"/>
      <c r="X1033" s="1506"/>
      <c r="Y1033" s="1506"/>
      <c r="Z1033" s="1506"/>
      <c r="AA1033" s="1506"/>
      <c r="AB1033" s="1506"/>
      <c r="AC1033" s="1506"/>
      <c r="AD1033" s="1506"/>
      <c r="AE1033" s="1506"/>
      <c r="AF1033" s="1506"/>
      <c r="AG1033" s="1506"/>
      <c r="AH1033" s="1506"/>
      <c r="AI1033" s="1506"/>
      <c r="AJ1033" s="1506"/>
      <c r="AK1033" s="1506"/>
      <c r="AL1033" s="65"/>
    </row>
    <row r="1034" spans="1:38" ht="12.75" customHeight="1">
      <c r="A1034" s="379"/>
      <c r="B1034" s="379"/>
      <c r="C1034" s="18"/>
      <c r="D1034" s="1506"/>
      <c r="E1034" s="1506"/>
      <c r="F1034" s="1506"/>
      <c r="G1034" s="1506"/>
      <c r="H1034" s="1506"/>
      <c r="I1034" s="1506"/>
      <c r="J1034" s="1506"/>
      <c r="K1034" s="1506"/>
      <c r="L1034" s="1506"/>
      <c r="M1034" s="1506"/>
      <c r="N1034" s="1506"/>
      <c r="O1034" s="1506"/>
      <c r="P1034" s="1506"/>
      <c r="Q1034" s="1506"/>
      <c r="R1034" s="1506"/>
      <c r="S1034" s="1506"/>
      <c r="T1034" s="1506"/>
      <c r="U1034" s="1506"/>
      <c r="V1034" s="1506"/>
      <c r="W1034" s="1506"/>
      <c r="X1034" s="1506"/>
      <c r="Y1034" s="1506"/>
      <c r="Z1034" s="1506"/>
      <c r="AA1034" s="1506"/>
      <c r="AB1034" s="1506"/>
      <c r="AC1034" s="1506"/>
      <c r="AD1034" s="1506"/>
      <c r="AE1034" s="1506"/>
      <c r="AF1034" s="1506"/>
      <c r="AG1034" s="1506"/>
      <c r="AH1034" s="1506"/>
      <c r="AI1034" s="1506"/>
      <c r="AJ1034" s="1506"/>
      <c r="AK1034" s="1506"/>
      <c r="AL1034" s="65"/>
    </row>
    <row r="1035" spans="1:38" ht="12.75" customHeight="1">
      <c r="A1035" s="149"/>
      <c r="B1035" s="291"/>
      <c r="C1035" s="18"/>
      <c r="D1035" s="1506"/>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506"/>
      <c r="AF1035" s="1506"/>
      <c r="AG1035" s="1506"/>
      <c r="AH1035" s="1506"/>
      <c r="AI1035" s="1506"/>
      <c r="AJ1035" s="1506"/>
      <c r="AK1035" s="1506"/>
      <c r="AL1035" s="65"/>
    </row>
    <row r="1036" spans="1:38" ht="12.75" customHeight="1">
      <c r="A1036" s="1607" t="s">
        <v>750</v>
      </c>
      <c r="B1036" s="1607"/>
      <c r="C1036" s="18">
        <v>2</v>
      </c>
      <c r="D1036" s="1506" t="s">
        <v>1682</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6"/>
      <c r="AF1036" s="1506"/>
      <c r="AG1036" s="1506"/>
      <c r="AH1036" s="1506"/>
      <c r="AI1036" s="1506"/>
      <c r="AJ1036" s="1506"/>
      <c r="AK1036" s="1506"/>
      <c r="AL1036" s="147"/>
    </row>
    <row r="1037" spans="1:38" ht="12.75" customHeight="1">
      <c r="A1037" s="379"/>
      <c r="B1037" s="379"/>
      <c r="C1037" s="18"/>
      <c r="D1037" s="1506"/>
      <c r="E1037" s="1506"/>
      <c r="F1037" s="1506"/>
      <c r="G1037" s="1506"/>
      <c r="H1037" s="1506"/>
      <c r="I1037" s="1506"/>
      <c r="J1037" s="1506"/>
      <c r="K1037" s="1506"/>
      <c r="L1037" s="1506"/>
      <c r="M1037" s="1506"/>
      <c r="N1037" s="1506"/>
      <c r="O1037" s="1506"/>
      <c r="P1037" s="1506"/>
      <c r="Q1037" s="1506"/>
      <c r="R1037" s="1506"/>
      <c r="S1037" s="1506"/>
      <c r="T1037" s="1506"/>
      <c r="U1037" s="1506"/>
      <c r="V1037" s="1506"/>
      <c r="W1037" s="1506"/>
      <c r="X1037" s="1506"/>
      <c r="Y1037" s="1506"/>
      <c r="Z1037" s="1506"/>
      <c r="AA1037" s="1506"/>
      <c r="AB1037" s="1506"/>
      <c r="AC1037" s="1506"/>
      <c r="AD1037" s="1506"/>
      <c r="AE1037" s="1506"/>
      <c r="AF1037" s="1506"/>
      <c r="AG1037" s="1506"/>
      <c r="AH1037" s="1506"/>
      <c r="AI1037" s="1506"/>
      <c r="AJ1037" s="1506"/>
      <c r="AK1037" s="1506"/>
      <c r="AL1037" s="147"/>
    </row>
    <row r="1038" spans="1:38" ht="12.75" customHeight="1">
      <c r="A1038" s="379"/>
      <c r="B1038" s="379"/>
      <c r="C1038" s="18"/>
      <c r="D1038" s="1506"/>
      <c r="E1038" s="1506"/>
      <c r="F1038" s="1506"/>
      <c r="G1038" s="1506"/>
      <c r="H1038" s="1506"/>
      <c r="I1038" s="1506"/>
      <c r="J1038" s="1506"/>
      <c r="K1038" s="1506"/>
      <c r="L1038" s="1506"/>
      <c r="M1038" s="1506"/>
      <c r="N1038" s="1506"/>
      <c r="O1038" s="1506"/>
      <c r="P1038" s="1506"/>
      <c r="Q1038" s="1506"/>
      <c r="R1038" s="1506"/>
      <c r="S1038" s="1506"/>
      <c r="T1038" s="1506"/>
      <c r="U1038" s="1506"/>
      <c r="V1038" s="1506"/>
      <c r="W1038" s="1506"/>
      <c r="X1038" s="1506"/>
      <c r="Y1038" s="1506"/>
      <c r="Z1038" s="1506"/>
      <c r="AA1038" s="1506"/>
      <c r="AB1038" s="1506"/>
      <c r="AC1038" s="1506"/>
      <c r="AD1038" s="1506"/>
      <c r="AE1038" s="1506"/>
      <c r="AF1038" s="1506"/>
      <c r="AG1038" s="1506"/>
      <c r="AH1038" s="1506"/>
      <c r="AI1038" s="1506"/>
      <c r="AJ1038" s="1506"/>
      <c r="AK1038" s="1506"/>
      <c r="AL1038" s="147"/>
    </row>
    <row r="1039" spans="1:38" ht="12.75" customHeight="1">
      <c r="A1039" s="379"/>
      <c r="B1039" s="379"/>
      <c r="C1039" s="18"/>
      <c r="D1039" s="1506"/>
      <c r="E1039" s="1506"/>
      <c r="F1039" s="1506"/>
      <c r="G1039" s="1506"/>
      <c r="H1039" s="1506"/>
      <c r="I1039" s="1506"/>
      <c r="J1039" s="1506"/>
      <c r="K1039" s="1506"/>
      <c r="L1039" s="1506"/>
      <c r="M1039" s="1506"/>
      <c r="N1039" s="1506"/>
      <c r="O1039" s="1506"/>
      <c r="P1039" s="1506"/>
      <c r="Q1039" s="1506"/>
      <c r="R1039" s="1506"/>
      <c r="S1039" s="1506"/>
      <c r="T1039" s="1506"/>
      <c r="U1039" s="1506"/>
      <c r="V1039" s="1506"/>
      <c r="W1039" s="1506"/>
      <c r="X1039" s="1506"/>
      <c r="Y1039" s="1506"/>
      <c r="Z1039" s="1506"/>
      <c r="AA1039" s="1506"/>
      <c r="AB1039" s="1506"/>
      <c r="AC1039" s="1506"/>
      <c r="AD1039" s="1506"/>
      <c r="AE1039" s="1506"/>
      <c r="AF1039" s="1506"/>
      <c r="AG1039" s="1506"/>
      <c r="AH1039" s="1506"/>
      <c r="AI1039" s="1506"/>
      <c r="AJ1039" s="1506"/>
      <c r="AK1039" s="1506"/>
      <c r="AL1039" s="147"/>
    </row>
    <row r="1040" spans="1:38" ht="12.75" customHeight="1">
      <c r="A1040" s="379"/>
      <c r="B1040" s="379"/>
      <c r="C1040" s="18"/>
      <c r="D1040" s="1506"/>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506"/>
      <c r="AF1040" s="1506"/>
      <c r="AG1040" s="1506"/>
      <c r="AH1040" s="1506"/>
      <c r="AI1040" s="1506"/>
      <c r="AJ1040" s="1506"/>
      <c r="AK1040" s="1506"/>
      <c r="AL1040" s="147"/>
    </row>
    <row r="1041" spans="1:38" ht="12.75" customHeight="1">
      <c r="A1041" s="379"/>
      <c r="B1041" s="379"/>
      <c r="C1041" s="18"/>
      <c r="D1041" s="1506"/>
      <c r="E1041" s="1506"/>
      <c r="F1041" s="1506"/>
      <c r="G1041" s="1506"/>
      <c r="H1041" s="1506"/>
      <c r="I1041" s="1506"/>
      <c r="J1041" s="1506"/>
      <c r="K1041" s="1506"/>
      <c r="L1041" s="1506"/>
      <c r="M1041" s="1506"/>
      <c r="N1041" s="1506"/>
      <c r="O1041" s="1506"/>
      <c r="P1041" s="1506"/>
      <c r="Q1041" s="1506"/>
      <c r="R1041" s="1506"/>
      <c r="S1041" s="1506"/>
      <c r="T1041" s="1506"/>
      <c r="U1041" s="1506"/>
      <c r="V1041" s="1506"/>
      <c r="W1041" s="1506"/>
      <c r="X1041" s="1506"/>
      <c r="Y1041" s="1506"/>
      <c r="Z1041" s="1506"/>
      <c r="AA1041" s="1506"/>
      <c r="AB1041" s="1506"/>
      <c r="AC1041" s="1506"/>
      <c r="AD1041" s="1506"/>
      <c r="AE1041" s="1506"/>
      <c r="AF1041" s="1506"/>
      <c r="AG1041" s="1506"/>
      <c r="AH1041" s="1506"/>
      <c r="AI1041" s="1506"/>
      <c r="AJ1041" s="1506"/>
      <c r="AK1041" s="1506"/>
      <c r="AL1041" s="147"/>
    </row>
    <row r="1042" spans="1:38" ht="12.75" customHeight="1">
      <c r="A1042" s="1607" t="s">
        <v>750</v>
      </c>
      <c r="B1042" s="1607"/>
      <c r="C1042" s="18">
        <v>3</v>
      </c>
      <c r="D1042" s="1520" t="s">
        <v>2192</v>
      </c>
      <c r="E1042" s="1520"/>
      <c r="F1042" s="1520"/>
      <c r="G1042" s="1520"/>
      <c r="H1042" s="1520"/>
      <c r="I1042" s="1520"/>
      <c r="J1042" s="1520"/>
      <c r="K1042" s="1520"/>
      <c r="L1042" s="1520"/>
      <c r="M1042" s="1520"/>
      <c r="N1042" s="1520"/>
      <c r="O1042" s="1520"/>
      <c r="P1042" s="1520"/>
      <c r="Q1042" s="1520"/>
      <c r="R1042" s="1520"/>
      <c r="S1042" s="1520"/>
      <c r="T1042" s="1520"/>
      <c r="U1042" s="1520"/>
      <c r="V1042" s="1520"/>
      <c r="W1042" s="1520"/>
      <c r="X1042" s="1520"/>
      <c r="Y1042" s="1520"/>
      <c r="Z1042" s="1520"/>
      <c r="AA1042" s="1520"/>
      <c r="AB1042" s="1520"/>
      <c r="AC1042" s="1520"/>
      <c r="AD1042" s="1520"/>
      <c r="AE1042" s="1520"/>
      <c r="AF1042" s="1520"/>
      <c r="AG1042" s="1520"/>
      <c r="AH1042" s="1520"/>
      <c r="AI1042" s="1520"/>
      <c r="AJ1042" s="1520"/>
      <c r="AK1042" s="1520"/>
      <c r="AL1042" s="119"/>
    </row>
    <row r="1043" spans="1:38" ht="12.75" customHeight="1">
      <c r="A1043" s="146"/>
      <c r="B1043" s="146"/>
      <c r="C1043" s="18"/>
      <c r="D1043" s="1520"/>
      <c r="E1043" s="1520"/>
      <c r="F1043" s="1520"/>
      <c r="G1043" s="1520"/>
      <c r="H1043" s="1520"/>
      <c r="I1043" s="1520"/>
      <c r="J1043" s="1520"/>
      <c r="K1043" s="1520"/>
      <c r="L1043" s="1520"/>
      <c r="M1043" s="1520"/>
      <c r="N1043" s="1520"/>
      <c r="O1043" s="1520"/>
      <c r="P1043" s="1520"/>
      <c r="Q1043" s="1520"/>
      <c r="R1043" s="1520"/>
      <c r="S1043" s="1520"/>
      <c r="T1043" s="1520"/>
      <c r="U1043" s="1520"/>
      <c r="V1043" s="1520"/>
      <c r="W1043" s="1520"/>
      <c r="X1043" s="1520"/>
      <c r="Y1043" s="1520"/>
      <c r="Z1043" s="1520"/>
      <c r="AA1043" s="1520"/>
      <c r="AB1043" s="1520"/>
      <c r="AC1043" s="1520"/>
      <c r="AD1043" s="1520"/>
      <c r="AE1043" s="1520"/>
      <c r="AF1043" s="1520"/>
      <c r="AG1043" s="1520"/>
      <c r="AH1043" s="1520"/>
      <c r="AI1043" s="1520"/>
      <c r="AJ1043" s="1520"/>
      <c r="AK1043" s="1520"/>
      <c r="AL1043" s="119"/>
    </row>
    <row r="1044" spans="1:38" ht="12.75" customHeight="1">
      <c r="A1044" s="146"/>
      <c r="B1044" s="146"/>
      <c r="C1044" s="18"/>
      <c r="D1044" s="1520"/>
      <c r="E1044" s="1520"/>
      <c r="F1044" s="1520"/>
      <c r="G1044" s="1520"/>
      <c r="H1044" s="1520"/>
      <c r="I1044" s="1520"/>
      <c r="J1044" s="1520"/>
      <c r="K1044" s="1520"/>
      <c r="L1044" s="1520"/>
      <c r="M1044" s="1520"/>
      <c r="N1044" s="1520"/>
      <c r="O1044" s="1520"/>
      <c r="P1044" s="1520"/>
      <c r="Q1044" s="1520"/>
      <c r="R1044" s="1520"/>
      <c r="S1044" s="1520"/>
      <c r="T1044" s="1520"/>
      <c r="U1044" s="1520"/>
      <c r="V1044" s="1520"/>
      <c r="W1044" s="1520"/>
      <c r="X1044" s="1520"/>
      <c r="Y1044" s="1520"/>
      <c r="Z1044" s="1520"/>
      <c r="AA1044" s="1520"/>
      <c r="AB1044" s="1520"/>
      <c r="AC1044" s="1520"/>
      <c r="AD1044" s="1520"/>
      <c r="AE1044" s="1520"/>
      <c r="AF1044" s="1520"/>
      <c r="AG1044" s="1520"/>
      <c r="AH1044" s="1520"/>
      <c r="AI1044" s="1520"/>
      <c r="AJ1044" s="1520"/>
      <c r="AK1044" s="1520"/>
      <c r="AL1044" s="119"/>
    </row>
    <row r="1045" spans="1:38" ht="12.75" customHeight="1">
      <c r="A1045" s="146"/>
      <c r="B1045" s="146"/>
      <c r="C1045" s="18"/>
      <c r="D1045" s="1520"/>
      <c r="E1045" s="1520"/>
      <c r="F1045" s="1520"/>
      <c r="G1045" s="1520"/>
      <c r="H1045" s="1520"/>
      <c r="I1045" s="1520"/>
      <c r="J1045" s="1520"/>
      <c r="K1045" s="1520"/>
      <c r="L1045" s="1520"/>
      <c r="M1045" s="1520"/>
      <c r="N1045" s="1520"/>
      <c r="O1045" s="1520"/>
      <c r="P1045" s="1520"/>
      <c r="Q1045" s="1520"/>
      <c r="R1045" s="1520"/>
      <c r="S1045" s="1520"/>
      <c r="T1045" s="1520"/>
      <c r="U1045" s="1520"/>
      <c r="V1045" s="1520"/>
      <c r="W1045" s="1520"/>
      <c r="X1045" s="1520"/>
      <c r="Y1045" s="1520"/>
      <c r="Z1045" s="1520"/>
      <c r="AA1045" s="1520"/>
      <c r="AB1045" s="1520"/>
      <c r="AC1045" s="1520"/>
      <c r="AD1045" s="1520"/>
      <c r="AE1045" s="1520"/>
      <c r="AF1045" s="1520"/>
      <c r="AG1045" s="1520"/>
      <c r="AH1045" s="1520"/>
      <c r="AI1045" s="1520"/>
      <c r="AJ1045" s="1520"/>
      <c r="AK1045" s="1520"/>
      <c r="AL1045" s="119"/>
    </row>
    <row r="1046" spans="1:38" ht="12.75" customHeight="1">
      <c r="A1046" s="146"/>
      <c r="B1046" s="146"/>
      <c r="C1046" s="18"/>
      <c r="D1046" s="1520"/>
      <c r="E1046" s="1520"/>
      <c r="F1046" s="1520"/>
      <c r="G1046" s="1520"/>
      <c r="H1046" s="1520"/>
      <c r="I1046" s="1520"/>
      <c r="J1046" s="1520"/>
      <c r="K1046" s="1520"/>
      <c r="L1046" s="1520"/>
      <c r="M1046" s="1520"/>
      <c r="N1046" s="1520"/>
      <c r="O1046" s="1520"/>
      <c r="P1046" s="1520"/>
      <c r="Q1046" s="1520"/>
      <c r="R1046" s="1520"/>
      <c r="S1046" s="1520"/>
      <c r="T1046" s="1520"/>
      <c r="U1046" s="1520"/>
      <c r="V1046" s="1520"/>
      <c r="W1046" s="1520"/>
      <c r="X1046" s="1520"/>
      <c r="Y1046" s="1520"/>
      <c r="Z1046" s="1520"/>
      <c r="AA1046" s="1520"/>
      <c r="AB1046" s="1520"/>
      <c r="AC1046" s="1520"/>
      <c r="AD1046" s="1520"/>
      <c r="AE1046" s="1520"/>
      <c r="AF1046" s="1520"/>
      <c r="AG1046" s="1520"/>
      <c r="AH1046" s="1520"/>
      <c r="AI1046" s="1520"/>
      <c r="AJ1046" s="1520"/>
      <c r="AK1046" s="1520"/>
      <c r="AL1046" s="119"/>
    </row>
    <row r="1047" spans="1:38" ht="12.75" customHeight="1">
      <c r="A1047" s="292"/>
      <c r="B1047" s="291"/>
      <c r="C1047" s="18"/>
      <c r="D1047" s="1520"/>
      <c r="E1047" s="1520"/>
      <c r="F1047" s="1520"/>
      <c r="G1047" s="1520"/>
      <c r="H1047" s="1520"/>
      <c r="I1047" s="1520"/>
      <c r="J1047" s="1520"/>
      <c r="K1047" s="1520"/>
      <c r="L1047" s="1520"/>
      <c r="M1047" s="1520"/>
      <c r="N1047" s="1520"/>
      <c r="O1047" s="1520"/>
      <c r="P1047" s="1520"/>
      <c r="Q1047" s="1520"/>
      <c r="R1047" s="1520"/>
      <c r="S1047" s="1520"/>
      <c r="T1047" s="1520"/>
      <c r="U1047" s="1520"/>
      <c r="V1047" s="1520"/>
      <c r="W1047" s="1520"/>
      <c r="X1047" s="1520"/>
      <c r="Y1047" s="1520"/>
      <c r="Z1047" s="1520"/>
      <c r="AA1047" s="1520"/>
      <c r="AB1047" s="1520"/>
      <c r="AC1047" s="1520"/>
      <c r="AD1047" s="1520"/>
      <c r="AE1047" s="1520"/>
      <c r="AF1047" s="1520"/>
      <c r="AG1047" s="1520"/>
      <c r="AH1047" s="1520"/>
      <c r="AI1047" s="1520"/>
      <c r="AJ1047" s="1520"/>
      <c r="AK1047" s="1520"/>
      <c r="AL1047" s="119"/>
    </row>
    <row r="1048" spans="1:38" ht="12.75" customHeight="1">
      <c r="A1048" s="1607" t="s">
        <v>750</v>
      </c>
      <c r="B1048" s="1607"/>
      <c r="C1048" s="18">
        <v>4</v>
      </c>
      <c r="D1048" s="1506" t="s">
        <v>1683</v>
      </c>
      <c r="E1048" s="1506"/>
      <c r="F1048" s="1506"/>
      <c r="G1048" s="1506"/>
      <c r="H1048" s="1506"/>
      <c r="I1048" s="1506"/>
      <c r="J1048" s="1506"/>
      <c r="K1048" s="1506"/>
      <c r="L1048" s="1506"/>
      <c r="M1048" s="1506"/>
      <c r="N1048" s="1506"/>
      <c r="O1048" s="1506"/>
      <c r="P1048" s="1506"/>
      <c r="Q1048" s="1506"/>
      <c r="R1048" s="1506"/>
      <c r="S1048" s="1506"/>
      <c r="T1048" s="1506"/>
      <c r="U1048" s="1506"/>
      <c r="V1048" s="1506"/>
      <c r="W1048" s="1506"/>
      <c r="X1048" s="1506"/>
      <c r="Y1048" s="1506"/>
      <c r="Z1048" s="1506"/>
      <c r="AA1048" s="1506"/>
      <c r="AB1048" s="1506"/>
      <c r="AC1048" s="1506"/>
      <c r="AD1048" s="1506"/>
      <c r="AE1048" s="1506"/>
      <c r="AF1048" s="1506"/>
      <c r="AG1048" s="1506"/>
      <c r="AH1048" s="1506"/>
      <c r="AI1048" s="1506"/>
      <c r="AJ1048" s="1506"/>
      <c r="AK1048" s="1506"/>
      <c r="AL1048" s="119"/>
    </row>
    <row r="1049" spans="1:38" ht="12.75" customHeight="1">
      <c r="A1049" s="379"/>
      <c r="B1049" s="379"/>
      <c r="C1049" s="18"/>
      <c r="D1049" s="1506"/>
      <c r="E1049" s="1506"/>
      <c r="F1049" s="1506"/>
      <c r="G1049" s="1506"/>
      <c r="H1049" s="1506"/>
      <c r="I1049" s="1506"/>
      <c r="J1049" s="1506"/>
      <c r="K1049" s="1506"/>
      <c r="L1049" s="1506"/>
      <c r="M1049" s="1506"/>
      <c r="N1049" s="1506"/>
      <c r="O1049" s="1506"/>
      <c r="P1049" s="1506"/>
      <c r="Q1049" s="1506"/>
      <c r="R1049" s="1506"/>
      <c r="S1049" s="1506"/>
      <c r="T1049" s="1506"/>
      <c r="U1049" s="1506"/>
      <c r="V1049" s="1506"/>
      <c r="W1049" s="1506"/>
      <c r="X1049" s="1506"/>
      <c r="Y1049" s="1506"/>
      <c r="Z1049" s="1506"/>
      <c r="AA1049" s="1506"/>
      <c r="AB1049" s="1506"/>
      <c r="AC1049" s="1506"/>
      <c r="AD1049" s="1506"/>
      <c r="AE1049" s="1506"/>
      <c r="AF1049" s="1506"/>
      <c r="AG1049" s="1506"/>
      <c r="AH1049" s="1506"/>
      <c r="AI1049" s="1506"/>
      <c r="AJ1049" s="1506"/>
      <c r="AK1049" s="1506"/>
      <c r="AL1049" s="119"/>
    </row>
    <row r="1050" spans="1:38" ht="12.75" customHeight="1">
      <c r="A1050" s="292"/>
      <c r="B1050" s="291"/>
      <c r="C1050" s="18"/>
      <c r="D1050" s="1506"/>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6"/>
      <c r="AF1050" s="1506"/>
      <c r="AG1050" s="1506"/>
      <c r="AH1050" s="1506"/>
      <c r="AI1050" s="1506"/>
      <c r="AJ1050" s="1506"/>
      <c r="AK1050" s="1506"/>
      <c r="AL1050" s="119"/>
    </row>
    <row r="1051" spans="1:38" ht="12.75" customHeight="1">
      <c r="A1051" s="1607" t="s">
        <v>750</v>
      </c>
      <c r="B1051" s="1607"/>
      <c r="C1051" s="18">
        <v>5</v>
      </c>
      <c r="D1051" s="1520" t="s">
        <v>1965</v>
      </c>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6"/>
      <c r="AF1051" s="1506"/>
      <c r="AG1051" s="1506"/>
      <c r="AH1051" s="1506"/>
      <c r="AI1051" s="1506"/>
      <c r="AJ1051" s="1506"/>
      <c r="AK1051" s="1506"/>
      <c r="AL1051" s="119"/>
    </row>
    <row r="1052" spans="1:38" ht="12.75" customHeight="1">
      <c r="A1052" s="379"/>
      <c r="B1052" s="379"/>
      <c r="C1052" s="18"/>
      <c r="D1052" s="1506"/>
      <c r="E1052" s="1506"/>
      <c r="F1052" s="1506"/>
      <c r="G1052" s="1506"/>
      <c r="H1052" s="1506"/>
      <c r="I1052" s="1506"/>
      <c r="J1052" s="1506"/>
      <c r="K1052" s="1506"/>
      <c r="L1052" s="1506"/>
      <c r="M1052" s="1506"/>
      <c r="N1052" s="1506"/>
      <c r="O1052" s="1506"/>
      <c r="P1052" s="1506"/>
      <c r="Q1052" s="1506"/>
      <c r="R1052" s="1506"/>
      <c r="S1052" s="1506"/>
      <c r="T1052" s="1506"/>
      <c r="U1052" s="1506"/>
      <c r="V1052" s="1506"/>
      <c r="W1052" s="1506"/>
      <c r="X1052" s="1506"/>
      <c r="Y1052" s="1506"/>
      <c r="Z1052" s="1506"/>
      <c r="AA1052" s="1506"/>
      <c r="AB1052" s="1506"/>
      <c r="AC1052" s="1506"/>
      <c r="AD1052" s="1506"/>
      <c r="AE1052" s="1506"/>
      <c r="AF1052" s="1506"/>
      <c r="AG1052" s="1506"/>
      <c r="AH1052" s="1506"/>
      <c r="AI1052" s="1506"/>
      <c r="AJ1052" s="1506"/>
      <c r="AK1052" s="1506"/>
      <c r="AL1052" s="119"/>
    </row>
    <row r="1053" spans="1:38" ht="12.75" customHeight="1">
      <c r="A1053" s="379"/>
      <c r="B1053" s="379"/>
      <c r="C1053" s="18"/>
      <c r="D1053" s="1506"/>
      <c r="E1053" s="1506"/>
      <c r="F1053" s="1506"/>
      <c r="G1053" s="1506"/>
      <c r="H1053" s="1506"/>
      <c r="I1053" s="1506"/>
      <c r="J1053" s="1506"/>
      <c r="K1053" s="1506"/>
      <c r="L1053" s="1506"/>
      <c r="M1053" s="1506"/>
      <c r="N1053" s="1506"/>
      <c r="O1053" s="1506"/>
      <c r="P1053" s="1506"/>
      <c r="Q1053" s="1506"/>
      <c r="R1053" s="1506"/>
      <c r="S1053" s="1506"/>
      <c r="T1053" s="1506"/>
      <c r="U1053" s="1506"/>
      <c r="V1053" s="1506"/>
      <c r="W1053" s="1506"/>
      <c r="X1053" s="1506"/>
      <c r="Y1053" s="1506"/>
      <c r="Z1053" s="1506"/>
      <c r="AA1053" s="1506"/>
      <c r="AB1053" s="1506"/>
      <c r="AC1053" s="1506"/>
      <c r="AD1053" s="1506"/>
      <c r="AE1053" s="1506"/>
      <c r="AF1053" s="1506"/>
      <c r="AG1053" s="1506"/>
      <c r="AH1053" s="1506"/>
      <c r="AI1053" s="1506"/>
      <c r="AJ1053" s="1506"/>
      <c r="AK1053" s="1506"/>
      <c r="AL1053" s="119"/>
    </row>
    <row r="1054" spans="1:38" ht="12.75" customHeight="1">
      <c r="A1054" s="379"/>
      <c r="B1054" s="379"/>
      <c r="C1054" s="18"/>
      <c r="D1054" s="1506"/>
      <c r="E1054" s="1506"/>
      <c r="F1054" s="1506"/>
      <c r="G1054" s="1506"/>
      <c r="H1054" s="1506"/>
      <c r="I1054" s="1506"/>
      <c r="J1054" s="1506"/>
      <c r="K1054" s="1506"/>
      <c r="L1054" s="1506"/>
      <c r="M1054" s="1506"/>
      <c r="N1054" s="1506"/>
      <c r="O1054" s="1506"/>
      <c r="P1054" s="1506"/>
      <c r="Q1054" s="1506"/>
      <c r="R1054" s="1506"/>
      <c r="S1054" s="1506"/>
      <c r="T1054" s="1506"/>
      <c r="U1054" s="1506"/>
      <c r="V1054" s="1506"/>
      <c r="W1054" s="1506"/>
      <c r="X1054" s="1506"/>
      <c r="Y1054" s="1506"/>
      <c r="Z1054" s="1506"/>
      <c r="AA1054" s="1506"/>
      <c r="AB1054" s="1506"/>
      <c r="AC1054" s="1506"/>
      <c r="AD1054" s="1506"/>
      <c r="AE1054" s="1506"/>
      <c r="AF1054" s="1506"/>
      <c r="AG1054" s="1506"/>
      <c r="AH1054" s="1506"/>
      <c r="AI1054" s="1506"/>
      <c r="AJ1054" s="1506"/>
      <c r="AK1054" s="1506"/>
      <c r="AL1054" s="119"/>
    </row>
    <row r="1055" spans="1:38" ht="12.75" customHeight="1">
      <c r="A1055" s="292"/>
      <c r="B1055" s="291"/>
      <c r="C1055" s="18"/>
      <c r="D1055" s="1506"/>
      <c r="E1055" s="1506"/>
      <c r="F1055" s="1506"/>
      <c r="G1055" s="1506"/>
      <c r="H1055" s="1506"/>
      <c r="I1055" s="1506"/>
      <c r="J1055" s="1506"/>
      <c r="K1055" s="1506"/>
      <c r="L1055" s="1506"/>
      <c r="M1055" s="1506"/>
      <c r="N1055" s="1506"/>
      <c r="O1055" s="1506"/>
      <c r="P1055" s="1506"/>
      <c r="Q1055" s="1506"/>
      <c r="R1055" s="1506"/>
      <c r="S1055" s="1506"/>
      <c r="T1055" s="1506"/>
      <c r="U1055" s="1506"/>
      <c r="V1055" s="1506"/>
      <c r="W1055" s="1506"/>
      <c r="X1055" s="1506"/>
      <c r="Y1055" s="1506"/>
      <c r="Z1055" s="1506"/>
      <c r="AA1055" s="1506"/>
      <c r="AB1055" s="1506"/>
      <c r="AC1055" s="1506"/>
      <c r="AD1055" s="1506"/>
      <c r="AE1055" s="1506"/>
      <c r="AF1055" s="1506"/>
      <c r="AG1055" s="1506"/>
      <c r="AH1055" s="1506"/>
      <c r="AI1055" s="1506"/>
      <c r="AJ1055" s="1506"/>
      <c r="AK1055" s="1506"/>
    </row>
    <row r="1056" spans="1:38" ht="12.75" customHeight="1">
      <c r="A1056" s="1607" t="s">
        <v>750</v>
      </c>
      <c r="B1056" s="1607"/>
      <c r="C1056" s="18">
        <v>6</v>
      </c>
      <c r="D1056" s="1506" t="s">
        <v>1684</v>
      </c>
      <c r="E1056" s="1506"/>
      <c r="F1056" s="1506"/>
      <c r="G1056" s="1506"/>
      <c r="H1056" s="1506"/>
      <c r="I1056" s="1506"/>
      <c r="J1056" s="1506"/>
      <c r="K1056" s="1506"/>
      <c r="L1056" s="1506"/>
      <c r="M1056" s="1506"/>
      <c r="N1056" s="1506"/>
      <c r="O1056" s="1506"/>
      <c r="P1056" s="1506"/>
      <c r="Q1056" s="1506"/>
      <c r="R1056" s="1506"/>
      <c r="S1056" s="1506"/>
      <c r="T1056" s="1506"/>
      <c r="U1056" s="1506"/>
      <c r="V1056" s="1506"/>
      <c r="W1056" s="1506"/>
      <c r="X1056" s="1506"/>
      <c r="Y1056" s="1506"/>
      <c r="Z1056" s="1506"/>
      <c r="AA1056" s="1506"/>
      <c r="AB1056" s="1506"/>
      <c r="AC1056" s="1506"/>
      <c r="AD1056" s="1506"/>
      <c r="AE1056" s="1506"/>
      <c r="AF1056" s="1506"/>
      <c r="AG1056" s="1506"/>
      <c r="AH1056" s="1506"/>
      <c r="AI1056" s="1506"/>
      <c r="AJ1056" s="1506"/>
      <c r="AK1056" s="1506"/>
    </row>
    <row r="1057" spans="1:38" ht="12.75" customHeight="1">
      <c r="A1057" s="292"/>
      <c r="B1057" s="550"/>
      <c r="C1057" s="18"/>
      <c r="D1057" s="1506"/>
      <c r="E1057" s="1506"/>
      <c r="F1057" s="1506"/>
      <c r="G1057" s="1506"/>
      <c r="H1057" s="1506"/>
      <c r="I1057" s="1506"/>
      <c r="J1057" s="1506"/>
      <c r="K1057" s="1506"/>
      <c r="L1057" s="1506"/>
      <c r="M1057" s="1506"/>
      <c r="N1057" s="1506"/>
      <c r="O1057" s="1506"/>
      <c r="P1057" s="1506"/>
      <c r="Q1057" s="1506"/>
      <c r="R1057" s="1506"/>
      <c r="S1057" s="1506"/>
      <c r="T1057" s="1506"/>
      <c r="U1057" s="1506"/>
      <c r="V1057" s="1506"/>
      <c r="W1057" s="1506"/>
      <c r="X1057" s="1506"/>
      <c r="Y1057" s="1506"/>
      <c r="Z1057" s="1506"/>
      <c r="AA1057" s="1506"/>
      <c r="AB1057" s="1506"/>
      <c r="AC1057" s="1506"/>
      <c r="AD1057" s="1506"/>
      <c r="AE1057" s="1506"/>
      <c r="AF1057" s="1506"/>
      <c r="AG1057" s="1506"/>
      <c r="AH1057" s="1506"/>
      <c r="AI1057" s="1506"/>
      <c r="AJ1057" s="1506"/>
      <c r="AK1057" s="1506"/>
      <c r="AL1057" s="44"/>
    </row>
    <row r="1058" spans="1:38" ht="12.75" customHeight="1">
      <c r="A1058" s="292"/>
      <c r="B1058" s="291"/>
      <c r="C1058" s="18"/>
      <c r="D1058" s="1506"/>
      <c r="E1058" s="1506"/>
      <c r="F1058" s="1506"/>
      <c r="G1058" s="1506"/>
      <c r="H1058" s="1506"/>
      <c r="I1058" s="1506"/>
      <c r="J1058" s="1506"/>
      <c r="K1058" s="1506"/>
      <c r="L1058" s="1506"/>
      <c r="M1058" s="1506"/>
      <c r="N1058" s="1506"/>
      <c r="O1058" s="1506"/>
      <c r="P1058" s="1506"/>
      <c r="Q1058" s="1506"/>
      <c r="R1058" s="1506"/>
      <c r="S1058" s="1506"/>
      <c r="T1058" s="1506"/>
      <c r="U1058" s="1506"/>
      <c r="V1058" s="1506"/>
      <c r="W1058" s="1506"/>
      <c r="X1058" s="1506"/>
      <c r="Y1058" s="1506"/>
      <c r="Z1058" s="1506"/>
      <c r="AA1058" s="1506"/>
      <c r="AB1058" s="1506"/>
      <c r="AC1058" s="1506"/>
      <c r="AD1058" s="1506"/>
      <c r="AE1058" s="1506"/>
      <c r="AF1058" s="1506"/>
      <c r="AG1058" s="1506"/>
      <c r="AH1058" s="1506"/>
      <c r="AI1058" s="1506"/>
      <c r="AJ1058" s="1506"/>
      <c r="AK1058" s="1506"/>
    </row>
    <row r="1059" spans="1:38" ht="12.75" customHeight="1">
      <c r="A1059" s="1607" t="s">
        <v>750</v>
      </c>
      <c r="B1059" s="1607"/>
      <c r="C1059" s="547">
        <v>7</v>
      </c>
      <c r="D1059" s="1506" t="s">
        <v>1686</v>
      </c>
      <c r="E1059" s="1506"/>
      <c r="F1059" s="1506"/>
      <c r="G1059" s="1506"/>
      <c r="H1059" s="1506"/>
      <c r="I1059" s="1506"/>
      <c r="J1059" s="1506"/>
      <c r="K1059" s="1506"/>
      <c r="L1059" s="1506"/>
      <c r="M1059" s="1506"/>
      <c r="N1059" s="1506"/>
      <c r="O1059" s="1506"/>
      <c r="P1059" s="1506"/>
      <c r="Q1059" s="1506"/>
      <c r="R1059" s="1506"/>
      <c r="S1059" s="1506"/>
      <c r="T1059" s="1506"/>
      <c r="U1059" s="1506"/>
      <c r="V1059" s="1506"/>
      <c r="W1059" s="1506"/>
      <c r="X1059" s="1506"/>
      <c r="Y1059" s="1506"/>
      <c r="Z1059" s="1506"/>
      <c r="AA1059" s="1506"/>
      <c r="AB1059" s="1506"/>
      <c r="AC1059" s="1506"/>
      <c r="AD1059" s="1506"/>
      <c r="AE1059" s="1506"/>
      <c r="AF1059" s="1506"/>
      <c r="AG1059" s="1506"/>
      <c r="AH1059" s="1506"/>
      <c r="AI1059" s="1506"/>
      <c r="AJ1059" s="1506"/>
      <c r="AK1059" s="1506"/>
    </row>
    <row r="1060" spans="1:38" ht="12.75" customHeight="1">
      <c r="A1060" s="379"/>
      <c r="B1060" s="379"/>
      <c r="C1060" s="553"/>
      <c r="D1060" s="1506"/>
      <c r="E1060" s="1506"/>
      <c r="F1060" s="1506"/>
      <c r="G1060" s="1506"/>
      <c r="H1060" s="1506"/>
      <c r="I1060" s="1506"/>
      <c r="J1060" s="1506"/>
      <c r="K1060" s="1506"/>
      <c r="L1060" s="1506"/>
      <c r="M1060" s="1506"/>
      <c r="N1060" s="1506"/>
      <c r="O1060" s="1506"/>
      <c r="P1060" s="1506"/>
      <c r="Q1060" s="1506"/>
      <c r="R1060" s="1506"/>
      <c r="S1060" s="1506"/>
      <c r="T1060" s="1506"/>
      <c r="U1060" s="1506"/>
      <c r="V1060" s="1506"/>
      <c r="W1060" s="1506"/>
      <c r="X1060" s="1506"/>
      <c r="Y1060" s="1506"/>
      <c r="Z1060" s="1506"/>
      <c r="AA1060" s="1506"/>
      <c r="AB1060" s="1506"/>
      <c r="AC1060" s="1506"/>
      <c r="AD1060" s="1506"/>
      <c r="AE1060" s="1506"/>
      <c r="AF1060" s="1506"/>
      <c r="AG1060" s="1506"/>
      <c r="AH1060" s="1506"/>
      <c r="AI1060" s="1506"/>
      <c r="AJ1060" s="1506"/>
      <c r="AK1060" s="1506"/>
      <c r="AL1060" s="51"/>
    </row>
    <row r="1061" spans="1:38" ht="12.75" customHeight="1">
      <c r="A1061" s="379"/>
      <c r="B1061" s="379"/>
      <c r="C1061" s="553"/>
      <c r="D1061" s="1506"/>
      <c r="E1061" s="1506"/>
      <c r="F1061" s="1506"/>
      <c r="G1061" s="1506"/>
      <c r="H1061" s="1506"/>
      <c r="I1061" s="1506"/>
      <c r="J1061" s="1506"/>
      <c r="K1061" s="1506"/>
      <c r="L1061" s="1506"/>
      <c r="M1061" s="1506"/>
      <c r="N1061" s="1506"/>
      <c r="O1061" s="1506"/>
      <c r="P1061" s="1506"/>
      <c r="Q1061" s="1506"/>
      <c r="R1061" s="1506"/>
      <c r="S1061" s="1506"/>
      <c r="T1061" s="1506"/>
      <c r="U1061" s="1506"/>
      <c r="V1061" s="1506"/>
      <c r="W1061" s="1506"/>
      <c r="X1061" s="1506"/>
      <c r="Y1061" s="1506"/>
      <c r="Z1061" s="1506"/>
      <c r="AA1061" s="1506"/>
      <c r="AB1061" s="1506"/>
      <c r="AC1061" s="1506"/>
      <c r="AD1061" s="1506"/>
      <c r="AE1061" s="1506"/>
      <c r="AF1061" s="1506"/>
      <c r="AG1061" s="1506"/>
      <c r="AH1061" s="1506"/>
      <c r="AI1061" s="1506"/>
      <c r="AJ1061" s="1506"/>
      <c r="AK1061" s="1506"/>
      <c r="AL1061" s="51"/>
    </row>
    <row r="1062" spans="1:38" ht="12.75" customHeight="1">
      <c r="A1062" s="292"/>
      <c r="B1062" s="291"/>
      <c r="C1062" s="547"/>
      <c r="D1062" s="1506"/>
      <c r="E1062" s="1506"/>
      <c r="F1062" s="1506"/>
      <c r="G1062" s="1506"/>
      <c r="H1062" s="1506"/>
      <c r="I1062" s="1506"/>
      <c r="J1062" s="1506"/>
      <c r="K1062" s="1506"/>
      <c r="L1062" s="1506"/>
      <c r="M1062" s="1506"/>
      <c r="N1062" s="1506"/>
      <c r="O1062" s="1506"/>
      <c r="P1062" s="1506"/>
      <c r="Q1062" s="1506"/>
      <c r="R1062" s="1506"/>
      <c r="S1062" s="1506"/>
      <c r="T1062" s="1506"/>
      <c r="U1062" s="1506"/>
      <c r="V1062" s="1506"/>
      <c r="W1062" s="1506"/>
      <c r="X1062" s="1506"/>
      <c r="Y1062" s="1506"/>
      <c r="Z1062" s="1506"/>
      <c r="AA1062" s="1506"/>
      <c r="AB1062" s="1506"/>
      <c r="AC1062" s="1506"/>
      <c r="AD1062" s="1506"/>
      <c r="AE1062" s="1506"/>
      <c r="AF1062" s="1506"/>
      <c r="AG1062" s="1506"/>
      <c r="AH1062" s="1506"/>
      <c r="AI1062" s="1506"/>
      <c r="AJ1062" s="1506"/>
      <c r="AK1062" s="1506"/>
    </row>
    <row r="1063" spans="1:38" ht="12.75" customHeight="1">
      <c r="A1063" s="1607" t="s">
        <v>750</v>
      </c>
      <c r="B1063" s="1607"/>
      <c r="C1063" s="547">
        <v>8</v>
      </c>
      <c r="D1063" s="1520" t="s">
        <v>2019</v>
      </c>
      <c r="E1063" s="1506"/>
      <c r="F1063" s="1506"/>
      <c r="G1063" s="1506"/>
      <c r="H1063" s="1506"/>
      <c r="I1063" s="1506"/>
      <c r="J1063" s="1506"/>
      <c r="K1063" s="1506"/>
      <c r="L1063" s="1506"/>
      <c r="M1063" s="1506"/>
      <c r="N1063" s="1506"/>
      <c r="O1063" s="1506"/>
      <c r="P1063" s="1506"/>
      <c r="Q1063" s="1506"/>
      <c r="R1063" s="1506"/>
      <c r="S1063" s="1506"/>
      <c r="T1063" s="1506"/>
      <c r="U1063" s="1506"/>
      <c r="V1063" s="1506"/>
      <c r="W1063" s="1506"/>
      <c r="X1063" s="1506"/>
      <c r="Y1063" s="1506"/>
      <c r="Z1063" s="1506"/>
      <c r="AA1063" s="1506"/>
      <c r="AB1063" s="1506"/>
      <c r="AC1063" s="1506"/>
      <c r="AD1063" s="1506"/>
      <c r="AE1063" s="1506"/>
      <c r="AF1063" s="1506"/>
      <c r="AG1063" s="1506"/>
      <c r="AH1063" s="1506"/>
      <c r="AI1063" s="1506"/>
      <c r="AJ1063" s="1506"/>
      <c r="AK1063" s="1506"/>
    </row>
    <row r="1064" spans="1:38" ht="12.75" customHeight="1">
      <c r="A1064" s="379"/>
      <c r="B1064" s="379"/>
      <c r="C1064" s="547"/>
      <c r="D1064" s="1506"/>
      <c r="E1064" s="1506"/>
      <c r="F1064" s="1506"/>
      <c r="G1064" s="1506"/>
      <c r="H1064" s="1506"/>
      <c r="I1064" s="1506"/>
      <c r="J1064" s="1506"/>
      <c r="K1064" s="1506"/>
      <c r="L1064" s="1506"/>
      <c r="M1064" s="1506"/>
      <c r="N1064" s="1506"/>
      <c r="O1064" s="1506"/>
      <c r="P1064" s="1506"/>
      <c r="Q1064" s="1506"/>
      <c r="R1064" s="1506"/>
      <c r="S1064" s="1506"/>
      <c r="T1064" s="1506"/>
      <c r="U1064" s="1506"/>
      <c r="V1064" s="1506"/>
      <c r="W1064" s="1506"/>
      <c r="X1064" s="1506"/>
      <c r="Y1064" s="1506"/>
      <c r="Z1064" s="1506"/>
      <c r="AA1064" s="1506"/>
      <c r="AB1064" s="1506"/>
      <c r="AC1064" s="1506"/>
      <c r="AD1064" s="1506"/>
      <c r="AE1064" s="1506"/>
      <c r="AF1064" s="1506"/>
      <c r="AG1064" s="1506"/>
      <c r="AH1064" s="1506"/>
      <c r="AI1064" s="1506"/>
      <c r="AJ1064" s="1506"/>
      <c r="AK1064" s="1506"/>
    </row>
    <row r="1065" spans="1:38" ht="12.75" customHeight="1">
      <c r="A1065" s="379"/>
      <c r="B1065" s="379"/>
      <c r="C1065" s="547"/>
      <c r="D1065" s="1506"/>
      <c r="E1065" s="1506"/>
      <c r="F1065" s="1506"/>
      <c r="G1065" s="1506"/>
      <c r="H1065" s="1506"/>
      <c r="I1065" s="1506"/>
      <c r="J1065" s="1506"/>
      <c r="K1065" s="1506"/>
      <c r="L1065" s="1506"/>
      <c r="M1065" s="1506"/>
      <c r="N1065" s="1506"/>
      <c r="O1065" s="1506"/>
      <c r="P1065" s="1506"/>
      <c r="Q1065" s="1506"/>
      <c r="R1065" s="1506"/>
      <c r="S1065" s="1506"/>
      <c r="T1065" s="1506"/>
      <c r="U1065" s="1506"/>
      <c r="V1065" s="1506"/>
      <c r="W1065" s="1506"/>
      <c r="X1065" s="1506"/>
      <c r="Y1065" s="1506"/>
      <c r="Z1065" s="1506"/>
      <c r="AA1065" s="1506"/>
      <c r="AB1065" s="1506"/>
      <c r="AC1065" s="1506"/>
      <c r="AD1065" s="1506"/>
      <c r="AE1065" s="1506"/>
      <c r="AF1065" s="1506"/>
      <c r="AG1065" s="1506"/>
      <c r="AH1065" s="1506"/>
      <c r="AI1065" s="1506"/>
      <c r="AJ1065" s="1506"/>
      <c r="AK1065" s="1506"/>
    </row>
    <row r="1066" spans="1:38" ht="12.75" customHeight="1">
      <c r="A1066" s="292"/>
      <c r="B1066" s="291"/>
      <c r="C1066" s="547"/>
      <c r="D1066" s="1506"/>
      <c r="E1066" s="1506"/>
      <c r="F1066" s="1506"/>
      <c r="G1066" s="1506"/>
      <c r="H1066" s="1506"/>
      <c r="I1066" s="1506"/>
      <c r="J1066" s="1506"/>
      <c r="K1066" s="1506"/>
      <c r="L1066" s="1506"/>
      <c r="M1066" s="1506"/>
      <c r="N1066" s="1506"/>
      <c r="O1066" s="1506"/>
      <c r="P1066" s="1506"/>
      <c r="Q1066" s="1506"/>
      <c r="R1066" s="1506"/>
      <c r="S1066" s="1506"/>
      <c r="T1066" s="1506"/>
      <c r="U1066" s="1506"/>
      <c r="V1066" s="1506"/>
      <c r="W1066" s="1506"/>
      <c r="X1066" s="1506"/>
      <c r="Y1066" s="1506"/>
      <c r="Z1066" s="1506"/>
      <c r="AA1066" s="1506"/>
      <c r="AB1066" s="1506"/>
      <c r="AC1066" s="1506"/>
      <c r="AD1066" s="1506"/>
      <c r="AE1066" s="1506"/>
      <c r="AF1066" s="1506"/>
      <c r="AG1066" s="1506"/>
      <c r="AH1066" s="1506"/>
      <c r="AI1066" s="1506"/>
      <c r="AJ1066" s="1506"/>
      <c r="AK1066" s="1506"/>
    </row>
    <row r="1067" spans="1:38" ht="12.75" customHeight="1">
      <c r="A1067" s="1607" t="s">
        <v>750</v>
      </c>
      <c r="B1067" s="1607"/>
      <c r="C1067" s="547">
        <v>9</v>
      </c>
      <c r="D1067" s="1506" t="s">
        <v>1685</v>
      </c>
      <c r="E1067" s="1506"/>
      <c r="F1067" s="1506"/>
      <c r="G1067" s="1506"/>
      <c r="H1067" s="1506"/>
      <c r="I1067" s="1506"/>
      <c r="J1067" s="1506"/>
      <c r="K1067" s="1506"/>
      <c r="L1067" s="1506"/>
      <c r="M1067" s="1506"/>
      <c r="N1067" s="1506"/>
      <c r="O1067" s="1506"/>
      <c r="P1067" s="1506"/>
      <c r="Q1067" s="1506"/>
      <c r="R1067" s="1506"/>
      <c r="S1067" s="1506"/>
      <c r="T1067" s="1506"/>
      <c r="U1067" s="1506"/>
      <c r="V1067" s="1506"/>
      <c r="W1067" s="1506"/>
      <c r="X1067" s="1506"/>
      <c r="Y1067" s="1506"/>
      <c r="Z1067" s="1506"/>
      <c r="AA1067" s="1506"/>
      <c r="AB1067" s="1506"/>
      <c r="AC1067" s="1506"/>
      <c r="AD1067" s="1506"/>
      <c r="AE1067" s="1506"/>
      <c r="AF1067" s="1506"/>
      <c r="AG1067" s="1506"/>
      <c r="AH1067" s="1506"/>
      <c r="AI1067" s="1506"/>
      <c r="AJ1067" s="1506"/>
      <c r="AK1067" s="1506"/>
    </row>
    <row r="1068" spans="1:38" ht="12.75" customHeight="1">
      <c r="A1068" s="292"/>
      <c r="B1068" s="291"/>
      <c r="C1068" s="547"/>
      <c r="D1068" s="1506"/>
      <c r="E1068" s="1506"/>
      <c r="F1068" s="1506"/>
      <c r="G1068" s="1506"/>
      <c r="H1068" s="1506"/>
      <c r="I1068" s="1506"/>
      <c r="J1068" s="1506"/>
      <c r="K1068" s="1506"/>
      <c r="L1068" s="1506"/>
      <c r="M1068" s="1506"/>
      <c r="N1068" s="1506"/>
      <c r="O1068" s="1506"/>
      <c r="P1068" s="1506"/>
      <c r="Q1068" s="1506"/>
      <c r="R1068" s="1506"/>
      <c r="S1068" s="1506"/>
      <c r="T1068" s="1506"/>
      <c r="U1068" s="1506"/>
      <c r="V1068" s="1506"/>
      <c r="W1068" s="1506"/>
      <c r="X1068" s="1506"/>
      <c r="Y1068" s="1506"/>
      <c r="Z1068" s="1506"/>
      <c r="AA1068" s="1506"/>
      <c r="AB1068" s="1506"/>
      <c r="AC1068" s="1506"/>
      <c r="AD1068" s="1506"/>
      <c r="AE1068" s="1506"/>
      <c r="AF1068" s="1506"/>
      <c r="AG1068" s="1506"/>
      <c r="AH1068" s="1506"/>
      <c r="AI1068" s="1506"/>
      <c r="AJ1068" s="1506"/>
      <c r="AK1068" s="1506"/>
    </row>
    <row r="1069" spans="1:38" ht="12.75" customHeight="1">
      <c r="D1069" s="1506"/>
      <c r="E1069" s="1506"/>
      <c r="F1069" s="1506"/>
      <c r="G1069" s="1506"/>
      <c r="H1069" s="1506"/>
      <c r="I1069" s="1506"/>
      <c r="J1069" s="1506"/>
      <c r="K1069" s="1506"/>
      <c r="L1069" s="1506"/>
      <c r="M1069" s="1506"/>
      <c r="N1069" s="1506"/>
      <c r="O1069" s="1506"/>
      <c r="P1069" s="1506"/>
      <c r="Q1069" s="1506"/>
      <c r="R1069" s="1506"/>
      <c r="S1069" s="1506"/>
      <c r="T1069" s="1506"/>
      <c r="U1069" s="1506"/>
      <c r="V1069" s="1506"/>
      <c r="W1069" s="1506"/>
      <c r="X1069" s="1506"/>
      <c r="Y1069" s="1506"/>
      <c r="Z1069" s="1506"/>
      <c r="AA1069" s="1506"/>
      <c r="AB1069" s="1506"/>
      <c r="AC1069" s="1506"/>
      <c r="AD1069" s="1506"/>
      <c r="AE1069" s="1506"/>
      <c r="AF1069" s="1506"/>
      <c r="AG1069" s="1506"/>
      <c r="AH1069" s="1506"/>
      <c r="AI1069" s="1506"/>
      <c r="AJ1069" s="1506"/>
      <c r="AK1069" s="1506"/>
    </row>
    <row r="1070" spans="1:38" ht="12.75" customHeight="1"/>
    <row r="1071" spans="1:38" ht="12.75" hidden="1" customHeight="1"/>
    <row r="1072" spans="1:38" ht="12.75" hidden="1" customHeight="1"/>
    <row r="1073" ht="12.75" hidden="1" customHeight="1"/>
  </sheetData>
  <sheetProtection algorithmName="SHA-512" hashValue="Sw58SFg3s8Md35ievDGIajHa3az8cW42+0CFhE/nidCrGIMBRph7t5lZ1buXk7e4KQ/7/uLgfks4AmThA0AFQg==" saltValue="xuqSzR4V7UOAZ1nBZ4xkYA=="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AA946:AG946"/>
    <mergeCell ref="Z689:AK689"/>
    <mergeCell ref="AG670:AH670"/>
    <mergeCell ref="Z651:AK651"/>
    <mergeCell ref="H653:R653"/>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J766:N769"/>
    <mergeCell ref="G649:R649"/>
    <mergeCell ref="W841:AC841"/>
    <mergeCell ref="D1067:AK1069"/>
    <mergeCell ref="D1030:AK1035"/>
    <mergeCell ref="D1036:AK1041"/>
    <mergeCell ref="D1042:AK1047"/>
    <mergeCell ref="D1048:AK1050"/>
    <mergeCell ref="D1051:AK1055"/>
    <mergeCell ref="D1056:AK1058"/>
    <mergeCell ref="AG827:AJ827"/>
    <mergeCell ref="AG389:AH389"/>
    <mergeCell ref="G737:J737"/>
    <mergeCell ref="AD732:AH732"/>
    <mergeCell ref="AG638:AK638"/>
    <mergeCell ref="V640:AA640"/>
    <mergeCell ref="AB639:AF639"/>
    <mergeCell ref="O772:S772"/>
    <mergeCell ref="Y772:AC772"/>
    <mergeCell ref="T780:X783"/>
    <mergeCell ref="T772:X772"/>
    <mergeCell ref="Y774:AC774"/>
    <mergeCell ref="G749:J749"/>
    <mergeCell ref="U743:X743"/>
    <mergeCell ref="G652:L652"/>
    <mergeCell ref="P676:R676"/>
    <mergeCell ref="G674:R674"/>
    <mergeCell ref="Z688:AK688"/>
    <mergeCell ref="Z672:AK672"/>
    <mergeCell ref="C756:AK764"/>
    <mergeCell ref="C824:H824"/>
    <mergeCell ref="M824:P824"/>
    <mergeCell ref="T770:X770"/>
    <mergeCell ref="Y766:AC769"/>
    <mergeCell ref="O770:S770"/>
    <mergeCell ref="C833:AJ833"/>
    <mergeCell ref="Z684:AE684"/>
    <mergeCell ref="Z681:AK681"/>
    <mergeCell ref="AD741:AH741"/>
    <mergeCell ref="G732:J732"/>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G748:J748"/>
    <mergeCell ref="V638:AA638"/>
    <mergeCell ref="AG639:AK639"/>
    <mergeCell ref="P748:T748"/>
    <mergeCell ref="K732:O732"/>
    <mergeCell ref="P731:T731"/>
    <mergeCell ref="H669:R669"/>
    <mergeCell ref="G648:R648"/>
    <mergeCell ref="C643:O643"/>
    <mergeCell ref="Y793:AC793"/>
    <mergeCell ref="O792:S792"/>
    <mergeCell ref="T792:X792"/>
    <mergeCell ref="Y797:AC797"/>
    <mergeCell ref="K730:O730"/>
    <mergeCell ref="P733:T733"/>
    <mergeCell ref="AD728:AH728"/>
    <mergeCell ref="U744:X744"/>
    <mergeCell ref="B737:F737"/>
    <mergeCell ref="G720:J723"/>
    <mergeCell ref="Y720:AC723"/>
    <mergeCell ref="B732:F732"/>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C825:AF825"/>
    <mergeCell ref="C822:H822"/>
    <mergeCell ref="W838:AC838"/>
    <mergeCell ref="AC819:AF820"/>
    <mergeCell ref="V641:AA641"/>
    <mergeCell ref="N678:O678"/>
    <mergeCell ref="B724:F724"/>
    <mergeCell ref="N654:O654"/>
    <mergeCell ref="H661:R661"/>
    <mergeCell ref="B725:F725"/>
    <mergeCell ref="C641:O641"/>
    <mergeCell ref="K731:O731"/>
    <mergeCell ref="G731:J731"/>
    <mergeCell ref="P728:T728"/>
    <mergeCell ref="Y731:AC731"/>
    <mergeCell ref="Y732:AC732"/>
    <mergeCell ref="AI733:AK733"/>
    <mergeCell ref="AG828:AJ828"/>
    <mergeCell ref="AD745:AH745"/>
    <mergeCell ref="U741:X741"/>
    <mergeCell ref="Y741:AC741"/>
    <mergeCell ref="Y736:AC736"/>
    <mergeCell ref="Y744:AC744"/>
    <mergeCell ref="Y743:AC743"/>
    <mergeCell ref="AD742:AH742"/>
    <mergeCell ref="K741:O741"/>
    <mergeCell ref="G725:J725"/>
    <mergeCell ref="U824:X824"/>
    <mergeCell ref="C823:H823"/>
    <mergeCell ref="T790:X790"/>
    <mergeCell ref="Y790:AC790"/>
    <mergeCell ref="C821:H821"/>
    <mergeCell ref="B736:F736"/>
    <mergeCell ref="T771:X771"/>
    <mergeCell ref="J792:N792"/>
    <mergeCell ref="O788:S788"/>
    <mergeCell ref="T788:X788"/>
    <mergeCell ref="Y788:AC788"/>
    <mergeCell ref="O766:S769"/>
    <mergeCell ref="J771:N771"/>
    <mergeCell ref="AD749:AH749"/>
    <mergeCell ref="AB638:AF638"/>
    <mergeCell ref="P724:T724"/>
    <mergeCell ref="G724:J724"/>
    <mergeCell ref="P638:R638"/>
    <mergeCell ref="S638:U638"/>
    <mergeCell ref="V642:AA642"/>
    <mergeCell ref="AB640:AF640"/>
    <mergeCell ref="C640:O640"/>
    <mergeCell ref="S642:U642"/>
    <mergeCell ref="P692:R692"/>
    <mergeCell ref="S639:U639"/>
    <mergeCell ref="H685:R685"/>
    <mergeCell ref="G689:R689"/>
    <mergeCell ref="P741:T741"/>
    <mergeCell ref="G738:J738"/>
    <mergeCell ref="Z667:AK667"/>
    <mergeCell ref="B738:F738"/>
    <mergeCell ref="G734:J734"/>
    <mergeCell ref="G735:J735"/>
    <mergeCell ref="P749:T749"/>
    <mergeCell ref="K724:O724"/>
    <mergeCell ref="H693:R693"/>
    <mergeCell ref="R711:T711"/>
    <mergeCell ref="AD724:AH724"/>
    <mergeCell ref="U720:X723"/>
    <mergeCell ref="AE708:AF708"/>
    <mergeCell ref="N694:O694"/>
    <mergeCell ref="G657:R657"/>
    <mergeCell ref="Z652:AE652"/>
    <mergeCell ref="Z658:AK658"/>
    <mergeCell ref="N662:O662"/>
    <mergeCell ref="G667:R667"/>
    <mergeCell ref="G658:R658"/>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Z673:AK673"/>
    <mergeCell ref="G659:R659"/>
    <mergeCell ref="AI692:AK692"/>
    <mergeCell ref="Z690:AK690"/>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0:N790"/>
    <mergeCell ref="J788:N788"/>
    <mergeCell ref="J794:N794"/>
    <mergeCell ref="Y784:AC784"/>
    <mergeCell ref="T793:X793"/>
    <mergeCell ref="M842:V842"/>
    <mergeCell ref="W842:AC842"/>
    <mergeCell ref="W854:AC854"/>
    <mergeCell ref="W848:AC848"/>
    <mergeCell ref="G730:J730"/>
    <mergeCell ref="AI739:AK739"/>
    <mergeCell ref="G739:J739"/>
    <mergeCell ref="G682:R682"/>
    <mergeCell ref="G684:L684"/>
    <mergeCell ref="E713:AK713"/>
    <mergeCell ref="AC886:AH886"/>
    <mergeCell ref="Y827:AB827"/>
    <mergeCell ref="AC827:AF827"/>
    <mergeCell ref="AG825:AJ825"/>
    <mergeCell ref="S640:U640"/>
    <mergeCell ref="Z692:AE692"/>
    <mergeCell ref="J710:X710"/>
    <mergeCell ref="J711:O711"/>
    <mergeCell ref="G668:L668"/>
    <mergeCell ref="G676:L676"/>
    <mergeCell ref="AI730:AK730"/>
    <mergeCell ref="U725:X725"/>
    <mergeCell ref="Y727:AC727"/>
    <mergeCell ref="K726:O726"/>
    <mergeCell ref="C642:O642"/>
    <mergeCell ref="AB642:AF642"/>
    <mergeCell ref="B645:AF645"/>
    <mergeCell ref="AG702:AK702"/>
    <mergeCell ref="AG701:AK701"/>
    <mergeCell ref="Z680:AK680"/>
    <mergeCell ref="Z650:AK650"/>
    <mergeCell ref="G651:R651"/>
    <mergeCell ref="Z657:AK657"/>
    <mergeCell ref="P725:T725"/>
    <mergeCell ref="P720:T723"/>
    <mergeCell ref="Z666:AK666"/>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AI737:AK737"/>
    <mergeCell ref="AI738:AK738"/>
    <mergeCell ref="U730:X730"/>
    <mergeCell ref="U740:X740"/>
    <mergeCell ref="AI741:AK741"/>
    <mergeCell ref="AI740:AK740"/>
    <mergeCell ref="AI748:AK748"/>
    <mergeCell ref="AD748:AH748"/>
    <mergeCell ref="U745:X745"/>
    <mergeCell ref="AI726:AK726"/>
    <mergeCell ref="Y726:AC726"/>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P732:T732"/>
    <mergeCell ref="B733:F733"/>
    <mergeCell ref="B734:F734"/>
    <mergeCell ref="AD747:AH747"/>
    <mergeCell ref="U735:X735"/>
    <mergeCell ref="Y734:AC734"/>
    <mergeCell ref="AD734:AH734"/>
    <mergeCell ref="U732:X732"/>
    <mergeCell ref="Y742:AC742"/>
    <mergeCell ref="AD735:AH735"/>
    <mergeCell ref="AI734:AK734"/>
    <mergeCell ref="AD736:AH736"/>
    <mergeCell ref="AI732:AK732"/>
    <mergeCell ref="AD746:AH746"/>
    <mergeCell ref="AD744:AH744"/>
    <mergeCell ref="AI746:AK746"/>
    <mergeCell ref="AI745:AK745"/>
    <mergeCell ref="AI744:AK744"/>
    <mergeCell ref="K739:O739"/>
    <mergeCell ref="P739:T739"/>
    <mergeCell ref="G733:J733"/>
    <mergeCell ref="K733:O733"/>
    <mergeCell ref="G743:J743"/>
    <mergeCell ref="P743:T743"/>
    <mergeCell ref="K740:O740"/>
    <mergeCell ref="K742:O742"/>
    <mergeCell ref="U742:X742"/>
    <mergeCell ref="K744:O744"/>
    <mergeCell ref="AD743:AH743"/>
    <mergeCell ref="K736:O736"/>
    <mergeCell ref="K738:O738"/>
    <mergeCell ref="K735:O735"/>
    <mergeCell ref="G741:J741"/>
    <mergeCell ref="G742:J742"/>
    <mergeCell ref="K737:O737"/>
    <mergeCell ref="P736:T736"/>
    <mergeCell ref="G736:J736"/>
    <mergeCell ref="Y746:AC746"/>
    <mergeCell ref="P740:T740"/>
    <mergeCell ref="U734:X734"/>
    <mergeCell ref="Y735:AC735"/>
    <mergeCell ref="K743:O743"/>
    <mergeCell ref="U748:X748"/>
    <mergeCell ref="Y745:AC745"/>
    <mergeCell ref="P738:T738"/>
    <mergeCell ref="P737:T737"/>
    <mergeCell ref="Y738:AC738"/>
    <mergeCell ref="U738:X738"/>
    <mergeCell ref="U739:X739"/>
    <mergeCell ref="Y739:AC739"/>
    <mergeCell ref="BZ651:CD651"/>
    <mergeCell ref="BZ652:CD652"/>
    <mergeCell ref="BZ627:CD627"/>
    <mergeCell ref="BZ634:CD634"/>
    <mergeCell ref="BZ633:CD633"/>
    <mergeCell ref="BZ630:CD630"/>
    <mergeCell ref="BZ631:CD631"/>
    <mergeCell ref="BZ632:CD632"/>
    <mergeCell ref="BA645:BE645"/>
    <mergeCell ref="AD725:AH725"/>
    <mergeCell ref="Y725:AC725"/>
    <mergeCell ref="S634:U634"/>
    <mergeCell ref="S637:U637"/>
    <mergeCell ref="C636:O636"/>
    <mergeCell ref="S636:U636"/>
    <mergeCell ref="P634:R634"/>
    <mergeCell ref="AX631:AY631"/>
    <mergeCell ref="AB632:AF632"/>
    <mergeCell ref="BU634:BY634"/>
    <mergeCell ref="V637:AA637"/>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BK619:BO619"/>
    <mergeCell ref="AV632:AW632"/>
    <mergeCell ref="AX632:AY632"/>
    <mergeCell ref="BA632:BE632"/>
    <mergeCell ref="AX635:AY635"/>
    <mergeCell ref="BZ628:CD628"/>
    <mergeCell ref="BZ635:CD635"/>
    <mergeCell ref="AR628:AS628"/>
    <mergeCell ref="AX628:AY628"/>
    <mergeCell ref="BA628:BE628"/>
    <mergeCell ref="BF628:BJ628"/>
    <mergeCell ref="V632:AA632"/>
    <mergeCell ref="BP627:BT627"/>
    <mergeCell ref="BP625:BT625"/>
    <mergeCell ref="BK626:BO626"/>
    <mergeCell ref="BZ638:CD638"/>
    <mergeCell ref="AI676:AK676"/>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BK631:BO631"/>
    <mergeCell ref="BP631:BT631"/>
    <mergeCell ref="AV631:AW631"/>
    <mergeCell ref="AR630:AS630"/>
    <mergeCell ref="BF650:BJ650"/>
    <mergeCell ref="BF632:BJ632"/>
    <mergeCell ref="BF648:BJ648"/>
    <mergeCell ref="AG634:AK634"/>
    <mergeCell ref="AT630:AU630"/>
    <mergeCell ref="BA631:BE631"/>
    <mergeCell ref="AR633:AS633"/>
    <mergeCell ref="AG635:AK635"/>
    <mergeCell ref="BZ615:CD615"/>
    <mergeCell ref="BZ616:CD616"/>
    <mergeCell ref="BZ617:CD617"/>
    <mergeCell ref="AT635:AU635"/>
    <mergeCell ref="BA635:BE635"/>
    <mergeCell ref="BF635:BJ635"/>
    <mergeCell ref="BF634:BJ634"/>
    <mergeCell ref="AX633:AY633"/>
    <mergeCell ref="BK635:BO635"/>
    <mergeCell ref="BP635:BT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K633:BO633"/>
    <mergeCell ref="BP633:BT633"/>
    <mergeCell ref="BK634:BO634"/>
    <mergeCell ref="BP634:BT634"/>
    <mergeCell ref="AV634:AW634"/>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B635:AF635"/>
    <mergeCell ref="AB633:AF633"/>
    <mergeCell ref="AB636:AF636"/>
    <mergeCell ref="C634:O634"/>
    <mergeCell ref="S635:U635"/>
    <mergeCell ref="BK629:BO629"/>
    <mergeCell ref="BP629:BT629"/>
    <mergeCell ref="AV629:AW629"/>
    <mergeCell ref="AX629:AY629"/>
    <mergeCell ref="BU627:BY627"/>
    <mergeCell ref="AT628:AU628"/>
    <mergeCell ref="AV628:AW628"/>
    <mergeCell ref="AT627:AU627"/>
    <mergeCell ref="AV627:AW627"/>
    <mergeCell ref="AT629:AU629"/>
    <mergeCell ref="BA630:BE630"/>
    <mergeCell ref="BF630:BJ630"/>
    <mergeCell ref="AT631:AU631"/>
    <mergeCell ref="AT625:AU625"/>
    <mergeCell ref="AV625:AW625"/>
    <mergeCell ref="AX625:AY625"/>
    <mergeCell ref="BU625:BY625"/>
    <mergeCell ref="BF625:BJ625"/>
    <mergeCell ref="BK625:BO625"/>
    <mergeCell ref="BA625:BE625"/>
    <mergeCell ref="BA629:BE629"/>
    <mergeCell ref="BF629:BJ629"/>
    <mergeCell ref="AV630:AW630"/>
    <mergeCell ref="BA650:BE650"/>
    <mergeCell ref="BU632:BY632"/>
    <mergeCell ref="BK628:BO628"/>
    <mergeCell ref="BP628:BT628"/>
    <mergeCell ref="BU628:BY628"/>
    <mergeCell ref="AX630:AY630"/>
    <mergeCell ref="BA641:BE641"/>
    <mergeCell ref="BK638:BO638"/>
    <mergeCell ref="BP638:BT638"/>
    <mergeCell ref="BP640:BT640"/>
    <mergeCell ref="BF649:BJ649"/>
    <mergeCell ref="BK649:BO649"/>
    <mergeCell ref="BP649:BT649"/>
    <mergeCell ref="BK647:BO647"/>
    <mergeCell ref="AR626:AS626"/>
    <mergeCell ref="AT632:AU632"/>
    <mergeCell ref="BU629:BY629"/>
    <mergeCell ref="BP630:BT630"/>
    <mergeCell ref="BU630:BY630"/>
    <mergeCell ref="BU631:BY631"/>
    <mergeCell ref="BK632:BO632"/>
    <mergeCell ref="BU626:BY626"/>
    <mergeCell ref="BP626:BT626"/>
    <mergeCell ref="AX627:AY627"/>
    <mergeCell ref="AX626:AY626"/>
    <mergeCell ref="BA626:BE626"/>
    <mergeCell ref="BF626:BJ626"/>
    <mergeCell ref="AT626:AU626"/>
    <mergeCell ref="BA627:BE627"/>
    <mergeCell ref="BF627:BJ627"/>
    <mergeCell ref="BK627:BO627"/>
    <mergeCell ref="AR632:AS632"/>
    <mergeCell ref="BP619:BT619"/>
    <mergeCell ref="AV622:AW622"/>
    <mergeCell ref="AR621:AS621"/>
    <mergeCell ref="AT622:AU622"/>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AR623:AS623"/>
    <mergeCell ref="AT623:AU623"/>
    <mergeCell ref="AV623:AW623"/>
    <mergeCell ref="AV621:AW621"/>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AX615:AY615"/>
    <mergeCell ref="BA615:BE615"/>
    <mergeCell ref="BF615:BJ615"/>
    <mergeCell ref="AX614:AY614"/>
    <mergeCell ref="BA614:BE614"/>
    <mergeCell ref="BF614:BJ614"/>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R612:AS612"/>
    <mergeCell ref="AT612:AU612"/>
    <mergeCell ref="AV612:AW612"/>
    <mergeCell ref="AX612:AY612"/>
    <mergeCell ref="BA609:BE609"/>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V615:AW615"/>
    <mergeCell ref="BK614:BO614"/>
    <mergeCell ref="BP614:BT614"/>
    <mergeCell ref="AV614:AW614"/>
    <mergeCell ref="AR619:AS619"/>
    <mergeCell ref="AT616:AU616"/>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P568:W568"/>
    <mergeCell ref="P570:W570"/>
    <mergeCell ref="AT617:AU617"/>
    <mergeCell ref="AT624:AU624"/>
    <mergeCell ref="P566:W566"/>
    <mergeCell ref="Z575:AK575"/>
    <mergeCell ref="G575:R575"/>
    <mergeCell ref="Z577:AK577"/>
    <mergeCell ref="AE572:AK572"/>
    <mergeCell ref="X567:AD567"/>
    <mergeCell ref="AE567:AK567"/>
    <mergeCell ref="X566:AD566"/>
    <mergeCell ref="AE571:AK571"/>
    <mergeCell ref="C560:O560"/>
    <mergeCell ref="C561:O561"/>
    <mergeCell ref="P561:W561"/>
    <mergeCell ref="X562:AD562"/>
    <mergeCell ref="P562:W562"/>
    <mergeCell ref="P563:W563"/>
    <mergeCell ref="G586:L586"/>
    <mergeCell ref="AI586:AK586"/>
    <mergeCell ref="G585:R585"/>
    <mergeCell ref="G576:R576"/>
    <mergeCell ref="N588:O588"/>
    <mergeCell ref="G583:R583"/>
    <mergeCell ref="Z578:AE578"/>
    <mergeCell ref="B572:AD572"/>
    <mergeCell ref="X563:AD563"/>
    <mergeCell ref="C566:O566"/>
    <mergeCell ref="Z615:AK615"/>
    <mergeCell ref="AA619:AK619"/>
    <mergeCell ref="Z591:AK591"/>
    <mergeCell ref="AC549:AF549"/>
    <mergeCell ref="AE562:AK562"/>
    <mergeCell ref="C562:O562"/>
    <mergeCell ref="X560:AD560"/>
    <mergeCell ref="P560:W560"/>
    <mergeCell ref="C571:O571"/>
    <mergeCell ref="AE568:AK568"/>
    <mergeCell ref="X568:AD568"/>
    <mergeCell ref="AE564:AK564"/>
    <mergeCell ref="AE560:AK560"/>
    <mergeCell ref="O531:AA531"/>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H579:R579"/>
    <mergeCell ref="G578:L578"/>
    <mergeCell ref="AA579:AK579"/>
    <mergeCell ref="Z583:AK583"/>
    <mergeCell ref="Z608:AK608"/>
    <mergeCell ref="Z594:AE594"/>
    <mergeCell ref="P610:R610"/>
    <mergeCell ref="Z609:AK609"/>
    <mergeCell ref="G600:R600"/>
    <mergeCell ref="H603:R603"/>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AI578:AK578"/>
    <mergeCell ref="P602:R602"/>
    <mergeCell ref="G608:R608"/>
    <mergeCell ref="AI610:AK610"/>
    <mergeCell ref="G594:L594"/>
    <mergeCell ref="G591:R591"/>
    <mergeCell ref="G592:R592"/>
    <mergeCell ref="Z584:AK584"/>
    <mergeCell ref="G584:R584"/>
    <mergeCell ref="O780:S783"/>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O773:S773"/>
    <mergeCell ref="J774:N774"/>
    <mergeCell ref="J772:N772"/>
    <mergeCell ref="T773:X773"/>
    <mergeCell ref="B749:F749"/>
    <mergeCell ref="K749:O749"/>
    <mergeCell ref="U747:X747"/>
    <mergeCell ref="M822:P822"/>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Y796:AC796"/>
    <mergeCell ref="AC821:AF821"/>
    <mergeCell ref="Z811:AE811"/>
    <mergeCell ref="Z803:AE803"/>
    <mergeCell ref="J793:N793"/>
    <mergeCell ref="O793:S793"/>
    <mergeCell ref="O784:S784"/>
    <mergeCell ref="T784:X784"/>
    <mergeCell ref="AV839:AY839"/>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73:AC773"/>
    <mergeCell ref="Y770:AC770"/>
    <mergeCell ref="O771:S771"/>
    <mergeCell ref="W845:AC845"/>
    <mergeCell ref="AC823:AF823"/>
    <mergeCell ref="AC822:AF822"/>
    <mergeCell ref="AO904:AQ904"/>
    <mergeCell ref="AO900:AP900"/>
    <mergeCell ref="AO906:AP906"/>
    <mergeCell ref="AO901:AP901"/>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AA913:AF913"/>
    <mergeCell ref="AA915:AF915"/>
    <mergeCell ref="AA914:AF914"/>
    <mergeCell ref="U910:Z910"/>
    <mergeCell ref="AA918:AF918"/>
    <mergeCell ref="U917:Z917"/>
    <mergeCell ref="U914:Z914"/>
    <mergeCell ref="U915:Z915"/>
    <mergeCell ref="U913:Z913"/>
    <mergeCell ref="U912:Z912"/>
    <mergeCell ref="U918:Z918"/>
    <mergeCell ref="AA911:AF911"/>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W860:AC860"/>
    <mergeCell ref="W857:AC857"/>
    <mergeCell ref="W859:AC859"/>
    <mergeCell ref="M870:V870"/>
    <mergeCell ref="E886:AB886"/>
    <mergeCell ref="W865:AC865"/>
    <mergeCell ref="W861:AC861"/>
    <mergeCell ref="W862:AC862"/>
    <mergeCell ref="F905:T905"/>
    <mergeCell ref="W855:AC855"/>
    <mergeCell ref="W856:AC856"/>
    <mergeCell ref="M865:V865"/>
    <mergeCell ref="Z892:AE892"/>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AO898:AP898"/>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BP647:BT647"/>
    <mergeCell ref="BA639:BE639"/>
    <mergeCell ref="BF639:BJ639"/>
    <mergeCell ref="BK639:BO639"/>
    <mergeCell ref="BP639:BT639"/>
    <mergeCell ref="BK645:BO645"/>
    <mergeCell ref="BF641:BJ641"/>
    <mergeCell ref="BP644:BT644"/>
    <mergeCell ref="BF645:BJ645"/>
    <mergeCell ref="BA640:BE640"/>
    <mergeCell ref="BF640:BJ640"/>
    <mergeCell ref="BK641:BO641"/>
    <mergeCell ref="BP641:BT641"/>
    <mergeCell ref="BK644:BO644"/>
    <mergeCell ref="BK642:BO642"/>
    <mergeCell ref="BP642:BT642"/>
    <mergeCell ref="BA649:BE649"/>
    <mergeCell ref="BF646:BJ646"/>
    <mergeCell ref="BA644:BE644"/>
    <mergeCell ref="BA646:BE646"/>
    <mergeCell ref="BA648:BE648"/>
    <mergeCell ref="BF647:BJ647"/>
    <mergeCell ref="BP653:BT653"/>
    <mergeCell ref="BK646:BO646"/>
    <mergeCell ref="BP646:BT646"/>
    <mergeCell ref="BU650:BY650"/>
    <mergeCell ref="BP650:BT650"/>
    <mergeCell ref="BU646:BY646"/>
    <mergeCell ref="BK653:BO653"/>
    <mergeCell ref="BP651:BT651"/>
    <mergeCell ref="BF638:BJ638"/>
    <mergeCell ref="BP645:BT645"/>
    <mergeCell ref="BK648:BO648"/>
    <mergeCell ref="CE619:CI619"/>
    <mergeCell ref="BU638:BY63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BF623:BJ623"/>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BP652:BT652"/>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26:CI626"/>
    <mergeCell ref="CJ626:CN626"/>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BU645:BY645"/>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AA337:AF337"/>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Q400:U400"/>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P356:AE356"/>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 ref="H330:R330"/>
  </mergeCells>
  <phoneticPr fontId="0" type="noConversion"/>
  <conditionalFormatting sqref="Z997:AC999 Z991">
    <cfRule type="cellIs" dxfId="154" priority="4" stopIfTrue="1" operator="equal">
      <formula>"Please Enter Amount:"</formula>
    </cfRule>
  </conditionalFormatting>
  <conditionalFormatting sqref="B1024 B1022">
    <cfRule type="cellIs" dxfId="153" priority="5" stopIfTrue="1" operator="equal">
      <formula>#N/A</formula>
    </cfRule>
  </conditionalFormatting>
  <conditionalFormatting sqref="AD990">
    <cfRule type="cellIs" dxfId="152" priority="6" stopIfTrue="1" operator="greaterThan">
      <formula>$AD$968*0.15</formula>
    </cfRule>
  </conditionalFormatting>
  <conditionalFormatting sqref="AD1008">
    <cfRule type="cellIs" dxfId="151" priority="7" stopIfTrue="1" operator="equal">
      <formula>"#DIV/0!"</formula>
    </cfRule>
  </conditionalFormatting>
  <conditionalFormatting sqref="AG441:AJ441">
    <cfRule type="expression" dxfId="150"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formula1>"Yes, No"</formula1>
    </dataValidation>
    <dataValidation type="list" allowBlank="1" showInputMessage="1" showErrorMessage="1" sqref="AA983:AB983 AA990:AB990 AA996:AB996 AA970:AB970 AA981:AB981 AA977:AB977 AA986:AB986 AA1003:AB1003 AA973:AB973 Q505 AA1000:AB1000">
      <formula1>"Yes,No"</formula1>
    </dataValidation>
    <dataValidation type="list" allowBlank="1" showInputMessage="1" showErrorMessage="1" sqref="J995">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P923:T923">
      <formula1>"No,Yes"</formula1>
    </dataValidation>
    <dataValidation type="list" allowBlank="1" showInputMessage="1" showErrorMessage="1" sqref="U908:U927">
      <formula1>"Yes, No,N/A"</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whole" allowBlank="1" showInputMessage="1" showErrorMessage="1" sqref="AG404:AJ404">
      <formula1>0</formula1>
      <formula2>AG403</formula2>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formula1>0</formula1>
      <formula2>999</formula2>
    </dataValidation>
    <dataValidation type="list" allowBlank="1" showInputMessage="1" showErrorMessage="1" sqref="K934 AC934:AK934 L949">
      <formula1>"(select one),Project-based vouchers (PBVs),Project-based contract (PBC),RAD conversion - PBVs, RAD conversion - PBC"</formula1>
    </dataValidation>
    <dataValidation type="list" showInputMessage="1" showErrorMessage="1" sqref="D226:Z226">
      <formula1>$AP$198:$AP$204</formula1>
    </dataValidation>
  </dataValidations>
  <hyperlinks>
    <hyperlink ref="D177" r:id="rId2"/>
    <hyperlink ref="W239" r:id="rId3"/>
  </hyperlinks>
  <printOptions horizontalCentered="1"/>
  <pageMargins left="0.5" right="0.5" top="1" bottom="1" header="0.5" footer="0.5"/>
  <pageSetup scale="79"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017"/>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483" customWidth="1"/>
    <col min="2" max="12" width="12.140625" style="417" customWidth="1"/>
    <col min="13" max="17" width="11.42578125" style="417" customWidth="1"/>
    <col min="18" max="18" width="12.5703125" style="417" customWidth="1"/>
    <col min="19" max="20" width="12.140625" style="417" customWidth="1"/>
    <col min="21" max="21" width="0.42578125" style="420" customWidth="1"/>
    <col min="22" max="16384" width="8.85546875" style="417" hidden="1"/>
  </cols>
  <sheetData>
    <row r="1" spans="1:21" s="395" customFormat="1" ht="12.75">
      <c r="A1" s="423" t="s">
        <v>270</v>
      </c>
      <c r="B1" s="390"/>
      <c r="C1" s="390"/>
      <c r="D1" s="390"/>
      <c r="E1" s="391"/>
      <c r="F1" s="2124" t="s">
        <v>321</v>
      </c>
      <c r="G1" s="2125"/>
      <c r="H1" s="2125"/>
      <c r="I1" s="2125"/>
      <c r="J1" s="2125"/>
      <c r="K1" s="2125"/>
      <c r="L1" s="2125"/>
      <c r="M1" s="2125"/>
      <c r="N1" s="2125"/>
      <c r="O1" s="2125"/>
      <c r="P1" s="2125"/>
      <c r="Q1" s="2125"/>
      <c r="R1" s="2126"/>
      <c r="S1" s="392"/>
      <c r="T1" s="393"/>
      <c r="U1" s="394"/>
    </row>
    <row r="2" spans="1:21" s="397" customFormat="1" ht="71.25" customHeight="1">
      <c r="A2" s="396"/>
      <c r="B2" s="397" t="s">
        <v>711</v>
      </c>
      <c r="C2" s="397" t="s">
        <v>69</v>
      </c>
      <c r="D2" s="397" t="s">
        <v>68</v>
      </c>
      <c r="E2" s="397" t="s">
        <v>712</v>
      </c>
      <c r="F2" s="398" t="str">
        <f>Application!B632&amp;Application!C632</f>
        <v>1)</v>
      </c>
      <c r="G2" s="398" t="str">
        <f>Application!B633&amp;Application!C633</f>
        <v>2)</v>
      </c>
      <c r="H2" s="398" t="str">
        <f>Application!B634&amp;Application!C634</f>
        <v>3)</v>
      </c>
      <c r="I2" s="398" t="str">
        <f>Application!B635&amp;Application!C635</f>
        <v>4)</v>
      </c>
      <c r="J2" s="398" t="str">
        <f>Application!B636&amp;Application!C636</f>
        <v>5)</v>
      </c>
      <c r="K2" s="398" t="str">
        <f>Application!B637&amp;Application!C637</f>
        <v>6)</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611</v>
      </c>
      <c r="S2" s="397" t="s">
        <v>183</v>
      </c>
      <c r="T2" s="397" t="s">
        <v>713</v>
      </c>
      <c r="U2" s="399"/>
    </row>
    <row r="3" spans="1:21" s="403" customFormat="1">
      <c r="A3" s="400" t="s">
        <v>714</v>
      </c>
      <c r="B3" s="401"/>
      <c r="C3" s="401"/>
      <c r="D3" s="401"/>
      <c r="E3" s="401"/>
      <c r="F3" s="401"/>
      <c r="G3" s="401"/>
      <c r="H3" s="401"/>
      <c r="I3" s="401"/>
      <c r="J3" s="401"/>
      <c r="K3" s="401"/>
      <c r="L3" s="401"/>
      <c r="M3" s="401"/>
      <c r="N3" s="401"/>
      <c r="O3" s="401"/>
      <c r="P3" s="401"/>
      <c r="Q3" s="401"/>
      <c r="R3" s="401"/>
      <c r="S3" s="401"/>
      <c r="T3" s="401"/>
      <c r="U3" s="402"/>
    </row>
    <row r="4" spans="1:21" s="403" customFormat="1" ht="13.5">
      <c r="A4" s="491" t="s">
        <v>623</v>
      </c>
      <c r="B4" s="405">
        <f>SUM(C4+D4)</f>
        <v>0</v>
      </c>
      <c r="C4" s="406"/>
      <c r="D4" s="406"/>
      <c r="E4" s="406"/>
      <c r="F4" s="406"/>
      <c r="G4" s="406"/>
      <c r="H4" s="406"/>
      <c r="I4" s="406"/>
      <c r="J4" s="406"/>
      <c r="K4" s="406"/>
      <c r="L4" s="406"/>
      <c r="M4" s="406"/>
      <c r="N4" s="406"/>
      <c r="O4" s="406"/>
      <c r="P4" s="406"/>
      <c r="Q4" s="406"/>
      <c r="R4" s="406">
        <f>SUM(E4:Q4)</f>
        <v>0</v>
      </c>
      <c r="S4" s="407"/>
      <c r="T4" s="407"/>
      <c r="U4" s="402"/>
    </row>
    <row r="5" spans="1:21" s="403" customFormat="1" ht="13.5">
      <c r="A5" s="491" t="s">
        <v>624</v>
      </c>
      <c r="B5" s="405">
        <f>SUM(C5+D5)</f>
        <v>0</v>
      </c>
      <c r="C5" s="406"/>
      <c r="D5" s="406"/>
      <c r="E5" s="406"/>
      <c r="F5" s="406"/>
      <c r="G5" s="406"/>
      <c r="H5" s="406"/>
      <c r="I5" s="406"/>
      <c r="J5" s="406"/>
      <c r="K5" s="406"/>
      <c r="L5" s="406"/>
      <c r="M5" s="406"/>
      <c r="N5" s="406"/>
      <c r="O5" s="406"/>
      <c r="P5" s="406"/>
      <c r="Q5" s="406"/>
      <c r="R5" s="406">
        <f>SUM(E5:Q5)</f>
        <v>0</v>
      </c>
      <c r="S5" s="407"/>
      <c r="T5" s="407"/>
      <c r="U5" s="402"/>
    </row>
    <row r="6" spans="1:21" s="403" customFormat="1">
      <c r="A6" s="404" t="s">
        <v>715</v>
      </c>
      <c r="B6" s="405">
        <f>SUM(C6+D6)</f>
        <v>0</v>
      </c>
      <c r="C6" s="406"/>
      <c r="D6" s="406"/>
      <c r="E6" s="406"/>
      <c r="F6" s="406"/>
      <c r="G6" s="406"/>
      <c r="H6" s="406"/>
      <c r="I6" s="406"/>
      <c r="J6" s="406"/>
      <c r="K6" s="406"/>
      <c r="L6" s="406"/>
      <c r="M6" s="406"/>
      <c r="N6" s="406"/>
      <c r="O6" s="406"/>
      <c r="P6" s="406"/>
      <c r="Q6" s="406"/>
      <c r="R6" s="406">
        <f>SUM(E6:Q6)</f>
        <v>0</v>
      </c>
      <c r="S6" s="407"/>
      <c r="T6" s="407"/>
      <c r="U6" s="402"/>
    </row>
    <row r="7" spans="1:21" s="403" customFormat="1">
      <c r="A7" s="404" t="s">
        <v>719</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3.5">
      <c r="A8" s="492" t="s">
        <v>625</v>
      </c>
      <c r="B8" s="405">
        <f>SUM(C8:D8)</f>
        <v>0</v>
      </c>
      <c r="C8" s="405">
        <f t="shared" ref="C8:Q8" si="0">SUM(C4:C7)</f>
        <v>0</v>
      </c>
      <c r="D8" s="405">
        <f t="shared" si="0"/>
        <v>0</v>
      </c>
      <c r="E8" s="405">
        <f t="shared" si="0"/>
        <v>0</v>
      </c>
      <c r="F8" s="405">
        <f t="shared" si="0"/>
        <v>0</v>
      </c>
      <c r="G8" s="405">
        <f t="shared" si="0"/>
        <v>0</v>
      </c>
      <c r="H8" s="405">
        <f t="shared" si="0"/>
        <v>0</v>
      </c>
      <c r="I8" s="405">
        <f t="shared" si="0"/>
        <v>0</v>
      </c>
      <c r="J8" s="405">
        <f t="shared" si="0"/>
        <v>0</v>
      </c>
      <c r="K8" s="405">
        <f t="shared" si="0"/>
        <v>0</v>
      </c>
      <c r="L8" s="405">
        <f t="shared" si="0"/>
        <v>0</v>
      </c>
      <c r="M8" s="405">
        <f t="shared" si="0"/>
        <v>0</v>
      </c>
      <c r="N8" s="405">
        <f t="shared" si="0"/>
        <v>0</v>
      </c>
      <c r="O8" s="405">
        <f t="shared" si="0"/>
        <v>0</v>
      </c>
      <c r="P8" s="405"/>
      <c r="Q8" s="405">
        <f t="shared" si="0"/>
        <v>0</v>
      </c>
      <c r="R8" s="405">
        <f>SUM(R4:R7)</f>
        <v>0</v>
      </c>
      <c r="S8" s="407"/>
      <c r="T8" s="407"/>
      <c r="U8" s="402"/>
    </row>
    <row r="9" spans="1:21" s="403" customFormat="1">
      <c r="A9" s="404" t="s">
        <v>1962</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3.5">
      <c r="A10" s="491" t="s">
        <v>626</v>
      </c>
      <c r="B10" s="405">
        <f>SUM(C10+D10)</f>
        <v>0</v>
      </c>
      <c r="C10" s="406"/>
      <c r="D10" s="406"/>
      <c r="E10" s="406"/>
      <c r="F10" s="406"/>
      <c r="G10" s="406"/>
      <c r="H10" s="406"/>
      <c r="I10" s="406"/>
      <c r="J10" s="406"/>
      <c r="K10" s="406"/>
      <c r="L10" s="406"/>
      <c r="M10" s="406"/>
      <c r="N10" s="406"/>
      <c r="O10" s="406"/>
      <c r="P10" s="406"/>
      <c r="Q10" s="406"/>
      <c r="R10" s="406">
        <f>SUM(E10:Q10)</f>
        <v>0</v>
      </c>
      <c r="S10" s="406"/>
      <c r="T10" s="406"/>
      <c r="U10" s="402"/>
    </row>
    <row r="11" spans="1:21" s="403" customFormat="1">
      <c r="A11" s="408" t="s">
        <v>762</v>
      </c>
      <c r="B11" s="405">
        <f>SUM(C11:D11)</f>
        <v>0</v>
      </c>
      <c r="C11" s="405">
        <f t="shared" ref="C11:Q11" si="1">SUM(C9:C10)</f>
        <v>0</v>
      </c>
      <c r="D11" s="405">
        <f t="shared" si="1"/>
        <v>0</v>
      </c>
      <c r="E11" s="405">
        <f t="shared" si="1"/>
        <v>0</v>
      </c>
      <c r="F11" s="405">
        <f t="shared" si="1"/>
        <v>0</v>
      </c>
      <c r="G11" s="405">
        <f t="shared" si="1"/>
        <v>0</v>
      </c>
      <c r="H11" s="405">
        <f t="shared" si="1"/>
        <v>0</v>
      </c>
      <c r="I11" s="405">
        <f t="shared" si="1"/>
        <v>0</v>
      </c>
      <c r="J11" s="405">
        <f t="shared" si="1"/>
        <v>0</v>
      </c>
      <c r="K11" s="405">
        <f t="shared" si="1"/>
        <v>0</v>
      </c>
      <c r="L11" s="405">
        <f t="shared" si="1"/>
        <v>0</v>
      </c>
      <c r="M11" s="405">
        <f t="shared" si="1"/>
        <v>0</v>
      </c>
      <c r="N11" s="405">
        <f t="shared" si="1"/>
        <v>0</v>
      </c>
      <c r="O11" s="405">
        <f t="shared" si="1"/>
        <v>0</v>
      </c>
      <c r="P11" s="405"/>
      <c r="Q11" s="405">
        <f t="shared" si="1"/>
        <v>0</v>
      </c>
      <c r="R11" s="405">
        <f>SUM(R9:R10)</f>
        <v>0</v>
      </c>
      <c r="S11" s="407"/>
      <c r="T11" s="409">
        <f>SUM(T9:T10)</f>
        <v>0</v>
      </c>
      <c r="U11" s="402"/>
    </row>
    <row r="12" spans="1:21" s="403" customFormat="1">
      <c r="A12" s="408" t="s">
        <v>983</v>
      </c>
      <c r="B12" s="405">
        <f t="shared" ref="B12" si="2">SUM(B8+B11)</f>
        <v>0</v>
      </c>
      <c r="C12" s="405">
        <f t="shared" ref="C12:Q12" si="3">SUM(C8+C11)</f>
        <v>0</v>
      </c>
      <c r="D12" s="405">
        <f t="shared" si="3"/>
        <v>0</v>
      </c>
      <c r="E12" s="405">
        <f t="shared" si="3"/>
        <v>0</v>
      </c>
      <c r="F12" s="405">
        <f t="shared" si="3"/>
        <v>0</v>
      </c>
      <c r="G12" s="405">
        <f t="shared" si="3"/>
        <v>0</v>
      </c>
      <c r="H12" s="405">
        <f t="shared" si="3"/>
        <v>0</v>
      </c>
      <c r="I12" s="405">
        <f t="shared" si="3"/>
        <v>0</v>
      </c>
      <c r="J12" s="405">
        <f t="shared" si="3"/>
        <v>0</v>
      </c>
      <c r="K12" s="405">
        <f t="shared" si="3"/>
        <v>0</v>
      </c>
      <c r="L12" s="405">
        <f t="shared" si="3"/>
        <v>0</v>
      </c>
      <c r="M12" s="405">
        <f t="shared" si="3"/>
        <v>0</v>
      </c>
      <c r="N12" s="405">
        <f t="shared" si="3"/>
        <v>0</v>
      </c>
      <c r="O12" s="405">
        <f t="shared" si="3"/>
        <v>0</v>
      </c>
      <c r="P12" s="405"/>
      <c r="Q12" s="405">
        <f t="shared" si="3"/>
        <v>0</v>
      </c>
      <c r="R12" s="405">
        <f>SUM(R8+R11)</f>
        <v>0</v>
      </c>
      <c r="S12" s="407"/>
      <c r="T12" s="407"/>
      <c r="U12" s="402"/>
    </row>
    <row r="13" spans="1:21" s="403" customFormat="1">
      <c r="A13" s="731" t="s">
        <v>1322</v>
      </c>
      <c r="B13" s="405">
        <f>SUM(C13+D13)</f>
        <v>0</v>
      </c>
      <c r="C13" s="406"/>
      <c r="D13" s="406"/>
      <c r="E13" s="406"/>
      <c r="F13" s="406"/>
      <c r="G13" s="406"/>
      <c r="H13" s="406"/>
      <c r="I13" s="406"/>
      <c r="J13" s="406"/>
      <c r="K13" s="406"/>
      <c r="L13" s="406"/>
      <c r="M13" s="406"/>
      <c r="N13" s="406"/>
      <c r="O13" s="406"/>
      <c r="P13" s="406"/>
      <c r="Q13" s="406"/>
      <c r="R13" s="406">
        <f>SUM(E13:Q13)</f>
        <v>0</v>
      </c>
      <c r="S13" s="406"/>
      <c r="T13" s="406"/>
      <c r="U13" s="402"/>
    </row>
    <row r="14" spans="1:21" s="403" customFormat="1" ht="24">
      <c r="A14" s="732" t="s">
        <v>1323</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32" t="s">
        <v>1922</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763</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764</v>
      </c>
      <c r="B17" s="405">
        <f t="shared" ref="B17:B25" si="4">SUM(C17+D17)</f>
        <v>0</v>
      </c>
      <c r="C17" s="406"/>
      <c r="D17" s="406"/>
      <c r="E17" s="406"/>
      <c r="F17" s="406"/>
      <c r="G17" s="406"/>
      <c r="H17" s="406"/>
      <c r="I17" s="406"/>
      <c r="J17" s="406"/>
      <c r="K17" s="406"/>
      <c r="L17" s="406"/>
      <c r="M17" s="406"/>
      <c r="N17" s="406"/>
      <c r="O17" s="406"/>
      <c r="P17" s="406"/>
      <c r="Q17" s="406"/>
      <c r="R17" s="406">
        <f t="shared" ref="R17:R24" si="5">SUM(E17:Q17)</f>
        <v>0</v>
      </c>
      <c r="S17" s="406"/>
      <c r="T17" s="406"/>
      <c r="U17" s="402"/>
    </row>
    <row r="18" spans="1:21" s="403" customFormat="1">
      <c r="A18" s="404" t="s">
        <v>765</v>
      </c>
      <c r="B18" s="405">
        <f t="shared" si="4"/>
        <v>0</v>
      </c>
      <c r="C18" s="406"/>
      <c r="D18" s="406"/>
      <c r="E18" s="406"/>
      <c r="F18" s="406"/>
      <c r="G18" s="406"/>
      <c r="H18" s="406"/>
      <c r="I18" s="406"/>
      <c r="J18" s="406"/>
      <c r="K18" s="406"/>
      <c r="L18" s="406"/>
      <c r="M18" s="406"/>
      <c r="N18" s="406"/>
      <c r="O18" s="406"/>
      <c r="P18" s="406"/>
      <c r="Q18" s="406"/>
      <c r="R18" s="406">
        <f t="shared" si="5"/>
        <v>0</v>
      </c>
      <c r="S18" s="406"/>
      <c r="T18" s="406"/>
      <c r="U18" s="402"/>
    </row>
    <row r="19" spans="1:21" s="403" customFormat="1">
      <c r="A19" s="404" t="s">
        <v>766</v>
      </c>
      <c r="B19" s="405">
        <f t="shared" si="4"/>
        <v>0</v>
      </c>
      <c r="C19" s="406"/>
      <c r="D19" s="406"/>
      <c r="E19" s="406"/>
      <c r="F19" s="406"/>
      <c r="G19" s="406"/>
      <c r="H19" s="406"/>
      <c r="I19" s="406"/>
      <c r="J19" s="406"/>
      <c r="K19" s="406"/>
      <c r="L19" s="406"/>
      <c r="M19" s="406"/>
      <c r="N19" s="406"/>
      <c r="O19" s="406"/>
      <c r="P19" s="406"/>
      <c r="Q19" s="406"/>
      <c r="R19" s="406">
        <f t="shared" si="5"/>
        <v>0</v>
      </c>
      <c r="S19" s="406"/>
      <c r="T19" s="406"/>
      <c r="U19" s="402"/>
    </row>
    <row r="20" spans="1:21" s="403" customFormat="1">
      <c r="A20" s="404" t="s">
        <v>767</v>
      </c>
      <c r="B20" s="405">
        <f t="shared" si="4"/>
        <v>0</v>
      </c>
      <c r="C20" s="406"/>
      <c r="D20" s="406"/>
      <c r="E20" s="406"/>
      <c r="F20" s="406"/>
      <c r="G20" s="406"/>
      <c r="H20" s="406"/>
      <c r="I20" s="406"/>
      <c r="J20" s="406"/>
      <c r="K20" s="406"/>
      <c r="L20" s="406"/>
      <c r="M20" s="406"/>
      <c r="N20" s="406"/>
      <c r="O20" s="406"/>
      <c r="P20" s="406"/>
      <c r="Q20" s="406"/>
      <c r="R20" s="406">
        <f t="shared" si="5"/>
        <v>0</v>
      </c>
      <c r="S20" s="406"/>
      <c r="T20" s="406"/>
      <c r="U20" s="402"/>
    </row>
    <row r="21" spans="1:21" s="403" customFormat="1">
      <c r="A21" s="404" t="s">
        <v>768</v>
      </c>
      <c r="B21" s="405">
        <f t="shared" si="4"/>
        <v>0</v>
      </c>
      <c r="C21" s="406"/>
      <c r="D21" s="406"/>
      <c r="E21" s="406"/>
      <c r="F21" s="406"/>
      <c r="G21" s="406"/>
      <c r="H21" s="406"/>
      <c r="I21" s="406"/>
      <c r="J21" s="406"/>
      <c r="K21" s="406"/>
      <c r="L21" s="406"/>
      <c r="M21" s="406"/>
      <c r="N21" s="406"/>
      <c r="O21" s="406"/>
      <c r="P21" s="406"/>
      <c r="Q21" s="406"/>
      <c r="R21" s="406">
        <f t="shared" si="5"/>
        <v>0</v>
      </c>
      <c r="S21" s="406"/>
      <c r="T21" s="406"/>
      <c r="U21" s="402"/>
    </row>
    <row r="22" spans="1:21" s="403" customFormat="1">
      <c r="A22" s="404" t="s">
        <v>769</v>
      </c>
      <c r="B22" s="405">
        <f t="shared" si="4"/>
        <v>0</v>
      </c>
      <c r="C22" s="406"/>
      <c r="D22" s="406"/>
      <c r="E22" s="406"/>
      <c r="F22" s="406"/>
      <c r="G22" s="406"/>
      <c r="H22" s="406"/>
      <c r="I22" s="406"/>
      <c r="J22" s="406"/>
      <c r="K22" s="406"/>
      <c r="L22" s="406"/>
      <c r="M22" s="406"/>
      <c r="N22" s="406"/>
      <c r="O22" s="406"/>
      <c r="P22" s="406"/>
      <c r="Q22" s="406"/>
      <c r="R22" s="406">
        <f t="shared" si="5"/>
        <v>0</v>
      </c>
      <c r="S22" s="406"/>
      <c r="T22" s="406"/>
      <c r="U22" s="402"/>
    </row>
    <row r="23" spans="1:21" s="403" customFormat="1">
      <c r="A23" s="404" t="s">
        <v>770</v>
      </c>
      <c r="B23" s="405">
        <f t="shared" si="4"/>
        <v>0</v>
      </c>
      <c r="C23" s="406"/>
      <c r="D23" s="406"/>
      <c r="E23" s="406"/>
      <c r="F23" s="406"/>
      <c r="G23" s="406"/>
      <c r="H23" s="406"/>
      <c r="I23" s="406"/>
      <c r="J23" s="406"/>
      <c r="K23" s="406"/>
      <c r="L23" s="406"/>
      <c r="M23" s="406"/>
      <c r="N23" s="406"/>
      <c r="O23" s="406"/>
      <c r="P23" s="406"/>
      <c r="Q23" s="406"/>
      <c r="R23" s="406">
        <f t="shared" si="5"/>
        <v>0</v>
      </c>
      <c r="S23" s="406"/>
      <c r="T23" s="406"/>
      <c r="U23" s="402"/>
    </row>
    <row r="24" spans="1:21" s="403" customFormat="1">
      <c r="A24" s="411" t="s">
        <v>375</v>
      </c>
      <c r="B24" s="405">
        <f t="shared" si="4"/>
        <v>0</v>
      </c>
      <c r="C24" s="406"/>
      <c r="D24" s="406"/>
      <c r="E24" s="406"/>
      <c r="F24" s="406"/>
      <c r="G24" s="406"/>
      <c r="H24" s="406"/>
      <c r="I24" s="406"/>
      <c r="J24" s="406"/>
      <c r="K24" s="406"/>
      <c r="L24" s="406"/>
      <c r="M24" s="406"/>
      <c r="N24" s="406"/>
      <c r="O24" s="406"/>
      <c r="P24" s="406"/>
      <c r="Q24" s="406"/>
      <c r="R24" s="406">
        <f t="shared" si="5"/>
        <v>0</v>
      </c>
      <c r="S24" s="406"/>
      <c r="T24" s="406"/>
      <c r="U24" s="402"/>
    </row>
    <row r="25" spans="1:21" s="403" customFormat="1">
      <c r="A25" s="408" t="s">
        <v>1093</v>
      </c>
      <c r="B25" s="405">
        <f t="shared" si="4"/>
        <v>0</v>
      </c>
      <c r="C25" s="405">
        <f t="shared" ref="C25:T25" si="6">SUM(C17:C24)</f>
        <v>0</v>
      </c>
      <c r="D25" s="405">
        <f t="shared" si="6"/>
        <v>0</v>
      </c>
      <c r="E25" s="405">
        <f t="shared" si="6"/>
        <v>0</v>
      </c>
      <c r="F25" s="405">
        <f t="shared" si="6"/>
        <v>0</v>
      </c>
      <c r="G25" s="405">
        <f t="shared" si="6"/>
        <v>0</v>
      </c>
      <c r="H25" s="405">
        <f t="shared" si="6"/>
        <v>0</v>
      </c>
      <c r="I25" s="405">
        <f t="shared" si="6"/>
        <v>0</v>
      </c>
      <c r="J25" s="405">
        <f t="shared" si="6"/>
        <v>0</v>
      </c>
      <c r="K25" s="405">
        <f t="shared" si="6"/>
        <v>0</v>
      </c>
      <c r="L25" s="405">
        <f t="shared" si="6"/>
        <v>0</v>
      </c>
      <c r="M25" s="405">
        <f t="shared" si="6"/>
        <v>0</v>
      </c>
      <c r="N25" s="405">
        <f t="shared" si="6"/>
        <v>0</v>
      </c>
      <c r="O25" s="405">
        <f t="shared" si="6"/>
        <v>0</v>
      </c>
      <c r="P25" s="405">
        <f t="shared" si="6"/>
        <v>0</v>
      </c>
      <c r="Q25" s="405">
        <f t="shared" si="6"/>
        <v>0</v>
      </c>
      <c r="R25" s="405">
        <f t="shared" si="6"/>
        <v>0</v>
      </c>
      <c r="S25" s="409">
        <f>SUM(S17:S24)</f>
        <v>0</v>
      </c>
      <c r="T25" s="409">
        <f t="shared" si="6"/>
        <v>0</v>
      </c>
      <c r="U25" s="402"/>
    </row>
    <row r="26" spans="1:21" s="403" customFormat="1">
      <c r="A26" s="408" t="s">
        <v>771</v>
      </c>
      <c r="B26" s="405">
        <f>SUM(C26:D26)</f>
        <v>0</v>
      </c>
      <c r="C26" s="406"/>
      <c r="D26" s="406"/>
      <c r="E26" s="406"/>
      <c r="F26" s="406"/>
      <c r="G26" s="406"/>
      <c r="H26" s="406"/>
      <c r="I26" s="406"/>
      <c r="J26" s="406"/>
      <c r="K26" s="406"/>
      <c r="L26" s="406"/>
      <c r="M26" s="406"/>
      <c r="N26" s="406"/>
      <c r="O26" s="406"/>
      <c r="P26" s="406"/>
      <c r="Q26" s="406"/>
      <c r="R26" s="406">
        <f t="shared" ref="R26:R35" si="7">SUM(E26:Q26)</f>
        <v>0</v>
      </c>
      <c r="S26" s="406"/>
      <c r="T26" s="406"/>
      <c r="U26" s="402"/>
    </row>
    <row r="27" spans="1:21" s="403" customFormat="1">
      <c r="A27" s="400" t="s">
        <v>772</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764</v>
      </c>
      <c r="B28" s="405">
        <f t="shared" ref="B28:B36" si="8">SUM(C28+D28)</f>
        <v>0</v>
      </c>
      <c r="C28" s="406"/>
      <c r="D28" s="406"/>
      <c r="E28" s="406"/>
      <c r="F28" s="406"/>
      <c r="G28" s="406"/>
      <c r="H28" s="406"/>
      <c r="I28" s="406"/>
      <c r="J28" s="406"/>
      <c r="K28" s="406"/>
      <c r="L28" s="406"/>
      <c r="M28" s="406"/>
      <c r="N28" s="406"/>
      <c r="O28" s="406"/>
      <c r="P28" s="406"/>
      <c r="Q28" s="406"/>
      <c r="R28" s="406">
        <f t="shared" si="7"/>
        <v>0</v>
      </c>
      <c r="S28" s="406"/>
      <c r="T28" s="406"/>
      <c r="U28" s="402"/>
    </row>
    <row r="29" spans="1:21" s="403" customFormat="1">
      <c r="A29" s="404" t="s">
        <v>765</v>
      </c>
      <c r="B29" s="405">
        <f t="shared" si="8"/>
        <v>0</v>
      </c>
      <c r="C29" s="406"/>
      <c r="D29" s="406"/>
      <c r="E29" s="406"/>
      <c r="F29" s="406"/>
      <c r="G29" s="406"/>
      <c r="H29" s="406"/>
      <c r="I29" s="406"/>
      <c r="J29" s="406"/>
      <c r="K29" s="406"/>
      <c r="L29" s="406"/>
      <c r="M29" s="406"/>
      <c r="N29" s="406"/>
      <c r="O29" s="406"/>
      <c r="P29" s="406"/>
      <c r="Q29" s="406"/>
      <c r="R29" s="406">
        <f t="shared" si="7"/>
        <v>0</v>
      </c>
      <c r="S29" s="406"/>
      <c r="T29" s="406"/>
      <c r="U29" s="402"/>
    </row>
    <row r="30" spans="1:21" s="403" customFormat="1">
      <c r="A30" s="404" t="s">
        <v>766</v>
      </c>
      <c r="B30" s="405">
        <f t="shared" si="8"/>
        <v>0</v>
      </c>
      <c r="C30" s="406"/>
      <c r="D30" s="406"/>
      <c r="E30" s="406"/>
      <c r="F30" s="406"/>
      <c r="G30" s="406"/>
      <c r="H30" s="406"/>
      <c r="I30" s="406"/>
      <c r="J30" s="406"/>
      <c r="K30" s="406"/>
      <c r="L30" s="406"/>
      <c r="M30" s="406"/>
      <c r="N30" s="406"/>
      <c r="O30" s="406"/>
      <c r="P30" s="406"/>
      <c r="Q30" s="406"/>
      <c r="R30" s="406">
        <f t="shared" si="7"/>
        <v>0</v>
      </c>
      <c r="S30" s="406"/>
      <c r="T30" s="406"/>
      <c r="U30" s="402"/>
    </row>
    <row r="31" spans="1:21" s="403" customFormat="1">
      <c r="A31" s="404" t="s">
        <v>767</v>
      </c>
      <c r="B31" s="405">
        <f t="shared" si="8"/>
        <v>0</v>
      </c>
      <c r="C31" s="406"/>
      <c r="D31" s="406"/>
      <c r="E31" s="406"/>
      <c r="F31" s="406"/>
      <c r="G31" s="406"/>
      <c r="H31" s="406"/>
      <c r="I31" s="406"/>
      <c r="J31" s="406"/>
      <c r="K31" s="406"/>
      <c r="L31" s="406"/>
      <c r="M31" s="406"/>
      <c r="N31" s="406"/>
      <c r="O31" s="406"/>
      <c r="P31" s="406"/>
      <c r="Q31" s="406"/>
      <c r="R31" s="406">
        <f t="shared" si="7"/>
        <v>0</v>
      </c>
      <c r="S31" s="406"/>
      <c r="T31" s="406"/>
      <c r="U31" s="402"/>
    </row>
    <row r="32" spans="1:21" s="403" customFormat="1">
      <c r="A32" s="404" t="s">
        <v>768</v>
      </c>
      <c r="B32" s="405">
        <f t="shared" si="8"/>
        <v>0</v>
      </c>
      <c r="C32" s="406"/>
      <c r="D32" s="406"/>
      <c r="E32" s="406"/>
      <c r="F32" s="406"/>
      <c r="G32" s="406"/>
      <c r="H32" s="406"/>
      <c r="I32" s="406"/>
      <c r="J32" s="406"/>
      <c r="K32" s="406"/>
      <c r="L32" s="406"/>
      <c r="M32" s="406"/>
      <c r="N32" s="406"/>
      <c r="O32" s="406"/>
      <c r="P32" s="406"/>
      <c r="Q32" s="406"/>
      <c r="R32" s="406">
        <f t="shared" si="7"/>
        <v>0</v>
      </c>
      <c r="S32" s="406"/>
      <c r="T32" s="406"/>
      <c r="U32" s="402"/>
    </row>
    <row r="33" spans="1:21" s="403" customFormat="1">
      <c r="A33" s="404" t="s">
        <v>769</v>
      </c>
      <c r="B33" s="405">
        <f t="shared" si="8"/>
        <v>0</v>
      </c>
      <c r="C33" s="406"/>
      <c r="D33" s="406"/>
      <c r="E33" s="406"/>
      <c r="F33" s="406"/>
      <c r="G33" s="406"/>
      <c r="H33" s="406"/>
      <c r="I33" s="406"/>
      <c r="J33" s="406"/>
      <c r="K33" s="406"/>
      <c r="L33" s="406"/>
      <c r="M33" s="406"/>
      <c r="N33" s="406"/>
      <c r="O33" s="406"/>
      <c r="P33" s="406"/>
      <c r="Q33" s="406"/>
      <c r="R33" s="406">
        <f t="shared" si="7"/>
        <v>0</v>
      </c>
      <c r="S33" s="406"/>
      <c r="T33" s="406"/>
      <c r="U33" s="402"/>
    </row>
    <row r="34" spans="1:21" s="403" customFormat="1">
      <c r="A34" s="404" t="s">
        <v>770</v>
      </c>
      <c r="B34" s="405">
        <f t="shared" si="8"/>
        <v>0</v>
      </c>
      <c r="C34" s="406"/>
      <c r="D34" s="406"/>
      <c r="E34" s="406"/>
      <c r="F34" s="406"/>
      <c r="G34" s="406"/>
      <c r="H34" s="406"/>
      <c r="I34" s="406"/>
      <c r="J34" s="406"/>
      <c r="K34" s="406"/>
      <c r="L34" s="406"/>
      <c r="M34" s="406"/>
      <c r="N34" s="406"/>
      <c r="O34" s="406"/>
      <c r="P34" s="406"/>
      <c r="Q34" s="406"/>
      <c r="R34" s="406">
        <f t="shared" si="7"/>
        <v>0</v>
      </c>
      <c r="S34" s="406"/>
      <c r="T34" s="406"/>
      <c r="U34" s="402"/>
    </row>
    <row r="35" spans="1:21" s="403" customFormat="1">
      <c r="A35" s="411" t="s">
        <v>375</v>
      </c>
      <c r="B35" s="405">
        <f t="shared" si="8"/>
        <v>0</v>
      </c>
      <c r="C35" s="406"/>
      <c r="D35" s="406"/>
      <c r="E35" s="406"/>
      <c r="F35" s="406"/>
      <c r="G35" s="406"/>
      <c r="H35" s="406"/>
      <c r="I35" s="406"/>
      <c r="J35" s="406"/>
      <c r="K35" s="406"/>
      <c r="L35" s="406"/>
      <c r="M35" s="406"/>
      <c r="N35" s="406"/>
      <c r="O35" s="406"/>
      <c r="P35" s="406"/>
      <c r="Q35" s="406"/>
      <c r="R35" s="406">
        <f t="shared" si="7"/>
        <v>0</v>
      </c>
      <c r="S35" s="406"/>
      <c r="T35" s="406"/>
      <c r="U35" s="402"/>
    </row>
    <row r="36" spans="1:21" s="403" customFormat="1">
      <c r="A36" s="408" t="s">
        <v>773</v>
      </c>
      <c r="B36" s="405">
        <f t="shared" si="8"/>
        <v>0</v>
      </c>
      <c r="C36" s="405">
        <f t="shared" ref="C36:T36" si="9">SUM(C28:C35)</f>
        <v>0</v>
      </c>
      <c r="D36" s="405">
        <f t="shared" si="9"/>
        <v>0</v>
      </c>
      <c r="E36" s="405">
        <f t="shared" si="9"/>
        <v>0</v>
      </c>
      <c r="F36" s="405">
        <f t="shared" si="9"/>
        <v>0</v>
      </c>
      <c r="G36" s="405">
        <f t="shared" si="9"/>
        <v>0</v>
      </c>
      <c r="H36" s="405">
        <f t="shared" si="9"/>
        <v>0</v>
      </c>
      <c r="I36" s="405">
        <f t="shared" si="9"/>
        <v>0</v>
      </c>
      <c r="J36" s="405">
        <f t="shared" si="9"/>
        <v>0</v>
      </c>
      <c r="K36" s="405">
        <f t="shared" si="9"/>
        <v>0</v>
      </c>
      <c r="L36" s="405">
        <f t="shared" si="9"/>
        <v>0</v>
      </c>
      <c r="M36" s="405">
        <f t="shared" si="9"/>
        <v>0</v>
      </c>
      <c r="N36" s="405">
        <f t="shared" si="9"/>
        <v>0</v>
      </c>
      <c r="O36" s="405">
        <f t="shared" si="9"/>
        <v>0</v>
      </c>
      <c r="P36" s="405">
        <f t="shared" si="9"/>
        <v>0</v>
      </c>
      <c r="Q36" s="405">
        <f t="shared" si="9"/>
        <v>0</v>
      </c>
      <c r="R36" s="405">
        <f t="shared" si="9"/>
        <v>0</v>
      </c>
      <c r="S36" s="409">
        <f t="shared" si="9"/>
        <v>0</v>
      </c>
      <c r="T36" s="409">
        <f t="shared" si="9"/>
        <v>0</v>
      </c>
      <c r="U36" s="402"/>
    </row>
    <row r="37" spans="1:21" s="403" customFormat="1">
      <c r="A37" s="400" t="s">
        <v>774</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775</v>
      </c>
      <c r="B38" s="405">
        <f>SUM(C38+D38)</f>
        <v>0</v>
      </c>
      <c r="C38" s="406"/>
      <c r="D38" s="406"/>
      <c r="E38" s="406"/>
      <c r="F38" s="406"/>
      <c r="G38" s="406"/>
      <c r="H38" s="406"/>
      <c r="I38" s="406"/>
      <c r="J38" s="406"/>
      <c r="K38" s="406"/>
      <c r="L38" s="406"/>
      <c r="M38" s="406"/>
      <c r="N38" s="406"/>
      <c r="O38" s="406"/>
      <c r="P38" s="406"/>
      <c r="Q38" s="406"/>
      <c r="R38" s="406">
        <f>SUM(E38:Q38)</f>
        <v>0</v>
      </c>
      <c r="S38" s="406"/>
      <c r="T38" s="406"/>
      <c r="U38" s="402"/>
    </row>
    <row r="39" spans="1:21" s="403" customFormat="1">
      <c r="A39" s="404" t="s">
        <v>210</v>
      </c>
      <c r="B39" s="405">
        <f>SUM(C39+D39)</f>
        <v>0</v>
      </c>
      <c r="C39" s="406"/>
      <c r="D39" s="406"/>
      <c r="E39" s="406">
        <f>C39</f>
        <v>0</v>
      </c>
      <c r="F39" s="406"/>
      <c r="G39" s="406"/>
      <c r="H39" s="406"/>
      <c r="I39" s="406"/>
      <c r="J39" s="406"/>
      <c r="K39" s="406"/>
      <c r="L39" s="406"/>
      <c r="M39" s="406"/>
      <c r="N39" s="406"/>
      <c r="O39" s="406"/>
      <c r="P39" s="406"/>
      <c r="Q39" s="406"/>
      <c r="R39" s="406">
        <f>SUM(E39:Q39)</f>
        <v>0</v>
      </c>
      <c r="S39" s="406"/>
      <c r="T39" s="406"/>
      <c r="U39" s="402"/>
    </row>
    <row r="40" spans="1:21" s="403" customFormat="1">
      <c r="A40" s="408" t="s">
        <v>211</v>
      </c>
      <c r="B40" s="405">
        <f>SUM(C40:D40)</f>
        <v>0</v>
      </c>
      <c r="C40" s="405">
        <f>SUM(C37:C39)</f>
        <v>0</v>
      </c>
      <c r="D40" s="405">
        <f>SUM(D37:D39)</f>
        <v>0</v>
      </c>
      <c r="E40" s="405">
        <f t="shared" ref="E40:S40" si="10">SUM(E38:E39)</f>
        <v>0</v>
      </c>
      <c r="F40" s="405">
        <f t="shared" si="10"/>
        <v>0</v>
      </c>
      <c r="G40" s="405">
        <f t="shared" si="10"/>
        <v>0</v>
      </c>
      <c r="H40" s="405">
        <f t="shared" si="10"/>
        <v>0</v>
      </c>
      <c r="I40" s="405">
        <f t="shared" si="10"/>
        <v>0</v>
      </c>
      <c r="J40" s="405">
        <f t="shared" si="10"/>
        <v>0</v>
      </c>
      <c r="K40" s="405">
        <f t="shared" si="10"/>
        <v>0</v>
      </c>
      <c r="L40" s="405">
        <f t="shared" si="10"/>
        <v>0</v>
      </c>
      <c r="M40" s="405">
        <f t="shared" si="10"/>
        <v>0</v>
      </c>
      <c r="N40" s="405">
        <f t="shared" si="10"/>
        <v>0</v>
      </c>
      <c r="O40" s="405">
        <f t="shared" si="10"/>
        <v>0</v>
      </c>
      <c r="P40" s="405">
        <f t="shared" si="10"/>
        <v>0</v>
      </c>
      <c r="Q40" s="405">
        <f t="shared" si="10"/>
        <v>0</v>
      </c>
      <c r="R40" s="405">
        <f>SUM(R38:R39)</f>
        <v>0</v>
      </c>
      <c r="S40" s="409">
        <f t="shared" si="10"/>
        <v>0</v>
      </c>
      <c r="T40" s="409">
        <f t="shared" ref="T40" si="11">SUM(T38:T39)</f>
        <v>0</v>
      </c>
      <c r="U40" s="402"/>
    </row>
    <row r="41" spans="1:21" s="403" customFormat="1">
      <c r="A41" s="408" t="s">
        <v>212</v>
      </c>
      <c r="B41" s="405">
        <f>SUM(C41:D41)</f>
        <v>0</v>
      </c>
      <c r="C41" s="406"/>
      <c r="D41" s="406"/>
      <c r="E41" s="406"/>
      <c r="F41" s="406"/>
      <c r="G41" s="406"/>
      <c r="H41" s="406"/>
      <c r="I41" s="406"/>
      <c r="J41" s="406"/>
      <c r="K41" s="406"/>
      <c r="L41" s="406"/>
      <c r="M41" s="406"/>
      <c r="N41" s="406"/>
      <c r="O41" s="406"/>
      <c r="P41" s="406"/>
      <c r="Q41" s="406"/>
      <c r="R41" s="406">
        <f>SUM(E41:Q41)</f>
        <v>0</v>
      </c>
      <c r="S41" s="406"/>
      <c r="T41" s="406"/>
      <c r="U41" s="402"/>
    </row>
    <row r="42" spans="1:21" s="403" customFormat="1">
      <c r="A42" s="400" t="s">
        <v>213</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214</v>
      </c>
      <c r="B43" s="405">
        <f t="shared" ref="B43:B52" si="12">SUM(C43+D43)</f>
        <v>0</v>
      </c>
      <c r="C43" s="406"/>
      <c r="D43" s="406"/>
      <c r="E43" s="406"/>
      <c r="F43" s="406"/>
      <c r="G43" s="406"/>
      <c r="H43" s="406"/>
      <c r="I43" s="406"/>
      <c r="J43" s="406"/>
      <c r="K43" s="406"/>
      <c r="L43" s="406"/>
      <c r="M43" s="406"/>
      <c r="N43" s="406"/>
      <c r="O43" s="406"/>
      <c r="P43" s="406"/>
      <c r="Q43" s="406"/>
      <c r="R43" s="406">
        <f t="shared" ref="R43:R52" si="13">SUM(E43:Q43)</f>
        <v>0</v>
      </c>
      <c r="S43" s="406"/>
      <c r="T43" s="406"/>
      <c r="U43" s="402"/>
    </row>
    <row r="44" spans="1:21" s="403" customFormat="1">
      <c r="A44" s="404" t="s">
        <v>215</v>
      </c>
      <c r="B44" s="405">
        <f t="shared" si="12"/>
        <v>0</v>
      </c>
      <c r="C44" s="406"/>
      <c r="D44" s="406"/>
      <c r="E44" s="406"/>
      <c r="F44" s="406"/>
      <c r="G44" s="406"/>
      <c r="H44" s="406"/>
      <c r="I44" s="406"/>
      <c r="J44" s="406"/>
      <c r="K44" s="406"/>
      <c r="L44" s="406"/>
      <c r="M44" s="406"/>
      <c r="N44" s="406"/>
      <c r="O44" s="406"/>
      <c r="P44" s="406"/>
      <c r="Q44" s="406"/>
      <c r="R44" s="406">
        <f t="shared" si="13"/>
        <v>0</v>
      </c>
      <c r="S44" s="406"/>
      <c r="T44" s="406"/>
      <c r="U44" s="402"/>
    </row>
    <row r="45" spans="1:21" s="403" customFormat="1" ht="12" customHeight="1">
      <c r="A45" s="404" t="s">
        <v>216</v>
      </c>
      <c r="B45" s="405">
        <f t="shared" si="12"/>
        <v>0</v>
      </c>
      <c r="C45" s="406"/>
      <c r="D45" s="406"/>
      <c r="E45" s="406"/>
      <c r="F45" s="406"/>
      <c r="G45" s="406"/>
      <c r="H45" s="406"/>
      <c r="I45" s="406"/>
      <c r="J45" s="406"/>
      <c r="K45" s="406"/>
      <c r="L45" s="406"/>
      <c r="M45" s="406"/>
      <c r="N45" s="406"/>
      <c r="O45" s="406"/>
      <c r="P45" s="406"/>
      <c r="Q45" s="406"/>
      <c r="R45" s="406">
        <f t="shared" si="13"/>
        <v>0</v>
      </c>
      <c r="S45" s="406"/>
      <c r="T45" s="406"/>
      <c r="U45" s="402"/>
    </row>
    <row r="46" spans="1:21" s="403" customFormat="1">
      <c r="A46" s="404" t="s">
        <v>217</v>
      </c>
      <c r="B46" s="405">
        <f t="shared" si="12"/>
        <v>0</v>
      </c>
      <c r="C46" s="406"/>
      <c r="D46" s="406"/>
      <c r="E46" s="406"/>
      <c r="F46" s="406"/>
      <c r="G46" s="406"/>
      <c r="H46" s="406"/>
      <c r="I46" s="406"/>
      <c r="J46" s="406"/>
      <c r="K46" s="406"/>
      <c r="L46" s="406"/>
      <c r="M46" s="406"/>
      <c r="N46" s="406"/>
      <c r="O46" s="406"/>
      <c r="P46" s="406"/>
      <c r="Q46" s="406"/>
      <c r="R46" s="406">
        <f t="shared" si="13"/>
        <v>0</v>
      </c>
      <c r="S46" s="406"/>
      <c r="T46" s="406"/>
      <c r="U46" s="402"/>
    </row>
    <row r="47" spans="1:21" s="403" customFormat="1">
      <c r="A47" s="404" t="s">
        <v>609</v>
      </c>
      <c r="B47" s="405">
        <f t="shared" si="12"/>
        <v>0</v>
      </c>
      <c r="C47" s="406"/>
      <c r="D47" s="406"/>
      <c r="E47" s="406"/>
      <c r="F47" s="406"/>
      <c r="G47" s="406"/>
      <c r="H47" s="406"/>
      <c r="I47" s="406"/>
      <c r="J47" s="406"/>
      <c r="K47" s="406"/>
      <c r="L47" s="406"/>
      <c r="M47" s="406"/>
      <c r="N47" s="406"/>
      <c r="O47" s="406"/>
      <c r="P47" s="406"/>
      <c r="Q47" s="406"/>
      <c r="R47" s="406">
        <f t="shared" si="13"/>
        <v>0</v>
      </c>
      <c r="S47" s="406"/>
      <c r="T47" s="406"/>
      <c r="U47" s="402"/>
    </row>
    <row r="48" spans="1:21" s="403" customFormat="1">
      <c r="A48" s="404" t="s">
        <v>220</v>
      </c>
      <c r="B48" s="405">
        <f t="shared" si="12"/>
        <v>0</v>
      </c>
      <c r="C48" s="406"/>
      <c r="D48" s="406"/>
      <c r="E48" s="406"/>
      <c r="F48" s="406"/>
      <c r="G48" s="406"/>
      <c r="H48" s="406"/>
      <c r="I48" s="406"/>
      <c r="J48" s="406"/>
      <c r="K48" s="406"/>
      <c r="L48" s="406"/>
      <c r="M48" s="406"/>
      <c r="N48" s="406"/>
      <c r="O48" s="406"/>
      <c r="P48" s="406"/>
      <c r="Q48" s="406"/>
      <c r="R48" s="406">
        <f t="shared" si="13"/>
        <v>0</v>
      </c>
      <c r="S48" s="406"/>
      <c r="T48" s="406"/>
      <c r="U48" s="402"/>
    </row>
    <row r="49" spans="1:21" s="403" customFormat="1">
      <c r="A49" s="404" t="s">
        <v>218</v>
      </c>
      <c r="B49" s="405">
        <f t="shared" si="12"/>
        <v>0</v>
      </c>
      <c r="C49" s="406"/>
      <c r="D49" s="406"/>
      <c r="E49" s="406"/>
      <c r="F49" s="406"/>
      <c r="G49" s="406"/>
      <c r="H49" s="406"/>
      <c r="I49" s="406"/>
      <c r="J49" s="406"/>
      <c r="K49" s="406"/>
      <c r="L49" s="406"/>
      <c r="M49" s="406"/>
      <c r="N49" s="406"/>
      <c r="O49" s="406"/>
      <c r="P49" s="406"/>
      <c r="Q49" s="406"/>
      <c r="R49" s="406">
        <f t="shared" si="13"/>
        <v>0</v>
      </c>
      <c r="S49" s="406"/>
      <c r="T49" s="406"/>
      <c r="U49" s="402"/>
    </row>
    <row r="50" spans="1:21" s="403" customFormat="1">
      <c r="A50" s="404" t="s">
        <v>219</v>
      </c>
      <c r="B50" s="405">
        <f t="shared" si="12"/>
        <v>0</v>
      </c>
      <c r="C50" s="406"/>
      <c r="D50" s="406"/>
      <c r="E50" s="406"/>
      <c r="F50" s="406"/>
      <c r="G50" s="406"/>
      <c r="H50" s="406"/>
      <c r="I50" s="406"/>
      <c r="J50" s="406"/>
      <c r="K50" s="406"/>
      <c r="L50" s="406"/>
      <c r="M50" s="406"/>
      <c r="N50" s="406"/>
      <c r="O50" s="406"/>
      <c r="P50" s="406"/>
      <c r="Q50" s="406"/>
      <c r="R50" s="406">
        <f t="shared" si="13"/>
        <v>0</v>
      </c>
      <c r="S50" s="406"/>
      <c r="T50" s="406"/>
      <c r="U50" s="402"/>
    </row>
    <row r="51" spans="1:21" s="403" customFormat="1">
      <c r="A51" s="411" t="s">
        <v>375</v>
      </c>
      <c r="B51" s="405">
        <f t="shared" si="12"/>
        <v>0</v>
      </c>
      <c r="C51" s="406"/>
      <c r="D51" s="406"/>
      <c r="E51" s="406"/>
      <c r="F51" s="406"/>
      <c r="G51" s="406"/>
      <c r="H51" s="406"/>
      <c r="I51" s="406"/>
      <c r="J51" s="406"/>
      <c r="K51" s="406"/>
      <c r="L51" s="406"/>
      <c r="M51" s="406"/>
      <c r="N51" s="406"/>
      <c r="O51" s="406"/>
      <c r="P51" s="406"/>
      <c r="Q51" s="406"/>
      <c r="R51" s="406">
        <f t="shared" si="13"/>
        <v>0</v>
      </c>
      <c r="S51" s="406"/>
      <c r="T51" s="406"/>
      <c r="U51" s="402"/>
    </row>
    <row r="52" spans="1:21" s="403" customFormat="1">
      <c r="A52" s="411" t="s">
        <v>375</v>
      </c>
      <c r="B52" s="405">
        <f t="shared" si="12"/>
        <v>0</v>
      </c>
      <c r="C52" s="406"/>
      <c r="D52" s="406"/>
      <c r="E52" s="406"/>
      <c r="F52" s="406"/>
      <c r="G52" s="406"/>
      <c r="H52" s="406"/>
      <c r="I52" s="406"/>
      <c r="J52" s="406"/>
      <c r="K52" s="406"/>
      <c r="L52" s="406"/>
      <c r="M52" s="406"/>
      <c r="N52" s="406"/>
      <c r="O52" s="406"/>
      <c r="P52" s="406"/>
      <c r="Q52" s="406"/>
      <c r="R52" s="406">
        <f t="shared" si="13"/>
        <v>0</v>
      </c>
      <c r="S52" s="406"/>
      <c r="T52" s="406"/>
      <c r="U52" s="402"/>
    </row>
    <row r="53" spans="1:21" s="413" customFormat="1">
      <c r="A53" s="408" t="s">
        <v>221</v>
      </c>
      <c r="B53" s="409">
        <f>SUM(C53:D53)</f>
        <v>0</v>
      </c>
      <c r="C53" s="409">
        <f t="shared" ref="C53:T53" si="14">SUM(C43:C52)</f>
        <v>0</v>
      </c>
      <c r="D53" s="409">
        <f t="shared" si="14"/>
        <v>0</v>
      </c>
      <c r="E53" s="409">
        <f t="shared" si="14"/>
        <v>0</v>
      </c>
      <c r="F53" s="409">
        <f t="shared" si="14"/>
        <v>0</v>
      </c>
      <c r="G53" s="409">
        <f t="shared" si="14"/>
        <v>0</v>
      </c>
      <c r="H53" s="409">
        <f t="shared" si="14"/>
        <v>0</v>
      </c>
      <c r="I53" s="409">
        <f t="shared" si="14"/>
        <v>0</v>
      </c>
      <c r="J53" s="409">
        <f t="shared" si="14"/>
        <v>0</v>
      </c>
      <c r="K53" s="409">
        <f t="shared" si="14"/>
        <v>0</v>
      </c>
      <c r="L53" s="409">
        <f t="shared" si="14"/>
        <v>0</v>
      </c>
      <c r="M53" s="409">
        <f t="shared" si="14"/>
        <v>0</v>
      </c>
      <c r="N53" s="409">
        <f t="shared" si="14"/>
        <v>0</v>
      </c>
      <c r="O53" s="409">
        <f t="shared" si="14"/>
        <v>0</v>
      </c>
      <c r="P53" s="409">
        <f t="shared" si="14"/>
        <v>0</v>
      </c>
      <c r="Q53" s="409">
        <f t="shared" si="14"/>
        <v>0</v>
      </c>
      <c r="R53" s="405">
        <f t="shared" si="14"/>
        <v>0</v>
      </c>
      <c r="S53" s="409">
        <f t="shared" si="14"/>
        <v>0</v>
      </c>
      <c r="T53" s="409">
        <f t="shared" si="14"/>
        <v>0</v>
      </c>
      <c r="U53" s="412"/>
    </row>
    <row r="54" spans="1:21" s="403" customFormat="1">
      <c r="A54" s="400" t="s">
        <v>568</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222</v>
      </c>
      <c r="B55" s="405">
        <f t="shared" ref="B55:B61" si="15">SUM(C55+D55)</f>
        <v>0</v>
      </c>
      <c r="C55" s="406"/>
      <c r="D55" s="406"/>
      <c r="E55" s="406"/>
      <c r="F55" s="406"/>
      <c r="G55" s="406"/>
      <c r="H55" s="406"/>
      <c r="I55" s="406"/>
      <c r="J55" s="406"/>
      <c r="K55" s="406"/>
      <c r="L55" s="406"/>
      <c r="M55" s="406"/>
      <c r="N55" s="406"/>
      <c r="O55" s="406"/>
      <c r="P55" s="406"/>
      <c r="Q55" s="406"/>
      <c r="R55" s="406">
        <f t="shared" ref="R55:R61" si="16">SUM(E55:Q55)</f>
        <v>0</v>
      </c>
      <c r="S55" s="407"/>
      <c r="T55" s="407"/>
      <c r="U55" s="402"/>
    </row>
    <row r="56" spans="1:21" s="403" customFormat="1" ht="12" customHeight="1">
      <c r="A56" s="404" t="s">
        <v>216</v>
      </c>
      <c r="B56" s="405">
        <f t="shared" si="15"/>
        <v>0</v>
      </c>
      <c r="C56" s="1386"/>
      <c r="D56" s="1386"/>
      <c r="E56" s="406"/>
      <c r="F56" s="1386"/>
      <c r="G56" s="1386"/>
      <c r="H56" s="1386"/>
      <c r="I56" s="1386"/>
      <c r="J56" s="1386"/>
      <c r="K56" s="1386"/>
      <c r="L56" s="1386"/>
      <c r="M56" s="1386"/>
      <c r="N56" s="1386"/>
      <c r="O56" s="1386"/>
      <c r="P56" s="1386"/>
      <c r="Q56" s="1386"/>
      <c r="R56" s="406">
        <f t="shared" si="16"/>
        <v>0</v>
      </c>
      <c r="S56" s="407"/>
      <c r="T56" s="407"/>
      <c r="U56" s="402"/>
    </row>
    <row r="57" spans="1:21" s="403" customFormat="1">
      <c r="A57" s="404" t="s">
        <v>220</v>
      </c>
      <c r="B57" s="405">
        <f t="shared" si="15"/>
        <v>0</v>
      </c>
      <c r="C57" s="406"/>
      <c r="D57" s="406"/>
      <c r="E57" s="406"/>
      <c r="F57" s="406"/>
      <c r="G57" s="406"/>
      <c r="H57" s="406"/>
      <c r="I57" s="406"/>
      <c r="J57" s="406"/>
      <c r="K57" s="406"/>
      <c r="L57" s="406"/>
      <c r="M57" s="406"/>
      <c r="N57" s="406"/>
      <c r="O57" s="406"/>
      <c r="P57" s="406"/>
      <c r="Q57" s="406"/>
      <c r="R57" s="406">
        <f t="shared" si="16"/>
        <v>0</v>
      </c>
      <c r="S57" s="407"/>
      <c r="T57" s="407"/>
      <c r="U57" s="402"/>
    </row>
    <row r="58" spans="1:21" s="403" customFormat="1">
      <c r="A58" s="404" t="s">
        <v>218</v>
      </c>
      <c r="B58" s="405">
        <f t="shared" si="15"/>
        <v>0</v>
      </c>
      <c r="C58" s="406"/>
      <c r="D58" s="406"/>
      <c r="E58" s="406"/>
      <c r="F58" s="406"/>
      <c r="G58" s="406"/>
      <c r="H58" s="406"/>
      <c r="I58" s="406"/>
      <c r="J58" s="406"/>
      <c r="K58" s="406"/>
      <c r="L58" s="406"/>
      <c r="M58" s="406"/>
      <c r="N58" s="406"/>
      <c r="O58" s="406"/>
      <c r="P58" s="406"/>
      <c r="Q58" s="406"/>
      <c r="R58" s="406">
        <f t="shared" si="16"/>
        <v>0</v>
      </c>
      <c r="S58" s="407"/>
      <c r="T58" s="407"/>
      <c r="U58" s="402"/>
    </row>
    <row r="59" spans="1:21" s="403" customFormat="1">
      <c r="A59" s="404" t="s">
        <v>219</v>
      </c>
      <c r="B59" s="405">
        <f t="shared" si="15"/>
        <v>0</v>
      </c>
      <c r="C59" s="406"/>
      <c r="D59" s="406"/>
      <c r="E59" s="406"/>
      <c r="F59" s="406"/>
      <c r="G59" s="406"/>
      <c r="H59" s="406"/>
      <c r="I59" s="406"/>
      <c r="J59" s="406"/>
      <c r="K59" s="406"/>
      <c r="L59" s="406"/>
      <c r="M59" s="406"/>
      <c r="N59" s="406"/>
      <c r="O59" s="406"/>
      <c r="P59" s="406"/>
      <c r="Q59" s="406"/>
      <c r="R59" s="406">
        <f t="shared" si="16"/>
        <v>0</v>
      </c>
      <c r="S59" s="407"/>
      <c r="T59" s="407"/>
      <c r="U59" s="402"/>
    </row>
    <row r="60" spans="1:21" s="403" customFormat="1">
      <c r="A60" s="411" t="s">
        <v>375</v>
      </c>
      <c r="B60" s="405">
        <f t="shared" si="15"/>
        <v>0</v>
      </c>
      <c r="C60" s="406"/>
      <c r="D60" s="406"/>
      <c r="E60" s="406"/>
      <c r="F60" s="406"/>
      <c r="G60" s="406"/>
      <c r="H60" s="406"/>
      <c r="I60" s="406"/>
      <c r="J60" s="406"/>
      <c r="K60" s="406"/>
      <c r="L60" s="406"/>
      <c r="M60" s="406"/>
      <c r="N60" s="406"/>
      <c r="O60" s="406"/>
      <c r="P60" s="406"/>
      <c r="Q60" s="406"/>
      <c r="R60" s="406">
        <f t="shared" si="16"/>
        <v>0</v>
      </c>
      <c r="S60" s="407"/>
      <c r="T60" s="407"/>
      <c r="U60" s="402"/>
    </row>
    <row r="61" spans="1:21" s="403" customFormat="1">
      <c r="A61" s="411" t="s">
        <v>375</v>
      </c>
      <c r="B61" s="405">
        <f t="shared" si="15"/>
        <v>0</v>
      </c>
      <c r="C61" s="406"/>
      <c r="D61" s="406"/>
      <c r="E61" s="406"/>
      <c r="F61" s="406"/>
      <c r="G61" s="406"/>
      <c r="H61" s="406"/>
      <c r="I61" s="406"/>
      <c r="J61" s="406"/>
      <c r="K61" s="406"/>
      <c r="L61" s="406"/>
      <c r="M61" s="406"/>
      <c r="N61" s="406"/>
      <c r="O61" s="406"/>
      <c r="P61" s="406"/>
      <c r="Q61" s="406"/>
      <c r="R61" s="406">
        <f t="shared" si="16"/>
        <v>0</v>
      </c>
      <c r="S61" s="407"/>
      <c r="T61" s="407"/>
      <c r="U61" s="402"/>
    </row>
    <row r="62" spans="1:21" s="403" customFormat="1" ht="13.9" customHeight="1">
      <c r="A62" s="408" t="s">
        <v>891</v>
      </c>
      <c r="B62" s="405">
        <f>SUM(C62:D62)</f>
        <v>0</v>
      </c>
      <c r="C62" s="405">
        <f t="shared" ref="C62:R62" si="17">SUM(C55:C61)</f>
        <v>0</v>
      </c>
      <c r="D62" s="405">
        <f t="shared" si="17"/>
        <v>0</v>
      </c>
      <c r="E62" s="405">
        <f t="shared" si="17"/>
        <v>0</v>
      </c>
      <c r="F62" s="405">
        <f t="shared" si="17"/>
        <v>0</v>
      </c>
      <c r="G62" s="405">
        <f t="shared" si="17"/>
        <v>0</v>
      </c>
      <c r="H62" s="405">
        <f t="shared" si="17"/>
        <v>0</v>
      </c>
      <c r="I62" s="405">
        <f t="shared" si="17"/>
        <v>0</v>
      </c>
      <c r="J62" s="405">
        <f t="shared" si="17"/>
        <v>0</v>
      </c>
      <c r="K62" s="405">
        <f t="shared" si="17"/>
        <v>0</v>
      </c>
      <c r="L62" s="405">
        <f t="shared" si="17"/>
        <v>0</v>
      </c>
      <c r="M62" s="405">
        <f t="shared" si="17"/>
        <v>0</v>
      </c>
      <c r="N62" s="405">
        <f t="shared" si="17"/>
        <v>0</v>
      </c>
      <c r="O62" s="405">
        <f t="shared" si="17"/>
        <v>0</v>
      </c>
      <c r="P62" s="405">
        <f t="shared" si="17"/>
        <v>0</v>
      </c>
      <c r="Q62" s="405">
        <f t="shared" si="17"/>
        <v>0</v>
      </c>
      <c r="R62" s="405">
        <f t="shared" si="17"/>
        <v>0</v>
      </c>
      <c r="S62" s="407"/>
      <c r="T62" s="407"/>
      <c r="U62" s="402"/>
    </row>
    <row r="63" spans="1:21" s="403" customFormat="1">
      <c r="A63" s="414" t="s">
        <v>892</v>
      </c>
      <c r="B63" s="405">
        <f t="shared" ref="B63:R63" si="18">SUM(B8+B11+B13+B14+B15+B25+B26+B36+B40+B41+B53+B62)</f>
        <v>0</v>
      </c>
      <c r="C63" s="405">
        <f t="shared" si="18"/>
        <v>0</v>
      </c>
      <c r="D63" s="405">
        <f t="shared" si="18"/>
        <v>0</v>
      </c>
      <c r="E63" s="405">
        <f t="shared" si="18"/>
        <v>0</v>
      </c>
      <c r="F63" s="405">
        <f t="shared" si="18"/>
        <v>0</v>
      </c>
      <c r="G63" s="405">
        <f t="shared" si="18"/>
        <v>0</v>
      </c>
      <c r="H63" s="405">
        <f t="shared" si="18"/>
        <v>0</v>
      </c>
      <c r="I63" s="405">
        <f t="shared" si="18"/>
        <v>0</v>
      </c>
      <c r="J63" s="405">
        <f t="shared" si="18"/>
        <v>0</v>
      </c>
      <c r="K63" s="405">
        <f t="shared" si="18"/>
        <v>0</v>
      </c>
      <c r="L63" s="405">
        <f t="shared" si="18"/>
        <v>0</v>
      </c>
      <c r="M63" s="405">
        <f t="shared" si="18"/>
        <v>0</v>
      </c>
      <c r="N63" s="405">
        <f t="shared" si="18"/>
        <v>0</v>
      </c>
      <c r="O63" s="405">
        <f t="shared" si="18"/>
        <v>0</v>
      </c>
      <c r="P63" s="405">
        <f t="shared" si="18"/>
        <v>0</v>
      </c>
      <c r="Q63" s="405">
        <f t="shared" si="18"/>
        <v>0</v>
      </c>
      <c r="R63" s="405">
        <f t="shared" si="18"/>
        <v>0</v>
      </c>
      <c r="S63" s="405">
        <f>SUM(S10+S13+S14+S15+S25+S26+S36+S40+S41+S53)</f>
        <v>0</v>
      </c>
      <c r="T63" s="405">
        <f>SUM(T11+T13+T14+T15+T25+T26+T36+T40+T41+T53)</f>
        <v>0</v>
      </c>
      <c r="U63" s="402"/>
    </row>
    <row r="64" spans="1:21" s="403" customFormat="1">
      <c r="A64" s="400" t="s">
        <v>613</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614</v>
      </c>
      <c r="B65" s="405">
        <f>SUM(C65+D65)</f>
        <v>0</v>
      </c>
      <c r="C65" s="406"/>
      <c r="D65" s="406"/>
      <c r="E65" s="406"/>
      <c r="F65" s="406"/>
      <c r="G65" s="406"/>
      <c r="H65" s="406"/>
      <c r="I65" s="406"/>
      <c r="J65" s="406"/>
      <c r="K65" s="406"/>
      <c r="L65" s="406"/>
      <c r="M65" s="406"/>
      <c r="N65" s="406"/>
      <c r="O65" s="406"/>
      <c r="P65" s="406"/>
      <c r="Q65" s="406"/>
      <c r="R65" s="406">
        <f>SUM(E65:Q65)</f>
        <v>0</v>
      </c>
      <c r="S65" s="406"/>
      <c r="T65" s="406"/>
      <c r="U65" s="402"/>
    </row>
    <row r="66" spans="1:16384" s="403" customFormat="1">
      <c r="A66" s="411" t="s">
        <v>375</v>
      </c>
      <c r="B66" s="405">
        <f>SUM(C66+D66)</f>
        <v>0</v>
      </c>
      <c r="C66" s="406"/>
      <c r="D66" s="406"/>
      <c r="E66" s="406"/>
      <c r="F66" s="406"/>
      <c r="G66" s="406"/>
      <c r="H66" s="406"/>
      <c r="I66" s="406"/>
      <c r="J66" s="406"/>
      <c r="K66" s="406"/>
      <c r="L66" s="406"/>
      <c r="M66" s="406"/>
      <c r="N66" s="406"/>
      <c r="O66" s="406"/>
      <c r="P66" s="406"/>
      <c r="Q66" s="406"/>
      <c r="R66" s="406">
        <f>SUM(E66:Q66)</f>
        <v>0</v>
      </c>
      <c r="S66" s="406"/>
      <c r="T66" s="406"/>
      <c r="U66" s="402"/>
    </row>
    <row r="67" spans="1:16384" s="403" customFormat="1">
      <c r="A67" s="408" t="s">
        <v>615</v>
      </c>
      <c r="B67" s="405">
        <f>SUM(C67:D67)</f>
        <v>0</v>
      </c>
      <c r="C67" s="405">
        <f>SUM(C64:C66)</f>
        <v>0</v>
      </c>
      <c r="D67" s="405">
        <f>SUM(D64:D66)</f>
        <v>0</v>
      </c>
      <c r="E67" s="405">
        <f t="shared" ref="E67:S67" si="19">SUM(E65:E66)</f>
        <v>0</v>
      </c>
      <c r="F67" s="405">
        <f t="shared" si="19"/>
        <v>0</v>
      </c>
      <c r="G67" s="405">
        <f t="shared" si="19"/>
        <v>0</v>
      </c>
      <c r="H67" s="405">
        <f t="shared" si="19"/>
        <v>0</v>
      </c>
      <c r="I67" s="405">
        <f t="shared" si="19"/>
        <v>0</v>
      </c>
      <c r="J67" s="405">
        <f t="shared" si="19"/>
        <v>0</v>
      </c>
      <c r="K67" s="405">
        <f t="shared" si="19"/>
        <v>0</v>
      </c>
      <c r="L67" s="405">
        <f t="shared" si="19"/>
        <v>0</v>
      </c>
      <c r="M67" s="405">
        <f t="shared" si="19"/>
        <v>0</v>
      </c>
      <c r="N67" s="405">
        <f t="shared" si="19"/>
        <v>0</v>
      </c>
      <c r="O67" s="405">
        <f t="shared" si="19"/>
        <v>0</v>
      </c>
      <c r="P67" s="405">
        <f t="shared" si="19"/>
        <v>0</v>
      </c>
      <c r="Q67" s="405">
        <f t="shared" si="19"/>
        <v>0</v>
      </c>
      <c r="R67" s="405">
        <f t="shared" si="19"/>
        <v>0</v>
      </c>
      <c r="S67" s="409">
        <f t="shared" si="19"/>
        <v>0</v>
      </c>
      <c r="T67" s="409">
        <f>SUM(T65:T66)</f>
        <v>0</v>
      </c>
      <c r="U67" s="402"/>
    </row>
    <row r="68" spans="1:16384" s="403" customFormat="1">
      <c r="A68" s="400" t="s">
        <v>616</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617</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16384" s="403" customFormat="1">
      <c r="A70" s="404" t="s">
        <v>618</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16384" s="403" customFormat="1">
      <c r="A71" s="811" t="s">
        <v>1437</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16384" s="403" customFormat="1">
      <c r="A72" s="404" t="s">
        <v>619</v>
      </c>
      <c r="B72" s="405">
        <f>SUM(C72+D72)</f>
        <v>0</v>
      </c>
      <c r="C72" s="406"/>
      <c r="D72" s="406"/>
      <c r="E72" s="406"/>
      <c r="F72" s="406"/>
      <c r="G72" s="406"/>
      <c r="H72" s="406"/>
      <c r="I72" s="406"/>
      <c r="J72" s="406"/>
      <c r="K72" s="406"/>
      <c r="L72" s="406"/>
      <c r="M72" s="406"/>
      <c r="N72" s="406"/>
      <c r="O72" s="406"/>
      <c r="P72" s="406"/>
      <c r="Q72" s="406"/>
      <c r="R72" s="406">
        <f>SUM(E72:Q72)</f>
        <v>0</v>
      </c>
      <c r="S72" s="407"/>
      <c r="T72" s="407"/>
      <c r="U72" s="402"/>
    </row>
    <row r="73" spans="1:16384" s="403" customFormat="1">
      <c r="A73" s="411" t="s">
        <v>375</v>
      </c>
      <c r="B73" s="405">
        <f>SUM(C73+D73)</f>
        <v>0</v>
      </c>
      <c r="C73" s="406"/>
      <c r="D73" s="406"/>
      <c r="E73" s="406"/>
      <c r="F73" s="406"/>
      <c r="G73" s="406"/>
      <c r="H73" s="406"/>
      <c r="I73" s="406"/>
      <c r="J73" s="406"/>
      <c r="K73" s="406"/>
      <c r="L73" s="406"/>
      <c r="M73" s="406"/>
      <c r="N73" s="406"/>
      <c r="O73" s="406"/>
      <c r="P73" s="406"/>
      <c r="Q73" s="406"/>
      <c r="R73" s="406">
        <f>SUM(E73:Q73)</f>
        <v>0</v>
      </c>
      <c r="S73" s="407"/>
      <c r="T73" s="407"/>
      <c r="U73" s="402"/>
    </row>
    <row r="74" spans="1:16384" s="403" customFormat="1">
      <c r="A74" s="408" t="s">
        <v>620</v>
      </c>
      <c r="B74" s="405">
        <f>SUM(C74:D74)</f>
        <v>0</v>
      </c>
      <c r="C74" s="405">
        <f t="shared" ref="C74:R74" si="20">SUM(C69:C73)</f>
        <v>0</v>
      </c>
      <c r="D74" s="405">
        <f t="shared" si="20"/>
        <v>0</v>
      </c>
      <c r="E74" s="405">
        <f t="shared" si="20"/>
        <v>0</v>
      </c>
      <c r="F74" s="405">
        <f t="shared" si="20"/>
        <v>0</v>
      </c>
      <c r="G74" s="405">
        <f t="shared" si="20"/>
        <v>0</v>
      </c>
      <c r="H74" s="405">
        <f t="shared" si="20"/>
        <v>0</v>
      </c>
      <c r="I74" s="405">
        <f t="shared" si="20"/>
        <v>0</v>
      </c>
      <c r="J74" s="405">
        <f t="shared" si="20"/>
        <v>0</v>
      </c>
      <c r="K74" s="405">
        <f t="shared" si="20"/>
        <v>0</v>
      </c>
      <c r="L74" s="405">
        <f t="shared" si="20"/>
        <v>0</v>
      </c>
      <c r="M74" s="405">
        <f t="shared" si="20"/>
        <v>0</v>
      </c>
      <c r="N74" s="405">
        <f t="shared" si="20"/>
        <v>0</v>
      </c>
      <c r="O74" s="405">
        <f t="shared" si="20"/>
        <v>0</v>
      </c>
      <c r="P74" s="405">
        <f t="shared" si="20"/>
        <v>0</v>
      </c>
      <c r="Q74" s="405">
        <f t="shared" si="20"/>
        <v>0</v>
      </c>
      <c r="R74" s="405">
        <f t="shared" si="20"/>
        <v>0</v>
      </c>
      <c r="S74" s="407"/>
      <c r="T74" s="407"/>
      <c r="U74" s="402"/>
    </row>
    <row r="75" spans="1:16384" s="403" customFormat="1">
      <c r="A75" s="400" t="s">
        <v>2114</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1992</v>
      </c>
      <c r="B76" s="405">
        <f>SUM(C76:D76)</f>
        <v>0</v>
      </c>
      <c r="C76" s="406"/>
      <c r="D76" s="406"/>
      <c r="E76" s="406"/>
      <c r="F76" s="406"/>
      <c r="G76" s="406"/>
      <c r="H76" s="406"/>
      <c r="I76" s="406"/>
      <c r="J76" s="406"/>
      <c r="K76" s="406"/>
      <c r="L76" s="406"/>
      <c r="M76" s="406"/>
      <c r="N76" s="406"/>
      <c r="O76" s="406"/>
      <c r="P76" s="406"/>
      <c r="Q76" s="406"/>
      <c r="R76" s="406">
        <f>SUM(E76:Q76)</f>
        <v>0</v>
      </c>
      <c r="S76" s="406"/>
      <c r="T76" s="406"/>
      <c r="U76" s="402"/>
    </row>
    <row r="77" spans="1:16384" s="403" customFormat="1">
      <c r="A77" s="404" t="s">
        <v>610</v>
      </c>
      <c r="B77" s="405">
        <f>SUM(C77:D77)</f>
        <v>0</v>
      </c>
      <c r="C77" s="406"/>
      <c r="D77" s="406"/>
      <c r="E77" s="406"/>
      <c r="F77" s="406"/>
      <c r="G77" s="406"/>
      <c r="H77" s="406"/>
      <c r="I77" s="406"/>
      <c r="J77" s="406"/>
      <c r="K77" s="406"/>
      <c r="L77" s="406"/>
      <c r="M77" s="406"/>
      <c r="N77" s="406"/>
      <c r="O77" s="406"/>
      <c r="P77" s="406"/>
      <c r="Q77" s="406"/>
      <c r="R77" s="406">
        <f>SUM(E77:Q77)</f>
        <v>0</v>
      </c>
      <c r="S77" s="406"/>
      <c r="T77" s="406"/>
      <c r="U77" s="402"/>
    </row>
    <row r="78" spans="1:16384" s="403" customFormat="1">
      <c r="A78" s="408" t="s">
        <v>674</v>
      </c>
      <c r="B78" s="405">
        <f>SUM(C78:D78)</f>
        <v>0</v>
      </c>
      <c r="C78" s="405">
        <f>SUM(C76:C77)</f>
        <v>0</v>
      </c>
      <c r="D78" s="405">
        <f t="shared" ref="D78:BO78" si="21">SUM(D76:D77)</f>
        <v>0</v>
      </c>
      <c r="E78" s="405">
        <f t="shared" si="21"/>
        <v>0</v>
      </c>
      <c r="F78" s="405">
        <f t="shared" si="21"/>
        <v>0</v>
      </c>
      <c r="G78" s="405">
        <f t="shared" si="21"/>
        <v>0</v>
      </c>
      <c r="H78" s="405">
        <f t="shared" si="21"/>
        <v>0</v>
      </c>
      <c r="I78" s="405">
        <f t="shared" si="21"/>
        <v>0</v>
      </c>
      <c r="J78" s="405">
        <f t="shared" si="21"/>
        <v>0</v>
      </c>
      <c r="K78" s="405">
        <f t="shared" si="21"/>
        <v>0</v>
      </c>
      <c r="L78" s="405">
        <f t="shared" si="21"/>
        <v>0</v>
      </c>
      <c r="M78" s="405">
        <f t="shared" si="21"/>
        <v>0</v>
      </c>
      <c r="N78" s="405">
        <f t="shared" si="21"/>
        <v>0</v>
      </c>
      <c r="O78" s="405">
        <f t="shared" si="21"/>
        <v>0</v>
      </c>
      <c r="P78" s="405">
        <f t="shared" si="21"/>
        <v>0</v>
      </c>
      <c r="Q78" s="405">
        <f t="shared" si="21"/>
        <v>0</v>
      </c>
      <c r="R78" s="405">
        <f t="shared" si="21"/>
        <v>0</v>
      </c>
      <c r="S78" s="405">
        <f t="shared" si="21"/>
        <v>0</v>
      </c>
      <c r="T78" s="405">
        <f t="shared" si="21"/>
        <v>0</v>
      </c>
      <c r="U78" s="1209">
        <f t="shared" si="21"/>
        <v>0</v>
      </c>
      <c r="V78" s="1209">
        <f t="shared" si="21"/>
        <v>0</v>
      </c>
      <c r="W78" s="1209">
        <f t="shared" si="21"/>
        <v>0</v>
      </c>
      <c r="X78" s="1209">
        <f t="shared" si="21"/>
        <v>0</v>
      </c>
      <c r="Y78" s="1209">
        <f t="shared" si="21"/>
        <v>0</v>
      </c>
      <c r="Z78" s="1209">
        <f t="shared" si="21"/>
        <v>0</v>
      </c>
      <c r="AA78" s="1209">
        <f t="shared" si="21"/>
        <v>0</v>
      </c>
      <c r="AB78" s="1209">
        <f t="shared" si="21"/>
        <v>0</v>
      </c>
      <c r="AC78" s="1209">
        <f t="shared" si="21"/>
        <v>0</v>
      </c>
      <c r="AD78" s="1209">
        <f t="shared" si="21"/>
        <v>0</v>
      </c>
      <c r="AE78" s="1209">
        <f t="shared" si="21"/>
        <v>0</v>
      </c>
      <c r="AF78" s="1209">
        <f t="shared" si="21"/>
        <v>0</v>
      </c>
      <c r="AG78" s="1209">
        <f t="shared" si="21"/>
        <v>0</v>
      </c>
      <c r="AH78" s="1209">
        <f t="shared" si="21"/>
        <v>0</v>
      </c>
      <c r="AI78" s="1209">
        <f t="shared" si="21"/>
        <v>0</v>
      </c>
      <c r="AJ78" s="1209">
        <f t="shared" si="21"/>
        <v>0</v>
      </c>
      <c r="AK78" s="1209">
        <f t="shared" si="21"/>
        <v>0</v>
      </c>
      <c r="AL78" s="1209">
        <f t="shared" si="21"/>
        <v>0</v>
      </c>
      <c r="AM78" s="1209">
        <f t="shared" si="21"/>
        <v>0</v>
      </c>
      <c r="AN78" s="1209">
        <f t="shared" si="21"/>
        <v>0</v>
      </c>
      <c r="AO78" s="1209">
        <f t="shared" si="21"/>
        <v>0</v>
      </c>
      <c r="AP78" s="1209">
        <f t="shared" si="21"/>
        <v>0</v>
      </c>
      <c r="AQ78" s="1209">
        <f t="shared" si="21"/>
        <v>0</v>
      </c>
      <c r="AR78" s="1209">
        <f t="shared" si="21"/>
        <v>0</v>
      </c>
      <c r="AS78" s="1209">
        <f t="shared" si="21"/>
        <v>0</v>
      </c>
      <c r="AT78" s="1209">
        <f t="shared" si="21"/>
        <v>0</v>
      </c>
      <c r="AU78" s="1209">
        <f t="shared" si="21"/>
        <v>0</v>
      </c>
      <c r="AV78" s="1209">
        <f t="shared" si="21"/>
        <v>0</v>
      </c>
      <c r="AW78" s="1209">
        <f t="shared" si="21"/>
        <v>0</v>
      </c>
      <c r="AX78" s="1209">
        <f t="shared" si="21"/>
        <v>0</v>
      </c>
      <c r="AY78" s="1209">
        <f t="shared" si="21"/>
        <v>0</v>
      </c>
      <c r="AZ78" s="1209">
        <f t="shared" si="21"/>
        <v>0</v>
      </c>
      <c r="BA78" s="1209">
        <f t="shared" si="21"/>
        <v>0</v>
      </c>
      <c r="BB78" s="1209">
        <f t="shared" si="21"/>
        <v>0</v>
      </c>
      <c r="BC78" s="1209">
        <f t="shared" si="21"/>
        <v>0</v>
      </c>
      <c r="BD78" s="1209">
        <f t="shared" si="21"/>
        <v>0</v>
      </c>
      <c r="BE78" s="1209">
        <f t="shared" si="21"/>
        <v>0</v>
      </c>
      <c r="BF78" s="1209">
        <f t="shared" si="21"/>
        <v>0</v>
      </c>
      <c r="BG78" s="1209">
        <f t="shared" si="21"/>
        <v>0</v>
      </c>
      <c r="BH78" s="1209">
        <f t="shared" si="21"/>
        <v>0</v>
      </c>
      <c r="BI78" s="1209">
        <f t="shared" si="21"/>
        <v>0</v>
      </c>
      <c r="BJ78" s="1209">
        <f t="shared" si="21"/>
        <v>0</v>
      </c>
      <c r="BK78" s="1209">
        <f t="shared" si="21"/>
        <v>0</v>
      </c>
      <c r="BL78" s="1209">
        <f t="shared" si="21"/>
        <v>0</v>
      </c>
      <c r="BM78" s="1209">
        <f t="shared" si="21"/>
        <v>0</v>
      </c>
      <c r="BN78" s="1209">
        <f t="shared" si="21"/>
        <v>0</v>
      </c>
      <c r="BO78" s="1209">
        <f t="shared" si="21"/>
        <v>0</v>
      </c>
      <c r="BP78" s="1209">
        <f t="shared" ref="BP78:EA78" si="22">SUM(BP76:BP77)</f>
        <v>0</v>
      </c>
      <c r="BQ78" s="1209">
        <f t="shared" si="22"/>
        <v>0</v>
      </c>
      <c r="BR78" s="1209">
        <f t="shared" si="22"/>
        <v>0</v>
      </c>
      <c r="BS78" s="1209">
        <f t="shared" si="22"/>
        <v>0</v>
      </c>
      <c r="BT78" s="1209">
        <f t="shared" si="22"/>
        <v>0</v>
      </c>
      <c r="BU78" s="1209">
        <f t="shared" si="22"/>
        <v>0</v>
      </c>
      <c r="BV78" s="1209">
        <f t="shared" si="22"/>
        <v>0</v>
      </c>
      <c r="BW78" s="1209">
        <f t="shared" si="22"/>
        <v>0</v>
      </c>
      <c r="BX78" s="1209">
        <f t="shared" si="22"/>
        <v>0</v>
      </c>
      <c r="BY78" s="1209">
        <f t="shared" si="22"/>
        <v>0</v>
      </c>
      <c r="BZ78" s="1209">
        <f t="shared" si="22"/>
        <v>0</v>
      </c>
      <c r="CA78" s="1209">
        <f t="shared" si="22"/>
        <v>0</v>
      </c>
      <c r="CB78" s="1209">
        <f t="shared" si="22"/>
        <v>0</v>
      </c>
      <c r="CC78" s="1209">
        <f t="shared" si="22"/>
        <v>0</v>
      </c>
      <c r="CD78" s="1209">
        <f t="shared" si="22"/>
        <v>0</v>
      </c>
      <c r="CE78" s="1209">
        <f t="shared" si="22"/>
        <v>0</v>
      </c>
      <c r="CF78" s="1209">
        <f t="shared" si="22"/>
        <v>0</v>
      </c>
      <c r="CG78" s="1209">
        <f t="shared" si="22"/>
        <v>0</v>
      </c>
      <c r="CH78" s="1209">
        <f t="shared" si="22"/>
        <v>0</v>
      </c>
      <c r="CI78" s="1209">
        <f t="shared" si="22"/>
        <v>0</v>
      </c>
      <c r="CJ78" s="1209">
        <f t="shared" si="22"/>
        <v>0</v>
      </c>
      <c r="CK78" s="1209">
        <f t="shared" si="22"/>
        <v>0</v>
      </c>
      <c r="CL78" s="1209">
        <f t="shared" si="22"/>
        <v>0</v>
      </c>
      <c r="CM78" s="1209">
        <f t="shared" si="22"/>
        <v>0</v>
      </c>
      <c r="CN78" s="1209">
        <f t="shared" si="22"/>
        <v>0</v>
      </c>
      <c r="CO78" s="1209">
        <f t="shared" si="22"/>
        <v>0</v>
      </c>
      <c r="CP78" s="1209">
        <f t="shared" si="22"/>
        <v>0</v>
      </c>
      <c r="CQ78" s="1209">
        <f t="shared" si="22"/>
        <v>0</v>
      </c>
      <c r="CR78" s="1209">
        <f t="shared" si="22"/>
        <v>0</v>
      </c>
      <c r="CS78" s="1209">
        <f t="shared" si="22"/>
        <v>0</v>
      </c>
      <c r="CT78" s="1209">
        <f t="shared" si="22"/>
        <v>0</v>
      </c>
      <c r="CU78" s="1209">
        <f t="shared" si="22"/>
        <v>0</v>
      </c>
      <c r="CV78" s="1209">
        <f t="shared" si="22"/>
        <v>0</v>
      </c>
      <c r="CW78" s="1209">
        <f t="shared" si="22"/>
        <v>0</v>
      </c>
      <c r="CX78" s="1209">
        <f t="shared" si="22"/>
        <v>0</v>
      </c>
      <c r="CY78" s="1209">
        <f t="shared" si="22"/>
        <v>0</v>
      </c>
      <c r="CZ78" s="1209">
        <f t="shared" si="22"/>
        <v>0</v>
      </c>
      <c r="DA78" s="1209">
        <f t="shared" si="22"/>
        <v>0</v>
      </c>
      <c r="DB78" s="1209">
        <f t="shared" si="22"/>
        <v>0</v>
      </c>
      <c r="DC78" s="1209">
        <f t="shared" si="22"/>
        <v>0</v>
      </c>
      <c r="DD78" s="1209">
        <f t="shared" si="22"/>
        <v>0</v>
      </c>
      <c r="DE78" s="1209">
        <f t="shared" si="22"/>
        <v>0</v>
      </c>
      <c r="DF78" s="1209">
        <f t="shared" si="22"/>
        <v>0</v>
      </c>
      <c r="DG78" s="1209">
        <f t="shared" si="22"/>
        <v>0</v>
      </c>
      <c r="DH78" s="1209">
        <f t="shared" si="22"/>
        <v>0</v>
      </c>
      <c r="DI78" s="1209">
        <f t="shared" si="22"/>
        <v>0</v>
      </c>
      <c r="DJ78" s="1209">
        <f t="shared" si="22"/>
        <v>0</v>
      </c>
      <c r="DK78" s="1209">
        <f t="shared" si="22"/>
        <v>0</v>
      </c>
      <c r="DL78" s="1209">
        <f t="shared" si="22"/>
        <v>0</v>
      </c>
      <c r="DM78" s="1209">
        <f t="shared" si="22"/>
        <v>0</v>
      </c>
      <c r="DN78" s="1209">
        <f t="shared" si="22"/>
        <v>0</v>
      </c>
      <c r="DO78" s="1209">
        <f t="shared" si="22"/>
        <v>0</v>
      </c>
      <c r="DP78" s="1209">
        <f t="shared" si="22"/>
        <v>0</v>
      </c>
      <c r="DQ78" s="1209">
        <f t="shared" si="22"/>
        <v>0</v>
      </c>
      <c r="DR78" s="1209">
        <f t="shared" si="22"/>
        <v>0</v>
      </c>
      <c r="DS78" s="1209">
        <f t="shared" si="22"/>
        <v>0</v>
      </c>
      <c r="DT78" s="1209">
        <f t="shared" si="22"/>
        <v>0</v>
      </c>
      <c r="DU78" s="1209">
        <f t="shared" si="22"/>
        <v>0</v>
      </c>
      <c r="DV78" s="1209">
        <f t="shared" si="22"/>
        <v>0</v>
      </c>
      <c r="DW78" s="1209">
        <f t="shared" si="22"/>
        <v>0</v>
      </c>
      <c r="DX78" s="1209">
        <f t="shared" si="22"/>
        <v>0</v>
      </c>
      <c r="DY78" s="1209">
        <f t="shared" si="22"/>
        <v>0</v>
      </c>
      <c r="DZ78" s="1209">
        <f t="shared" si="22"/>
        <v>0</v>
      </c>
      <c r="EA78" s="1209">
        <f t="shared" si="22"/>
        <v>0</v>
      </c>
      <c r="EB78" s="1209">
        <f t="shared" ref="EB78:GM78" si="23">SUM(EB76:EB77)</f>
        <v>0</v>
      </c>
      <c r="EC78" s="1209">
        <f t="shared" si="23"/>
        <v>0</v>
      </c>
      <c r="ED78" s="1209">
        <f t="shared" si="23"/>
        <v>0</v>
      </c>
      <c r="EE78" s="1209">
        <f t="shared" si="23"/>
        <v>0</v>
      </c>
      <c r="EF78" s="1209">
        <f t="shared" si="23"/>
        <v>0</v>
      </c>
      <c r="EG78" s="1209">
        <f t="shared" si="23"/>
        <v>0</v>
      </c>
      <c r="EH78" s="1209">
        <f t="shared" si="23"/>
        <v>0</v>
      </c>
      <c r="EI78" s="1209">
        <f t="shared" si="23"/>
        <v>0</v>
      </c>
      <c r="EJ78" s="1209">
        <f t="shared" si="23"/>
        <v>0</v>
      </c>
      <c r="EK78" s="1209">
        <f t="shared" si="23"/>
        <v>0</v>
      </c>
      <c r="EL78" s="1209">
        <f t="shared" si="23"/>
        <v>0</v>
      </c>
      <c r="EM78" s="1209">
        <f t="shared" si="23"/>
        <v>0</v>
      </c>
      <c r="EN78" s="1209">
        <f t="shared" si="23"/>
        <v>0</v>
      </c>
      <c r="EO78" s="1209">
        <f t="shared" si="23"/>
        <v>0</v>
      </c>
      <c r="EP78" s="1209">
        <f t="shared" si="23"/>
        <v>0</v>
      </c>
      <c r="EQ78" s="1209">
        <f t="shared" si="23"/>
        <v>0</v>
      </c>
      <c r="ER78" s="1209">
        <f t="shared" si="23"/>
        <v>0</v>
      </c>
      <c r="ES78" s="1209">
        <f t="shared" si="23"/>
        <v>0</v>
      </c>
      <c r="ET78" s="1209">
        <f t="shared" si="23"/>
        <v>0</v>
      </c>
      <c r="EU78" s="1209">
        <f t="shared" si="23"/>
        <v>0</v>
      </c>
      <c r="EV78" s="1209">
        <f t="shared" si="23"/>
        <v>0</v>
      </c>
      <c r="EW78" s="1209">
        <f t="shared" si="23"/>
        <v>0</v>
      </c>
      <c r="EX78" s="1209">
        <f t="shared" si="23"/>
        <v>0</v>
      </c>
      <c r="EY78" s="1209">
        <f t="shared" si="23"/>
        <v>0</v>
      </c>
      <c r="EZ78" s="1209">
        <f t="shared" si="23"/>
        <v>0</v>
      </c>
      <c r="FA78" s="1209">
        <f t="shared" si="23"/>
        <v>0</v>
      </c>
      <c r="FB78" s="1209">
        <f t="shared" si="23"/>
        <v>0</v>
      </c>
      <c r="FC78" s="1209">
        <f t="shared" si="23"/>
        <v>0</v>
      </c>
      <c r="FD78" s="1209">
        <f t="shared" si="23"/>
        <v>0</v>
      </c>
      <c r="FE78" s="1209">
        <f t="shared" si="23"/>
        <v>0</v>
      </c>
      <c r="FF78" s="1209">
        <f t="shared" si="23"/>
        <v>0</v>
      </c>
      <c r="FG78" s="1209">
        <f t="shared" si="23"/>
        <v>0</v>
      </c>
      <c r="FH78" s="1209">
        <f t="shared" si="23"/>
        <v>0</v>
      </c>
      <c r="FI78" s="1209">
        <f t="shared" si="23"/>
        <v>0</v>
      </c>
      <c r="FJ78" s="1209">
        <f t="shared" si="23"/>
        <v>0</v>
      </c>
      <c r="FK78" s="1209">
        <f t="shared" si="23"/>
        <v>0</v>
      </c>
      <c r="FL78" s="1209">
        <f t="shared" si="23"/>
        <v>0</v>
      </c>
      <c r="FM78" s="1209">
        <f t="shared" si="23"/>
        <v>0</v>
      </c>
      <c r="FN78" s="1209">
        <f t="shared" si="23"/>
        <v>0</v>
      </c>
      <c r="FO78" s="1209">
        <f t="shared" si="23"/>
        <v>0</v>
      </c>
      <c r="FP78" s="1209">
        <f t="shared" si="23"/>
        <v>0</v>
      </c>
      <c r="FQ78" s="1209">
        <f t="shared" si="23"/>
        <v>0</v>
      </c>
      <c r="FR78" s="1209">
        <f t="shared" si="23"/>
        <v>0</v>
      </c>
      <c r="FS78" s="1209">
        <f t="shared" si="23"/>
        <v>0</v>
      </c>
      <c r="FT78" s="1209">
        <f t="shared" si="23"/>
        <v>0</v>
      </c>
      <c r="FU78" s="1209">
        <f t="shared" si="23"/>
        <v>0</v>
      </c>
      <c r="FV78" s="1209">
        <f t="shared" si="23"/>
        <v>0</v>
      </c>
      <c r="FW78" s="1209">
        <f t="shared" si="23"/>
        <v>0</v>
      </c>
      <c r="FX78" s="1209">
        <f t="shared" si="23"/>
        <v>0</v>
      </c>
      <c r="FY78" s="1209">
        <f t="shared" si="23"/>
        <v>0</v>
      </c>
      <c r="FZ78" s="1209">
        <f t="shared" si="23"/>
        <v>0</v>
      </c>
      <c r="GA78" s="1209">
        <f t="shared" si="23"/>
        <v>0</v>
      </c>
      <c r="GB78" s="1209">
        <f t="shared" si="23"/>
        <v>0</v>
      </c>
      <c r="GC78" s="1209">
        <f t="shared" si="23"/>
        <v>0</v>
      </c>
      <c r="GD78" s="1209">
        <f t="shared" si="23"/>
        <v>0</v>
      </c>
      <c r="GE78" s="1209">
        <f t="shared" si="23"/>
        <v>0</v>
      </c>
      <c r="GF78" s="1209">
        <f t="shared" si="23"/>
        <v>0</v>
      </c>
      <c r="GG78" s="1209">
        <f t="shared" si="23"/>
        <v>0</v>
      </c>
      <c r="GH78" s="1209">
        <f t="shared" si="23"/>
        <v>0</v>
      </c>
      <c r="GI78" s="1209">
        <f t="shared" si="23"/>
        <v>0</v>
      </c>
      <c r="GJ78" s="1209">
        <f t="shared" si="23"/>
        <v>0</v>
      </c>
      <c r="GK78" s="1209">
        <f t="shared" si="23"/>
        <v>0</v>
      </c>
      <c r="GL78" s="1209">
        <f t="shared" si="23"/>
        <v>0</v>
      </c>
      <c r="GM78" s="1209">
        <f t="shared" si="23"/>
        <v>0</v>
      </c>
      <c r="GN78" s="1209">
        <f t="shared" ref="GN78:IY78" si="24">SUM(GN76:GN77)</f>
        <v>0</v>
      </c>
      <c r="GO78" s="1209">
        <f t="shared" si="24"/>
        <v>0</v>
      </c>
      <c r="GP78" s="1209">
        <f t="shared" si="24"/>
        <v>0</v>
      </c>
      <c r="GQ78" s="1209">
        <f t="shared" si="24"/>
        <v>0</v>
      </c>
      <c r="GR78" s="1209">
        <f t="shared" si="24"/>
        <v>0</v>
      </c>
      <c r="GS78" s="1209">
        <f t="shared" si="24"/>
        <v>0</v>
      </c>
      <c r="GT78" s="1209">
        <f t="shared" si="24"/>
        <v>0</v>
      </c>
      <c r="GU78" s="1209">
        <f t="shared" si="24"/>
        <v>0</v>
      </c>
      <c r="GV78" s="1209">
        <f t="shared" si="24"/>
        <v>0</v>
      </c>
      <c r="GW78" s="1209">
        <f t="shared" si="24"/>
        <v>0</v>
      </c>
      <c r="GX78" s="1209">
        <f t="shared" si="24"/>
        <v>0</v>
      </c>
      <c r="GY78" s="1209">
        <f t="shared" si="24"/>
        <v>0</v>
      </c>
      <c r="GZ78" s="1209">
        <f t="shared" si="24"/>
        <v>0</v>
      </c>
      <c r="HA78" s="1209">
        <f t="shared" si="24"/>
        <v>0</v>
      </c>
      <c r="HB78" s="1209">
        <f t="shared" si="24"/>
        <v>0</v>
      </c>
      <c r="HC78" s="1209">
        <f t="shared" si="24"/>
        <v>0</v>
      </c>
      <c r="HD78" s="1209">
        <f t="shared" si="24"/>
        <v>0</v>
      </c>
      <c r="HE78" s="1209">
        <f t="shared" si="24"/>
        <v>0</v>
      </c>
      <c r="HF78" s="1209">
        <f t="shared" si="24"/>
        <v>0</v>
      </c>
      <c r="HG78" s="1209">
        <f t="shared" si="24"/>
        <v>0</v>
      </c>
      <c r="HH78" s="1209">
        <f t="shared" si="24"/>
        <v>0</v>
      </c>
      <c r="HI78" s="1209">
        <f t="shared" si="24"/>
        <v>0</v>
      </c>
      <c r="HJ78" s="1209">
        <f t="shared" si="24"/>
        <v>0</v>
      </c>
      <c r="HK78" s="1209">
        <f t="shared" si="24"/>
        <v>0</v>
      </c>
      <c r="HL78" s="1209">
        <f t="shared" si="24"/>
        <v>0</v>
      </c>
      <c r="HM78" s="1209">
        <f t="shared" si="24"/>
        <v>0</v>
      </c>
      <c r="HN78" s="1209">
        <f t="shared" si="24"/>
        <v>0</v>
      </c>
      <c r="HO78" s="1209">
        <f t="shared" si="24"/>
        <v>0</v>
      </c>
      <c r="HP78" s="1209">
        <f t="shared" si="24"/>
        <v>0</v>
      </c>
      <c r="HQ78" s="1209">
        <f t="shared" si="24"/>
        <v>0</v>
      </c>
      <c r="HR78" s="1209">
        <f t="shared" si="24"/>
        <v>0</v>
      </c>
      <c r="HS78" s="1209">
        <f t="shared" si="24"/>
        <v>0</v>
      </c>
      <c r="HT78" s="1209">
        <f t="shared" si="24"/>
        <v>0</v>
      </c>
      <c r="HU78" s="1209">
        <f t="shared" si="24"/>
        <v>0</v>
      </c>
      <c r="HV78" s="1209">
        <f t="shared" si="24"/>
        <v>0</v>
      </c>
      <c r="HW78" s="1209">
        <f t="shared" si="24"/>
        <v>0</v>
      </c>
      <c r="HX78" s="1209">
        <f t="shared" si="24"/>
        <v>0</v>
      </c>
      <c r="HY78" s="1209">
        <f t="shared" si="24"/>
        <v>0</v>
      </c>
      <c r="HZ78" s="1209">
        <f t="shared" si="24"/>
        <v>0</v>
      </c>
      <c r="IA78" s="1209">
        <f t="shared" si="24"/>
        <v>0</v>
      </c>
      <c r="IB78" s="1209">
        <f t="shared" si="24"/>
        <v>0</v>
      </c>
      <c r="IC78" s="1209">
        <f t="shared" si="24"/>
        <v>0</v>
      </c>
      <c r="ID78" s="1209">
        <f t="shared" si="24"/>
        <v>0</v>
      </c>
      <c r="IE78" s="1209">
        <f t="shared" si="24"/>
        <v>0</v>
      </c>
      <c r="IF78" s="1209">
        <f t="shared" si="24"/>
        <v>0</v>
      </c>
      <c r="IG78" s="1209">
        <f t="shared" si="24"/>
        <v>0</v>
      </c>
      <c r="IH78" s="1209">
        <f t="shared" si="24"/>
        <v>0</v>
      </c>
      <c r="II78" s="1209">
        <f t="shared" si="24"/>
        <v>0</v>
      </c>
      <c r="IJ78" s="1209">
        <f t="shared" si="24"/>
        <v>0</v>
      </c>
      <c r="IK78" s="1209">
        <f t="shared" si="24"/>
        <v>0</v>
      </c>
      <c r="IL78" s="1209">
        <f t="shared" si="24"/>
        <v>0</v>
      </c>
      <c r="IM78" s="1209">
        <f t="shared" si="24"/>
        <v>0</v>
      </c>
      <c r="IN78" s="1209">
        <f t="shared" si="24"/>
        <v>0</v>
      </c>
      <c r="IO78" s="1209">
        <f t="shared" si="24"/>
        <v>0</v>
      </c>
      <c r="IP78" s="1209">
        <f t="shared" si="24"/>
        <v>0</v>
      </c>
      <c r="IQ78" s="1209">
        <f t="shared" si="24"/>
        <v>0</v>
      </c>
      <c r="IR78" s="1209">
        <f t="shared" si="24"/>
        <v>0</v>
      </c>
      <c r="IS78" s="1209">
        <f t="shared" si="24"/>
        <v>0</v>
      </c>
      <c r="IT78" s="1209">
        <f t="shared" si="24"/>
        <v>0</v>
      </c>
      <c r="IU78" s="1209">
        <f t="shared" si="24"/>
        <v>0</v>
      </c>
      <c r="IV78" s="1209">
        <f t="shared" si="24"/>
        <v>0</v>
      </c>
      <c r="IW78" s="1209">
        <f t="shared" si="24"/>
        <v>0</v>
      </c>
      <c r="IX78" s="1209">
        <f t="shared" si="24"/>
        <v>0</v>
      </c>
      <c r="IY78" s="1209">
        <f t="shared" si="24"/>
        <v>0</v>
      </c>
      <c r="IZ78" s="1209">
        <f t="shared" ref="IZ78:LK78" si="25">SUM(IZ76:IZ77)</f>
        <v>0</v>
      </c>
      <c r="JA78" s="1209">
        <f t="shared" si="25"/>
        <v>0</v>
      </c>
      <c r="JB78" s="1209">
        <f t="shared" si="25"/>
        <v>0</v>
      </c>
      <c r="JC78" s="1209">
        <f t="shared" si="25"/>
        <v>0</v>
      </c>
      <c r="JD78" s="1209">
        <f t="shared" si="25"/>
        <v>0</v>
      </c>
      <c r="JE78" s="1209">
        <f t="shared" si="25"/>
        <v>0</v>
      </c>
      <c r="JF78" s="1209">
        <f t="shared" si="25"/>
        <v>0</v>
      </c>
      <c r="JG78" s="1209">
        <f t="shared" si="25"/>
        <v>0</v>
      </c>
      <c r="JH78" s="1209">
        <f t="shared" si="25"/>
        <v>0</v>
      </c>
      <c r="JI78" s="1209">
        <f t="shared" si="25"/>
        <v>0</v>
      </c>
      <c r="JJ78" s="1209">
        <f t="shared" si="25"/>
        <v>0</v>
      </c>
      <c r="JK78" s="1209">
        <f t="shared" si="25"/>
        <v>0</v>
      </c>
      <c r="JL78" s="1209">
        <f t="shared" si="25"/>
        <v>0</v>
      </c>
      <c r="JM78" s="1209">
        <f t="shared" si="25"/>
        <v>0</v>
      </c>
      <c r="JN78" s="1209">
        <f t="shared" si="25"/>
        <v>0</v>
      </c>
      <c r="JO78" s="1209">
        <f t="shared" si="25"/>
        <v>0</v>
      </c>
      <c r="JP78" s="1209">
        <f t="shared" si="25"/>
        <v>0</v>
      </c>
      <c r="JQ78" s="1209">
        <f t="shared" si="25"/>
        <v>0</v>
      </c>
      <c r="JR78" s="1209">
        <f t="shared" si="25"/>
        <v>0</v>
      </c>
      <c r="JS78" s="1209">
        <f t="shared" si="25"/>
        <v>0</v>
      </c>
      <c r="JT78" s="1209">
        <f t="shared" si="25"/>
        <v>0</v>
      </c>
      <c r="JU78" s="1209">
        <f t="shared" si="25"/>
        <v>0</v>
      </c>
      <c r="JV78" s="1209">
        <f t="shared" si="25"/>
        <v>0</v>
      </c>
      <c r="JW78" s="1209">
        <f t="shared" si="25"/>
        <v>0</v>
      </c>
      <c r="JX78" s="1209">
        <f t="shared" si="25"/>
        <v>0</v>
      </c>
      <c r="JY78" s="1209">
        <f t="shared" si="25"/>
        <v>0</v>
      </c>
      <c r="JZ78" s="1209">
        <f t="shared" si="25"/>
        <v>0</v>
      </c>
      <c r="KA78" s="1209">
        <f t="shared" si="25"/>
        <v>0</v>
      </c>
      <c r="KB78" s="1209">
        <f t="shared" si="25"/>
        <v>0</v>
      </c>
      <c r="KC78" s="1209">
        <f t="shared" si="25"/>
        <v>0</v>
      </c>
      <c r="KD78" s="1209">
        <f t="shared" si="25"/>
        <v>0</v>
      </c>
      <c r="KE78" s="1209">
        <f t="shared" si="25"/>
        <v>0</v>
      </c>
      <c r="KF78" s="1209">
        <f t="shared" si="25"/>
        <v>0</v>
      </c>
      <c r="KG78" s="1209">
        <f t="shared" si="25"/>
        <v>0</v>
      </c>
      <c r="KH78" s="1209">
        <f t="shared" si="25"/>
        <v>0</v>
      </c>
      <c r="KI78" s="1209">
        <f t="shared" si="25"/>
        <v>0</v>
      </c>
      <c r="KJ78" s="1209">
        <f t="shared" si="25"/>
        <v>0</v>
      </c>
      <c r="KK78" s="1209">
        <f t="shared" si="25"/>
        <v>0</v>
      </c>
      <c r="KL78" s="1209">
        <f t="shared" si="25"/>
        <v>0</v>
      </c>
      <c r="KM78" s="1209">
        <f t="shared" si="25"/>
        <v>0</v>
      </c>
      <c r="KN78" s="1209">
        <f t="shared" si="25"/>
        <v>0</v>
      </c>
      <c r="KO78" s="1209">
        <f t="shared" si="25"/>
        <v>0</v>
      </c>
      <c r="KP78" s="1209">
        <f t="shared" si="25"/>
        <v>0</v>
      </c>
      <c r="KQ78" s="1209">
        <f t="shared" si="25"/>
        <v>0</v>
      </c>
      <c r="KR78" s="1209">
        <f t="shared" si="25"/>
        <v>0</v>
      </c>
      <c r="KS78" s="1209">
        <f t="shared" si="25"/>
        <v>0</v>
      </c>
      <c r="KT78" s="1209">
        <f t="shared" si="25"/>
        <v>0</v>
      </c>
      <c r="KU78" s="1209">
        <f t="shared" si="25"/>
        <v>0</v>
      </c>
      <c r="KV78" s="1209">
        <f t="shared" si="25"/>
        <v>0</v>
      </c>
      <c r="KW78" s="1209">
        <f t="shared" si="25"/>
        <v>0</v>
      </c>
      <c r="KX78" s="1209">
        <f t="shared" si="25"/>
        <v>0</v>
      </c>
      <c r="KY78" s="1209">
        <f t="shared" si="25"/>
        <v>0</v>
      </c>
      <c r="KZ78" s="1209">
        <f t="shared" si="25"/>
        <v>0</v>
      </c>
      <c r="LA78" s="1209">
        <f t="shared" si="25"/>
        <v>0</v>
      </c>
      <c r="LB78" s="1209">
        <f t="shared" si="25"/>
        <v>0</v>
      </c>
      <c r="LC78" s="1209">
        <f t="shared" si="25"/>
        <v>0</v>
      </c>
      <c r="LD78" s="1209">
        <f t="shared" si="25"/>
        <v>0</v>
      </c>
      <c r="LE78" s="1209">
        <f t="shared" si="25"/>
        <v>0</v>
      </c>
      <c r="LF78" s="1209">
        <f t="shared" si="25"/>
        <v>0</v>
      </c>
      <c r="LG78" s="1209">
        <f t="shared" si="25"/>
        <v>0</v>
      </c>
      <c r="LH78" s="1209">
        <f t="shared" si="25"/>
        <v>0</v>
      </c>
      <c r="LI78" s="1209">
        <f t="shared" si="25"/>
        <v>0</v>
      </c>
      <c r="LJ78" s="1209">
        <f t="shared" si="25"/>
        <v>0</v>
      </c>
      <c r="LK78" s="1209">
        <f t="shared" si="25"/>
        <v>0</v>
      </c>
      <c r="LL78" s="1209">
        <f t="shared" ref="LL78:NW78" si="26">SUM(LL76:LL77)</f>
        <v>0</v>
      </c>
      <c r="LM78" s="1209">
        <f t="shared" si="26"/>
        <v>0</v>
      </c>
      <c r="LN78" s="1209">
        <f t="shared" si="26"/>
        <v>0</v>
      </c>
      <c r="LO78" s="1209">
        <f t="shared" si="26"/>
        <v>0</v>
      </c>
      <c r="LP78" s="1209">
        <f t="shared" si="26"/>
        <v>0</v>
      </c>
      <c r="LQ78" s="1209">
        <f t="shared" si="26"/>
        <v>0</v>
      </c>
      <c r="LR78" s="1209">
        <f t="shared" si="26"/>
        <v>0</v>
      </c>
      <c r="LS78" s="1209">
        <f t="shared" si="26"/>
        <v>0</v>
      </c>
      <c r="LT78" s="1209">
        <f t="shared" si="26"/>
        <v>0</v>
      </c>
      <c r="LU78" s="1209">
        <f t="shared" si="26"/>
        <v>0</v>
      </c>
      <c r="LV78" s="1209">
        <f t="shared" si="26"/>
        <v>0</v>
      </c>
      <c r="LW78" s="1209">
        <f t="shared" si="26"/>
        <v>0</v>
      </c>
      <c r="LX78" s="1209">
        <f t="shared" si="26"/>
        <v>0</v>
      </c>
      <c r="LY78" s="1209">
        <f t="shared" si="26"/>
        <v>0</v>
      </c>
      <c r="LZ78" s="1209">
        <f t="shared" si="26"/>
        <v>0</v>
      </c>
      <c r="MA78" s="1209">
        <f t="shared" si="26"/>
        <v>0</v>
      </c>
      <c r="MB78" s="1209">
        <f t="shared" si="26"/>
        <v>0</v>
      </c>
      <c r="MC78" s="1209">
        <f t="shared" si="26"/>
        <v>0</v>
      </c>
      <c r="MD78" s="1209">
        <f t="shared" si="26"/>
        <v>0</v>
      </c>
      <c r="ME78" s="1209">
        <f t="shared" si="26"/>
        <v>0</v>
      </c>
      <c r="MF78" s="1209">
        <f t="shared" si="26"/>
        <v>0</v>
      </c>
      <c r="MG78" s="1209">
        <f t="shared" si="26"/>
        <v>0</v>
      </c>
      <c r="MH78" s="1209">
        <f t="shared" si="26"/>
        <v>0</v>
      </c>
      <c r="MI78" s="1209">
        <f t="shared" si="26"/>
        <v>0</v>
      </c>
      <c r="MJ78" s="1209">
        <f t="shared" si="26"/>
        <v>0</v>
      </c>
      <c r="MK78" s="1209">
        <f t="shared" si="26"/>
        <v>0</v>
      </c>
      <c r="ML78" s="1209">
        <f t="shared" si="26"/>
        <v>0</v>
      </c>
      <c r="MM78" s="1209">
        <f t="shared" si="26"/>
        <v>0</v>
      </c>
      <c r="MN78" s="1209">
        <f t="shared" si="26"/>
        <v>0</v>
      </c>
      <c r="MO78" s="1209">
        <f t="shared" si="26"/>
        <v>0</v>
      </c>
      <c r="MP78" s="1209">
        <f t="shared" si="26"/>
        <v>0</v>
      </c>
      <c r="MQ78" s="1209">
        <f t="shared" si="26"/>
        <v>0</v>
      </c>
      <c r="MR78" s="1209">
        <f t="shared" si="26"/>
        <v>0</v>
      </c>
      <c r="MS78" s="1209">
        <f t="shared" si="26"/>
        <v>0</v>
      </c>
      <c r="MT78" s="1209">
        <f t="shared" si="26"/>
        <v>0</v>
      </c>
      <c r="MU78" s="1209">
        <f t="shared" si="26"/>
        <v>0</v>
      </c>
      <c r="MV78" s="1209">
        <f t="shared" si="26"/>
        <v>0</v>
      </c>
      <c r="MW78" s="1209">
        <f t="shared" si="26"/>
        <v>0</v>
      </c>
      <c r="MX78" s="1209">
        <f t="shared" si="26"/>
        <v>0</v>
      </c>
      <c r="MY78" s="1209">
        <f t="shared" si="26"/>
        <v>0</v>
      </c>
      <c r="MZ78" s="1209">
        <f t="shared" si="26"/>
        <v>0</v>
      </c>
      <c r="NA78" s="1209">
        <f t="shared" si="26"/>
        <v>0</v>
      </c>
      <c r="NB78" s="1209">
        <f t="shared" si="26"/>
        <v>0</v>
      </c>
      <c r="NC78" s="1209">
        <f t="shared" si="26"/>
        <v>0</v>
      </c>
      <c r="ND78" s="1209">
        <f t="shared" si="26"/>
        <v>0</v>
      </c>
      <c r="NE78" s="1209">
        <f t="shared" si="26"/>
        <v>0</v>
      </c>
      <c r="NF78" s="1209">
        <f t="shared" si="26"/>
        <v>0</v>
      </c>
      <c r="NG78" s="1209">
        <f t="shared" si="26"/>
        <v>0</v>
      </c>
      <c r="NH78" s="1209">
        <f t="shared" si="26"/>
        <v>0</v>
      </c>
      <c r="NI78" s="1209">
        <f t="shared" si="26"/>
        <v>0</v>
      </c>
      <c r="NJ78" s="1209">
        <f t="shared" si="26"/>
        <v>0</v>
      </c>
      <c r="NK78" s="1209">
        <f t="shared" si="26"/>
        <v>0</v>
      </c>
      <c r="NL78" s="1209">
        <f t="shared" si="26"/>
        <v>0</v>
      </c>
      <c r="NM78" s="1209">
        <f t="shared" si="26"/>
        <v>0</v>
      </c>
      <c r="NN78" s="1209">
        <f t="shared" si="26"/>
        <v>0</v>
      </c>
      <c r="NO78" s="1209">
        <f t="shared" si="26"/>
        <v>0</v>
      </c>
      <c r="NP78" s="1209">
        <f t="shared" si="26"/>
        <v>0</v>
      </c>
      <c r="NQ78" s="1209">
        <f t="shared" si="26"/>
        <v>0</v>
      </c>
      <c r="NR78" s="1209">
        <f t="shared" si="26"/>
        <v>0</v>
      </c>
      <c r="NS78" s="1209">
        <f t="shared" si="26"/>
        <v>0</v>
      </c>
      <c r="NT78" s="1209">
        <f t="shared" si="26"/>
        <v>0</v>
      </c>
      <c r="NU78" s="1209">
        <f t="shared" si="26"/>
        <v>0</v>
      </c>
      <c r="NV78" s="1209">
        <f t="shared" si="26"/>
        <v>0</v>
      </c>
      <c r="NW78" s="1209">
        <f t="shared" si="26"/>
        <v>0</v>
      </c>
      <c r="NX78" s="1209">
        <f t="shared" ref="NX78:QI78" si="27">SUM(NX76:NX77)</f>
        <v>0</v>
      </c>
      <c r="NY78" s="1209">
        <f t="shared" si="27"/>
        <v>0</v>
      </c>
      <c r="NZ78" s="1209">
        <f t="shared" si="27"/>
        <v>0</v>
      </c>
      <c r="OA78" s="1209">
        <f t="shared" si="27"/>
        <v>0</v>
      </c>
      <c r="OB78" s="1209">
        <f t="shared" si="27"/>
        <v>0</v>
      </c>
      <c r="OC78" s="1209">
        <f t="shared" si="27"/>
        <v>0</v>
      </c>
      <c r="OD78" s="1209">
        <f t="shared" si="27"/>
        <v>0</v>
      </c>
      <c r="OE78" s="1209">
        <f t="shared" si="27"/>
        <v>0</v>
      </c>
      <c r="OF78" s="1209">
        <f t="shared" si="27"/>
        <v>0</v>
      </c>
      <c r="OG78" s="1209">
        <f t="shared" si="27"/>
        <v>0</v>
      </c>
      <c r="OH78" s="1209">
        <f t="shared" si="27"/>
        <v>0</v>
      </c>
      <c r="OI78" s="1209">
        <f t="shared" si="27"/>
        <v>0</v>
      </c>
      <c r="OJ78" s="1209">
        <f t="shared" si="27"/>
        <v>0</v>
      </c>
      <c r="OK78" s="1209">
        <f t="shared" si="27"/>
        <v>0</v>
      </c>
      <c r="OL78" s="1209">
        <f t="shared" si="27"/>
        <v>0</v>
      </c>
      <c r="OM78" s="1209">
        <f t="shared" si="27"/>
        <v>0</v>
      </c>
      <c r="ON78" s="1209">
        <f t="shared" si="27"/>
        <v>0</v>
      </c>
      <c r="OO78" s="1209">
        <f t="shared" si="27"/>
        <v>0</v>
      </c>
      <c r="OP78" s="1209">
        <f t="shared" si="27"/>
        <v>0</v>
      </c>
      <c r="OQ78" s="1209">
        <f t="shared" si="27"/>
        <v>0</v>
      </c>
      <c r="OR78" s="1209">
        <f t="shared" si="27"/>
        <v>0</v>
      </c>
      <c r="OS78" s="1209">
        <f t="shared" si="27"/>
        <v>0</v>
      </c>
      <c r="OT78" s="1209">
        <f t="shared" si="27"/>
        <v>0</v>
      </c>
      <c r="OU78" s="1209">
        <f t="shared" si="27"/>
        <v>0</v>
      </c>
      <c r="OV78" s="1209">
        <f t="shared" si="27"/>
        <v>0</v>
      </c>
      <c r="OW78" s="1209">
        <f t="shared" si="27"/>
        <v>0</v>
      </c>
      <c r="OX78" s="1209">
        <f t="shared" si="27"/>
        <v>0</v>
      </c>
      <c r="OY78" s="1209">
        <f t="shared" si="27"/>
        <v>0</v>
      </c>
      <c r="OZ78" s="1209">
        <f t="shared" si="27"/>
        <v>0</v>
      </c>
      <c r="PA78" s="1209">
        <f t="shared" si="27"/>
        <v>0</v>
      </c>
      <c r="PB78" s="1209">
        <f t="shared" si="27"/>
        <v>0</v>
      </c>
      <c r="PC78" s="1209">
        <f t="shared" si="27"/>
        <v>0</v>
      </c>
      <c r="PD78" s="1209">
        <f t="shared" si="27"/>
        <v>0</v>
      </c>
      <c r="PE78" s="1209">
        <f t="shared" si="27"/>
        <v>0</v>
      </c>
      <c r="PF78" s="1209">
        <f t="shared" si="27"/>
        <v>0</v>
      </c>
      <c r="PG78" s="1209">
        <f t="shared" si="27"/>
        <v>0</v>
      </c>
      <c r="PH78" s="1209">
        <f t="shared" si="27"/>
        <v>0</v>
      </c>
      <c r="PI78" s="1209">
        <f t="shared" si="27"/>
        <v>0</v>
      </c>
      <c r="PJ78" s="1209">
        <f t="shared" si="27"/>
        <v>0</v>
      </c>
      <c r="PK78" s="1209">
        <f t="shared" si="27"/>
        <v>0</v>
      </c>
      <c r="PL78" s="1209">
        <f t="shared" si="27"/>
        <v>0</v>
      </c>
      <c r="PM78" s="1209">
        <f t="shared" si="27"/>
        <v>0</v>
      </c>
      <c r="PN78" s="1209">
        <f t="shared" si="27"/>
        <v>0</v>
      </c>
      <c r="PO78" s="1209">
        <f t="shared" si="27"/>
        <v>0</v>
      </c>
      <c r="PP78" s="1209">
        <f t="shared" si="27"/>
        <v>0</v>
      </c>
      <c r="PQ78" s="1209">
        <f t="shared" si="27"/>
        <v>0</v>
      </c>
      <c r="PR78" s="1209">
        <f t="shared" si="27"/>
        <v>0</v>
      </c>
      <c r="PS78" s="1209">
        <f t="shared" si="27"/>
        <v>0</v>
      </c>
      <c r="PT78" s="1209">
        <f t="shared" si="27"/>
        <v>0</v>
      </c>
      <c r="PU78" s="1209">
        <f t="shared" si="27"/>
        <v>0</v>
      </c>
      <c r="PV78" s="1209">
        <f t="shared" si="27"/>
        <v>0</v>
      </c>
      <c r="PW78" s="1209">
        <f t="shared" si="27"/>
        <v>0</v>
      </c>
      <c r="PX78" s="1209">
        <f t="shared" si="27"/>
        <v>0</v>
      </c>
      <c r="PY78" s="1209">
        <f t="shared" si="27"/>
        <v>0</v>
      </c>
      <c r="PZ78" s="1209">
        <f t="shared" si="27"/>
        <v>0</v>
      </c>
      <c r="QA78" s="1209">
        <f t="shared" si="27"/>
        <v>0</v>
      </c>
      <c r="QB78" s="1209">
        <f t="shared" si="27"/>
        <v>0</v>
      </c>
      <c r="QC78" s="1209">
        <f t="shared" si="27"/>
        <v>0</v>
      </c>
      <c r="QD78" s="1209">
        <f t="shared" si="27"/>
        <v>0</v>
      </c>
      <c r="QE78" s="1209">
        <f t="shared" si="27"/>
        <v>0</v>
      </c>
      <c r="QF78" s="1209">
        <f t="shared" si="27"/>
        <v>0</v>
      </c>
      <c r="QG78" s="1209">
        <f t="shared" si="27"/>
        <v>0</v>
      </c>
      <c r="QH78" s="1209">
        <f t="shared" si="27"/>
        <v>0</v>
      </c>
      <c r="QI78" s="1209">
        <f t="shared" si="27"/>
        <v>0</v>
      </c>
      <c r="QJ78" s="1209">
        <f t="shared" ref="QJ78:SU78" si="28">SUM(QJ76:QJ77)</f>
        <v>0</v>
      </c>
      <c r="QK78" s="1209">
        <f t="shared" si="28"/>
        <v>0</v>
      </c>
      <c r="QL78" s="1209">
        <f t="shared" si="28"/>
        <v>0</v>
      </c>
      <c r="QM78" s="1209">
        <f t="shared" si="28"/>
        <v>0</v>
      </c>
      <c r="QN78" s="1209">
        <f t="shared" si="28"/>
        <v>0</v>
      </c>
      <c r="QO78" s="1209">
        <f t="shared" si="28"/>
        <v>0</v>
      </c>
      <c r="QP78" s="1209">
        <f t="shared" si="28"/>
        <v>0</v>
      </c>
      <c r="QQ78" s="1209">
        <f t="shared" si="28"/>
        <v>0</v>
      </c>
      <c r="QR78" s="1209">
        <f t="shared" si="28"/>
        <v>0</v>
      </c>
      <c r="QS78" s="1209">
        <f t="shared" si="28"/>
        <v>0</v>
      </c>
      <c r="QT78" s="1209">
        <f t="shared" si="28"/>
        <v>0</v>
      </c>
      <c r="QU78" s="1209">
        <f t="shared" si="28"/>
        <v>0</v>
      </c>
      <c r="QV78" s="1209">
        <f t="shared" si="28"/>
        <v>0</v>
      </c>
      <c r="QW78" s="1209">
        <f t="shared" si="28"/>
        <v>0</v>
      </c>
      <c r="QX78" s="1209">
        <f t="shared" si="28"/>
        <v>0</v>
      </c>
      <c r="QY78" s="1209">
        <f t="shared" si="28"/>
        <v>0</v>
      </c>
      <c r="QZ78" s="1209">
        <f t="shared" si="28"/>
        <v>0</v>
      </c>
      <c r="RA78" s="1209">
        <f t="shared" si="28"/>
        <v>0</v>
      </c>
      <c r="RB78" s="1209">
        <f t="shared" si="28"/>
        <v>0</v>
      </c>
      <c r="RC78" s="1209">
        <f t="shared" si="28"/>
        <v>0</v>
      </c>
      <c r="RD78" s="1209">
        <f t="shared" si="28"/>
        <v>0</v>
      </c>
      <c r="RE78" s="1209">
        <f t="shared" si="28"/>
        <v>0</v>
      </c>
      <c r="RF78" s="1209">
        <f t="shared" si="28"/>
        <v>0</v>
      </c>
      <c r="RG78" s="1209">
        <f t="shared" si="28"/>
        <v>0</v>
      </c>
      <c r="RH78" s="1209">
        <f t="shared" si="28"/>
        <v>0</v>
      </c>
      <c r="RI78" s="1209">
        <f t="shared" si="28"/>
        <v>0</v>
      </c>
      <c r="RJ78" s="1209">
        <f t="shared" si="28"/>
        <v>0</v>
      </c>
      <c r="RK78" s="1209">
        <f t="shared" si="28"/>
        <v>0</v>
      </c>
      <c r="RL78" s="1209">
        <f t="shared" si="28"/>
        <v>0</v>
      </c>
      <c r="RM78" s="1209">
        <f t="shared" si="28"/>
        <v>0</v>
      </c>
      <c r="RN78" s="1209">
        <f t="shared" si="28"/>
        <v>0</v>
      </c>
      <c r="RO78" s="1209">
        <f t="shared" si="28"/>
        <v>0</v>
      </c>
      <c r="RP78" s="1209">
        <f t="shared" si="28"/>
        <v>0</v>
      </c>
      <c r="RQ78" s="1209">
        <f t="shared" si="28"/>
        <v>0</v>
      </c>
      <c r="RR78" s="1209">
        <f t="shared" si="28"/>
        <v>0</v>
      </c>
      <c r="RS78" s="1209">
        <f t="shared" si="28"/>
        <v>0</v>
      </c>
      <c r="RT78" s="1209">
        <f t="shared" si="28"/>
        <v>0</v>
      </c>
      <c r="RU78" s="1209">
        <f t="shared" si="28"/>
        <v>0</v>
      </c>
      <c r="RV78" s="1209">
        <f t="shared" si="28"/>
        <v>0</v>
      </c>
      <c r="RW78" s="1209">
        <f t="shared" si="28"/>
        <v>0</v>
      </c>
      <c r="RX78" s="1209">
        <f t="shared" si="28"/>
        <v>0</v>
      </c>
      <c r="RY78" s="1209">
        <f t="shared" si="28"/>
        <v>0</v>
      </c>
      <c r="RZ78" s="1209">
        <f t="shared" si="28"/>
        <v>0</v>
      </c>
      <c r="SA78" s="1209">
        <f t="shared" si="28"/>
        <v>0</v>
      </c>
      <c r="SB78" s="1209">
        <f t="shared" si="28"/>
        <v>0</v>
      </c>
      <c r="SC78" s="1209">
        <f t="shared" si="28"/>
        <v>0</v>
      </c>
      <c r="SD78" s="1209">
        <f t="shared" si="28"/>
        <v>0</v>
      </c>
      <c r="SE78" s="1209">
        <f t="shared" si="28"/>
        <v>0</v>
      </c>
      <c r="SF78" s="1209">
        <f t="shared" si="28"/>
        <v>0</v>
      </c>
      <c r="SG78" s="1209">
        <f t="shared" si="28"/>
        <v>0</v>
      </c>
      <c r="SH78" s="1209">
        <f t="shared" si="28"/>
        <v>0</v>
      </c>
      <c r="SI78" s="1209">
        <f t="shared" si="28"/>
        <v>0</v>
      </c>
      <c r="SJ78" s="1209">
        <f t="shared" si="28"/>
        <v>0</v>
      </c>
      <c r="SK78" s="1209">
        <f t="shared" si="28"/>
        <v>0</v>
      </c>
      <c r="SL78" s="1209">
        <f t="shared" si="28"/>
        <v>0</v>
      </c>
      <c r="SM78" s="1209">
        <f t="shared" si="28"/>
        <v>0</v>
      </c>
      <c r="SN78" s="1209">
        <f t="shared" si="28"/>
        <v>0</v>
      </c>
      <c r="SO78" s="1209">
        <f t="shared" si="28"/>
        <v>0</v>
      </c>
      <c r="SP78" s="1209">
        <f t="shared" si="28"/>
        <v>0</v>
      </c>
      <c r="SQ78" s="1209">
        <f t="shared" si="28"/>
        <v>0</v>
      </c>
      <c r="SR78" s="1209">
        <f t="shared" si="28"/>
        <v>0</v>
      </c>
      <c r="SS78" s="1209">
        <f t="shared" si="28"/>
        <v>0</v>
      </c>
      <c r="ST78" s="1209">
        <f t="shared" si="28"/>
        <v>0</v>
      </c>
      <c r="SU78" s="1209">
        <f t="shared" si="28"/>
        <v>0</v>
      </c>
      <c r="SV78" s="1209">
        <f t="shared" ref="SV78:VG78" si="29">SUM(SV76:SV77)</f>
        <v>0</v>
      </c>
      <c r="SW78" s="1209">
        <f t="shared" si="29"/>
        <v>0</v>
      </c>
      <c r="SX78" s="1209">
        <f t="shared" si="29"/>
        <v>0</v>
      </c>
      <c r="SY78" s="1209">
        <f t="shared" si="29"/>
        <v>0</v>
      </c>
      <c r="SZ78" s="1209">
        <f t="shared" si="29"/>
        <v>0</v>
      </c>
      <c r="TA78" s="1209">
        <f t="shared" si="29"/>
        <v>0</v>
      </c>
      <c r="TB78" s="1209">
        <f t="shared" si="29"/>
        <v>0</v>
      </c>
      <c r="TC78" s="1209">
        <f t="shared" si="29"/>
        <v>0</v>
      </c>
      <c r="TD78" s="1209">
        <f t="shared" si="29"/>
        <v>0</v>
      </c>
      <c r="TE78" s="1209">
        <f t="shared" si="29"/>
        <v>0</v>
      </c>
      <c r="TF78" s="1209">
        <f t="shared" si="29"/>
        <v>0</v>
      </c>
      <c r="TG78" s="1209">
        <f t="shared" si="29"/>
        <v>0</v>
      </c>
      <c r="TH78" s="1209">
        <f t="shared" si="29"/>
        <v>0</v>
      </c>
      <c r="TI78" s="1209">
        <f t="shared" si="29"/>
        <v>0</v>
      </c>
      <c r="TJ78" s="1209">
        <f t="shared" si="29"/>
        <v>0</v>
      </c>
      <c r="TK78" s="1209">
        <f t="shared" si="29"/>
        <v>0</v>
      </c>
      <c r="TL78" s="1209">
        <f t="shared" si="29"/>
        <v>0</v>
      </c>
      <c r="TM78" s="1209">
        <f t="shared" si="29"/>
        <v>0</v>
      </c>
      <c r="TN78" s="1209">
        <f t="shared" si="29"/>
        <v>0</v>
      </c>
      <c r="TO78" s="1209">
        <f t="shared" si="29"/>
        <v>0</v>
      </c>
      <c r="TP78" s="1209">
        <f t="shared" si="29"/>
        <v>0</v>
      </c>
      <c r="TQ78" s="1209">
        <f t="shared" si="29"/>
        <v>0</v>
      </c>
      <c r="TR78" s="1209">
        <f t="shared" si="29"/>
        <v>0</v>
      </c>
      <c r="TS78" s="1209">
        <f t="shared" si="29"/>
        <v>0</v>
      </c>
      <c r="TT78" s="1209">
        <f t="shared" si="29"/>
        <v>0</v>
      </c>
      <c r="TU78" s="1209">
        <f t="shared" si="29"/>
        <v>0</v>
      </c>
      <c r="TV78" s="1209">
        <f t="shared" si="29"/>
        <v>0</v>
      </c>
      <c r="TW78" s="1209">
        <f t="shared" si="29"/>
        <v>0</v>
      </c>
      <c r="TX78" s="1209">
        <f t="shared" si="29"/>
        <v>0</v>
      </c>
      <c r="TY78" s="1209">
        <f t="shared" si="29"/>
        <v>0</v>
      </c>
      <c r="TZ78" s="1209">
        <f t="shared" si="29"/>
        <v>0</v>
      </c>
      <c r="UA78" s="1209">
        <f t="shared" si="29"/>
        <v>0</v>
      </c>
      <c r="UB78" s="1209">
        <f t="shared" si="29"/>
        <v>0</v>
      </c>
      <c r="UC78" s="1209">
        <f t="shared" si="29"/>
        <v>0</v>
      </c>
      <c r="UD78" s="1209">
        <f t="shared" si="29"/>
        <v>0</v>
      </c>
      <c r="UE78" s="1209">
        <f t="shared" si="29"/>
        <v>0</v>
      </c>
      <c r="UF78" s="1209">
        <f t="shared" si="29"/>
        <v>0</v>
      </c>
      <c r="UG78" s="1209">
        <f t="shared" si="29"/>
        <v>0</v>
      </c>
      <c r="UH78" s="1209">
        <f t="shared" si="29"/>
        <v>0</v>
      </c>
      <c r="UI78" s="1209">
        <f t="shared" si="29"/>
        <v>0</v>
      </c>
      <c r="UJ78" s="1209">
        <f t="shared" si="29"/>
        <v>0</v>
      </c>
      <c r="UK78" s="1209">
        <f t="shared" si="29"/>
        <v>0</v>
      </c>
      <c r="UL78" s="1209">
        <f t="shared" si="29"/>
        <v>0</v>
      </c>
      <c r="UM78" s="1209">
        <f t="shared" si="29"/>
        <v>0</v>
      </c>
      <c r="UN78" s="1209">
        <f t="shared" si="29"/>
        <v>0</v>
      </c>
      <c r="UO78" s="1209">
        <f t="shared" si="29"/>
        <v>0</v>
      </c>
      <c r="UP78" s="1209">
        <f t="shared" si="29"/>
        <v>0</v>
      </c>
      <c r="UQ78" s="1209">
        <f t="shared" si="29"/>
        <v>0</v>
      </c>
      <c r="UR78" s="1209">
        <f t="shared" si="29"/>
        <v>0</v>
      </c>
      <c r="US78" s="1209">
        <f t="shared" si="29"/>
        <v>0</v>
      </c>
      <c r="UT78" s="1209">
        <f t="shared" si="29"/>
        <v>0</v>
      </c>
      <c r="UU78" s="1209">
        <f t="shared" si="29"/>
        <v>0</v>
      </c>
      <c r="UV78" s="1209">
        <f t="shared" si="29"/>
        <v>0</v>
      </c>
      <c r="UW78" s="1209">
        <f t="shared" si="29"/>
        <v>0</v>
      </c>
      <c r="UX78" s="1209">
        <f t="shared" si="29"/>
        <v>0</v>
      </c>
      <c r="UY78" s="1209">
        <f t="shared" si="29"/>
        <v>0</v>
      </c>
      <c r="UZ78" s="1209">
        <f t="shared" si="29"/>
        <v>0</v>
      </c>
      <c r="VA78" s="1209">
        <f t="shared" si="29"/>
        <v>0</v>
      </c>
      <c r="VB78" s="1209">
        <f t="shared" si="29"/>
        <v>0</v>
      </c>
      <c r="VC78" s="1209">
        <f t="shared" si="29"/>
        <v>0</v>
      </c>
      <c r="VD78" s="1209">
        <f t="shared" si="29"/>
        <v>0</v>
      </c>
      <c r="VE78" s="1209">
        <f t="shared" si="29"/>
        <v>0</v>
      </c>
      <c r="VF78" s="1209">
        <f t="shared" si="29"/>
        <v>0</v>
      </c>
      <c r="VG78" s="1209">
        <f t="shared" si="29"/>
        <v>0</v>
      </c>
      <c r="VH78" s="1209">
        <f t="shared" ref="VH78:XS78" si="30">SUM(VH76:VH77)</f>
        <v>0</v>
      </c>
      <c r="VI78" s="1209">
        <f t="shared" si="30"/>
        <v>0</v>
      </c>
      <c r="VJ78" s="1209">
        <f t="shared" si="30"/>
        <v>0</v>
      </c>
      <c r="VK78" s="1209">
        <f t="shared" si="30"/>
        <v>0</v>
      </c>
      <c r="VL78" s="1209">
        <f t="shared" si="30"/>
        <v>0</v>
      </c>
      <c r="VM78" s="1209">
        <f t="shared" si="30"/>
        <v>0</v>
      </c>
      <c r="VN78" s="1209">
        <f t="shared" si="30"/>
        <v>0</v>
      </c>
      <c r="VO78" s="1209">
        <f t="shared" si="30"/>
        <v>0</v>
      </c>
      <c r="VP78" s="1209">
        <f t="shared" si="30"/>
        <v>0</v>
      </c>
      <c r="VQ78" s="1209">
        <f t="shared" si="30"/>
        <v>0</v>
      </c>
      <c r="VR78" s="1209">
        <f t="shared" si="30"/>
        <v>0</v>
      </c>
      <c r="VS78" s="1209">
        <f t="shared" si="30"/>
        <v>0</v>
      </c>
      <c r="VT78" s="1209">
        <f t="shared" si="30"/>
        <v>0</v>
      </c>
      <c r="VU78" s="1209">
        <f t="shared" si="30"/>
        <v>0</v>
      </c>
      <c r="VV78" s="1209">
        <f t="shared" si="30"/>
        <v>0</v>
      </c>
      <c r="VW78" s="1209">
        <f t="shared" si="30"/>
        <v>0</v>
      </c>
      <c r="VX78" s="1209">
        <f t="shared" si="30"/>
        <v>0</v>
      </c>
      <c r="VY78" s="1209">
        <f t="shared" si="30"/>
        <v>0</v>
      </c>
      <c r="VZ78" s="1209">
        <f t="shared" si="30"/>
        <v>0</v>
      </c>
      <c r="WA78" s="1209">
        <f t="shared" si="30"/>
        <v>0</v>
      </c>
      <c r="WB78" s="1209">
        <f t="shared" si="30"/>
        <v>0</v>
      </c>
      <c r="WC78" s="1209">
        <f t="shared" si="30"/>
        <v>0</v>
      </c>
      <c r="WD78" s="1209">
        <f t="shared" si="30"/>
        <v>0</v>
      </c>
      <c r="WE78" s="1209">
        <f t="shared" si="30"/>
        <v>0</v>
      </c>
      <c r="WF78" s="1209">
        <f t="shared" si="30"/>
        <v>0</v>
      </c>
      <c r="WG78" s="1209">
        <f t="shared" si="30"/>
        <v>0</v>
      </c>
      <c r="WH78" s="1209">
        <f t="shared" si="30"/>
        <v>0</v>
      </c>
      <c r="WI78" s="1209">
        <f t="shared" si="30"/>
        <v>0</v>
      </c>
      <c r="WJ78" s="1209">
        <f t="shared" si="30"/>
        <v>0</v>
      </c>
      <c r="WK78" s="1209">
        <f t="shared" si="30"/>
        <v>0</v>
      </c>
      <c r="WL78" s="1209">
        <f t="shared" si="30"/>
        <v>0</v>
      </c>
      <c r="WM78" s="1209">
        <f t="shared" si="30"/>
        <v>0</v>
      </c>
      <c r="WN78" s="1209">
        <f t="shared" si="30"/>
        <v>0</v>
      </c>
      <c r="WO78" s="1209">
        <f t="shared" si="30"/>
        <v>0</v>
      </c>
      <c r="WP78" s="1209">
        <f t="shared" si="30"/>
        <v>0</v>
      </c>
      <c r="WQ78" s="1209">
        <f t="shared" si="30"/>
        <v>0</v>
      </c>
      <c r="WR78" s="1209">
        <f t="shared" si="30"/>
        <v>0</v>
      </c>
      <c r="WS78" s="1209">
        <f t="shared" si="30"/>
        <v>0</v>
      </c>
      <c r="WT78" s="1209">
        <f t="shared" si="30"/>
        <v>0</v>
      </c>
      <c r="WU78" s="1209">
        <f t="shared" si="30"/>
        <v>0</v>
      </c>
      <c r="WV78" s="1209">
        <f t="shared" si="30"/>
        <v>0</v>
      </c>
      <c r="WW78" s="1209">
        <f t="shared" si="30"/>
        <v>0</v>
      </c>
      <c r="WX78" s="1209">
        <f t="shared" si="30"/>
        <v>0</v>
      </c>
      <c r="WY78" s="1209">
        <f t="shared" si="30"/>
        <v>0</v>
      </c>
      <c r="WZ78" s="1209">
        <f t="shared" si="30"/>
        <v>0</v>
      </c>
      <c r="XA78" s="1209">
        <f t="shared" si="30"/>
        <v>0</v>
      </c>
      <c r="XB78" s="1209">
        <f t="shared" si="30"/>
        <v>0</v>
      </c>
      <c r="XC78" s="1209">
        <f t="shared" si="30"/>
        <v>0</v>
      </c>
      <c r="XD78" s="1209">
        <f t="shared" si="30"/>
        <v>0</v>
      </c>
      <c r="XE78" s="1209">
        <f t="shared" si="30"/>
        <v>0</v>
      </c>
      <c r="XF78" s="1209">
        <f t="shared" si="30"/>
        <v>0</v>
      </c>
      <c r="XG78" s="1209">
        <f t="shared" si="30"/>
        <v>0</v>
      </c>
      <c r="XH78" s="1209">
        <f t="shared" si="30"/>
        <v>0</v>
      </c>
      <c r="XI78" s="1209">
        <f t="shared" si="30"/>
        <v>0</v>
      </c>
      <c r="XJ78" s="1209">
        <f t="shared" si="30"/>
        <v>0</v>
      </c>
      <c r="XK78" s="1209">
        <f t="shared" si="30"/>
        <v>0</v>
      </c>
      <c r="XL78" s="1209">
        <f t="shared" si="30"/>
        <v>0</v>
      </c>
      <c r="XM78" s="1209">
        <f t="shared" si="30"/>
        <v>0</v>
      </c>
      <c r="XN78" s="1209">
        <f t="shared" si="30"/>
        <v>0</v>
      </c>
      <c r="XO78" s="1209">
        <f t="shared" si="30"/>
        <v>0</v>
      </c>
      <c r="XP78" s="1209">
        <f t="shared" si="30"/>
        <v>0</v>
      </c>
      <c r="XQ78" s="1209">
        <f t="shared" si="30"/>
        <v>0</v>
      </c>
      <c r="XR78" s="1209">
        <f t="shared" si="30"/>
        <v>0</v>
      </c>
      <c r="XS78" s="1209">
        <f t="shared" si="30"/>
        <v>0</v>
      </c>
      <c r="XT78" s="1209">
        <f t="shared" ref="XT78:AAE78" si="31">SUM(XT76:XT77)</f>
        <v>0</v>
      </c>
      <c r="XU78" s="1209">
        <f t="shared" si="31"/>
        <v>0</v>
      </c>
      <c r="XV78" s="1209">
        <f t="shared" si="31"/>
        <v>0</v>
      </c>
      <c r="XW78" s="1209">
        <f t="shared" si="31"/>
        <v>0</v>
      </c>
      <c r="XX78" s="1209">
        <f t="shared" si="31"/>
        <v>0</v>
      </c>
      <c r="XY78" s="1209">
        <f t="shared" si="31"/>
        <v>0</v>
      </c>
      <c r="XZ78" s="1209">
        <f t="shared" si="31"/>
        <v>0</v>
      </c>
      <c r="YA78" s="1209">
        <f t="shared" si="31"/>
        <v>0</v>
      </c>
      <c r="YB78" s="1209">
        <f t="shared" si="31"/>
        <v>0</v>
      </c>
      <c r="YC78" s="1209">
        <f t="shared" si="31"/>
        <v>0</v>
      </c>
      <c r="YD78" s="1209">
        <f t="shared" si="31"/>
        <v>0</v>
      </c>
      <c r="YE78" s="1209">
        <f t="shared" si="31"/>
        <v>0</v>
      </c>
      <c r="YF78" s="1209">
        <f t="shared" si="31"/>
        <v>0</v>
      </c>
      <c r="YG78" s="1209">
        <f t="shared" si="31"/>
        <v>0</v>
      </c>
      <c r="YH78" s="1209">
        <f t="shared" si="31"/>
        <v>0</v>
      </c>
      <c r="YI78" s="1209">
        <f t="shared" si="31"/>
        <v>0</v>
      </c>
      <c r="YJ78" s="1209">
        <f t="shared" si="31"/>
        <v>0</v>
      </c>
      <c r="YK78" s="1209">
        <f t="shared" si="31"/>
        <v>0</v>
      </c>
      <c r="YL78" s="1209">
        <f t="shared" si="31"/>
        <v>0</v>
      </c>
      <c r="YM78" s="1209">
        <f t="shared" si="31"/>
        <v>0</v>
      </c>
      <c r="YN78" s="1209">
        <f t="shared" si="31"/>
        <v>0</v>
      </c>
      <c r="YO78" s="1209">
        <f t="shared" si="31"/>
        <v>0</v>
      </c>
      <c r="YP78" s="1209">
        <f t="shared" si="31"/>
        <v>0</v>
      </c>
      <c r="YQ78" s="1209">
        <f t="shared" si="31"/>
        <v>0</v>
      </c>
      <c r="YR78" s="1209">
        <f t="shared" si="31"/>
        <v>0</v>
      </c>
      <c r="YS78" s="1209">
        <f t="shared" si="31"/>
        <v>0</v>
      </c>
      <c r="YT78" s="1209">
        <f t="shared" si="31"/>
        <v>0</v>
      </c>
      <c r="YU78" s="1209">
        <f t="shared" si="31"/>
        <v>0</v>
      </c>
      <c r="YV78" s="1209">
        <f t="shared" si="31"/>
        <v>0</v>
      </c>
      <c r="YW78" s="1209">
        <f t="shared" si="31"/>
        <v>0</v>
      </c>
      <c r="YX78" s="1209">
        <f t="shared" si="31"/>
        <v>0</v>
      </c>
      <c r="YY78" s="1209">
        <f t="shared" si="31"/>
        <v>0</v>
      </c>
      <c r="YZ78" s="1209">
        <f t="shared" si="31"/>
        <v>0</v>
      </c>
      <c r="ZA78" s="1209">
        <f t="shared" si="31"/>
        <v>0</v>
      </c>
      <c r="ZB78" s="1209">
        <f t="shared" si="31"/>
        <v>0</v>
      </c>
      <c r="ZC78" s="1209">
        <f t="shared" si="31"/>
        <v>0</v>
      </c>
      <c r="ZD78" s="1209">
        <f t="shared" si="31"/>
        <v>0</v>
      </c>
      <c r="ZE78" s="1209">
        <f t="shared" si="31"/>
        <v>0</v>
      </c>
      <c r="ZF78" s="1209">
        <f t="shared" si="31"/>
        <v>0</v>
      </c>
      <c r="ZG78" s="1209">
        <f t="shared" si="31"/>
        <v>0</v>
      </c>
      <c r="ZH78" s="1209">
        <f t="shared" si="31"/>
        <v>0</v>
      </c>
      <c r="ZI78" s="1209">
        <f t="shared" si="31"/>
        <v>0</v>
      </c>
      <c r="ZJ78" s="1209">
        <f t="shared" si="31"/>
        <v>0</v>
      </c>
      <c r="ZK78" s="1209">
        <f t="shared" si="31"/>
        <v>0</v>
      </c>
      <c r="ZL78" s="1209">
        <f t="shared" si="31"/>
        <v>0</v>
      </c>
      <c r="ZM78" s="1209">
        <f t="shared" si="31"/>
        <v>0</v>
      </c>
      <c r="ZN78" s="1209">
        <f t="shared" si="31"/>
        <v>0</v>
      </c>
      <c r="ZO78" s="1209">
        <f t="shared" si="31"/>
        <v>0</v>
      </c>
      <c r="ZP78" s="1209">
        <f t="shared" si="31"/>
        <v>0</v>
      </c>
      <c r="ZQ78" s="1209">
        <f t="shared" si="31"/>
        <v>0</v>
      </c>
      <c r="ZR78" s="1209">
        <f t="shared" si="31"/>
        <v>0</v>
      </c>
      <c r="ZS78" s="1209">
        <f t="shared" si="31"/>
        <v>0</v>
      </c>
      <c r="ZT78" s="1209">
        <f t="shared" si="31"/>
        <v>0</v>
      </c>
      <c r="ZU78" s="1209">
        <f t="shared" si="31"/>
        <v>0</v>
      </c>
      <c r="ZV78" s="1209">
        <f t="shared" si="31"/>
        <v>0</v>
      </c>
      <c r="ZW78" s="1209">
        <f t="shared" si="31"/>
        <v>0</v>
      </c>
      <c r="ZX78" s="1209">
        <f t="shared" si="31"/>
        <v>0</v>
      </c>
      <c r="ZY78" s="1209">
        <f t="shared" si="31"/>
        <v>0</v>
      </c>
      <c r="ZZ78" s="1209">
        <f t="shared" si="31"/>
        <v>0</v>
      </c>
      <c r="AAA78" s="1209">
        <f t="shared" si="31"/>
        <v>0</v>
      </c>
      <c r="AAB78" s="1209">
        <f t="shared" si="31"/>
        <v>0</v>
      </c>
      <c r="AAC78" s="1209">
        <f t="shared" si="31"/>
        <v>0</v>
      </c>
      <c r="AAD78" s="1209">
        <f t="shared" si="31"/>
        <v>0</v>
      </c>
      <c r="AAE78" s="1209">
        <f t="shared" si="31"/>
        <v>0</v>
      </c>
      <c r="AAF78" s="1209">
        <f t="shared" ref="AAF78:ACQ78" si="32">SUM(AAF76:AAF77)</f>
        <v>0</v>
      </c>
      <c r="AAG78" s="1209">
        <f t="shared" si="32"/>
        <v>0</v>
      </c>
      <c r="AAH78" s="1209">
        <f t="shared" si="32"/>
        <v>0</v>
      </c>
      <c r="AAI78" s="1209">
        <f t="shared" si="32"/>
        <v>0</v>
      </c>
      <c r="AAJ78" s="1209">
        <f t="shared" si="32"/>
        <v>0</v>
      </c>
      <c r="AAK78" s="1209">
        <f t="shared" si="32"/>
        <v>0</v>
      </c>
      <c r="AAL78" s="1209">
        <f t="shared" si="32"/>
        <v>0</v>
      </c>
      <c r="AAM78" s="1209">
        <f t="shared" si="32"/>
        <v>0</v>
      </c>
      <c r="AAN78" s="1209">
        <f t="shared" si="32"/>
        <v>0</v>
      </c>
      <c r="AAO78" s="1209">
        <f t="shared" si="32"/>
        <v>0</v>
      </c>
      <c r="AAP78" s="1209">
        <f t="shared" si="32"/>
        <v>0</v>
      </c>
      <c r="AAQ78" s="1209">
        <f t="shared" si="32"/>
        <v>0</v>
      </c>
      <c r="AAR78" s="1209">
        <f t="shared" si="32"/>
        <v>0</v>
      </c>
      <c r="AAS78" s="1209">
        <f t="shared" si="32"/>
        <v>0</v>
      </c>
      <c r="AAT78" s="1209">
        <f t="shared" si="32"/>
        <v>0</v>
      </c>
      <c r="AAU78" s="1209">
        <f t="shared" si="32"/>
        <v>0</v>
      </c>
      <c r="AAV78" s="1209">
        <f t="shared" si="32"/>
        <v>0</v>
      </c>
      <c r="AAW78" s="1209">
        <f t="shared" si="32"/>
        <v>0</v>
      </c>
      <c r="AAX78" s="1209">
        <f t="shared" si="32"/>
        <v>0</v>
      </c>
      <c r="AAY78" s="1209">
        <f t="shared" si="32"/>
        <v>0</v>
      </c>
      <c r="AAZ78" s="1209">
        <f t="shared" si="32"/>
        <v>0</v>
      </c>
      <c r="ABA78" s="1209">
        <f t="shared" si="32"/>
        <v>0</v>
      </c>
      <c r="ABB78" s="1209">
        <f t="shared" si="32"/>
        <v>0</v>
      </c>
      <c r="ABC78" s="1209">
        <f t="shared" si="32"/>
        <v>0</v>
      </c>
      <c r="ABD78" s="1209">
        <f t="shared" si="32"/>
        <v>0</v>
      </c>
      <c r="ABE78" s="1209">
        <f t="shared" si="32"/>
        <v>0</v>
      </c>
      <c r="ABF78" s="1209">
        <f t="shared" si="32"/>
        <v>0</v>
      </c>
      <c r="ABG78" s="1209">
        <f t="shared" si="32"/>
        <v>0</v>
      </c>
      <c r="ABH78" s="1209">
        <f t="shared" si="32"/>
        <v>0</v>
      </c>
      <c r="ABI78" s="1209">
        <f t="shared" si="32"/>
        <v>0</v>
      </c>
      <c r="ABJ78" s="1209">
        <f t="shared" si="32"/>
        <v>0</v>
      </c>
      <c r="ABK78" s="1209">
        <f t="shared" si="32"/>
        <v>0</v>
      </c>
      <c r="ABL78" s="1209">
        <f t="shared" si="32"/>
        <v>0</v>
      </c>
      <c r="ABM78" s="1209">
        <f t="shared" si="32"/>
        <v>0</v>
      </c>
      <c r="ABN78" s="1209">
        <f t="shared" si="32"/>
        <v>0</v>
      </c>
      <c r="ABO78" s="1209">
        <f t="shared" si="32"/>
        <v>0</v>
      </c>
      <c r="ABP78" s="1209">
        <f t="shared" si="32"/>
        <v>0</v>
      </c>
      <c r="ABQ78" s="1209">
        <f t="shared" si="32"/>
        <v>0</v>
      </c>
      <c r="ABR78" s="1209">
        <f t="shared" si="32"/>
        <v>0</v>
      </c>
      <c r="ABS78" s="1209">
        <f t="shared" si="32"/>
        <v>0</v>
      </c>
      <c r="ABT78" s="1209">
        <f t="shared" si="32"/>
        <v>0</v>
      </c>
      <c r="ABU78" s="1209">
        <f t="shared" si="32"/>
        <v>0</v>
      </c>
      <c r="ABV78" s="1209">
        <f t="shared" si="32"/>
        <v>0</v>
      </c>
      <c r="ABW78" s="1209">
        <f t="shared" si="32"/>
        <v>0</v>
      </c>
      <c r="ABX78" s="1209">
        <f t="shared" si="32"/>
        <v>0</v>
      </c>
      <c r="ABY78" s="1209">
        <f t="shared" si="32"/>
        <v>0</v>
      </c>
      <c r="ABZ78" s="1209">
        <f t="shared" si="32"/>
        <v>0</v>
      </c>
      <c r="ACA78" s="1209">
        <f t="shared" si="32"/>
        <v>0</v>
      </c>
      <c r="ACB78" s="1209">
        <f t="shared" si="32"/>
        <v>0</v>
      </c>
      <c r="ACC78" s="1209">
        <f t="shared" si="32"/>
        <v>0</v>
      </c>
      <c r="ACD78" s="1209">
        <f t="shared" si="32"/>
        <v>0</v>
      </c>
      <c r="ACE78" s="1209">
        <f t="shared" si="32"/>
        <v>0</v>
      </c>
      <c r="ACF78" s="1209">
        <f t="shared" si="32"/>
        <v>0</v>
      </c>
      <c r="ACG78" s="1209">
        <f t="shared" si="32"/>
        <v>0</v>
      </c>
      <c r="ACH78" s="1209">
        <f t="shared" si="32"/>
        <v>0</v>
      </c>
      <c r="ACI78" s="1209">
        <f t="shared" si="32"/>
        <v>0</v>
      </c>
      <c r="ACJ78" s="1209">
        <f t="shared" si="32"/>
        <v>0</v>
      </c>
      <c r="ACK78" s="1209">
        <f t="shared" si="32"/>
        <v>0</v>
      </c>
      <c r="ACL78" s="1209">
        <f t="shared" si="32"/>
        <v>0</v>
      </c>
      <c r="ACM78" s="1209">
        <f t="shared" si="32"/>
        <v>0</v>
      </c>
      <c r="ACN78" s="1209">
        <f t="shared" si="32"/>
        <v>0</v>
      </c>
      <c r="ACO78" s="1209">
        <f t="shared" si="32"/>
        <v>0</v>
      </c>
      <c r="ACP78" s="1209">
        <f t="shared" si="32"/>
        <v>0</v>
      </c>
      <c r="ACQ78" s="1209">
        <f t="shared" si="32"/>
        <v>0</v>
      </c>
      <c r="ACR78" s="1209">
        <f t="shared" ref="ACR78:AFC78" si="33">SUM(ACR76:ACR77)</f>
        <v>0</v>
      </c>
      <c r="ACS78" s="1209">
        <f t="shared" si="33"/>
        <v>0</v>
      </c>
      <c r="ACT78" s="1209">
        <f t="shared" si="33"/>
        <v>0</v>
      </c>
      <c r="ACU78" s="1209">
        <f t="shared" si="33"/>
        <v>0</v>
      </c>
      <c r="ACV78" s="1209">
        <f t="shared" si="33"/>
        <v>0</v>
      </c>
      <c r="ACW78" s="1209">
        <f t="shared" si="33"/>
        <v>0</v>
      </c>
      <c r="ACX78" s="1209">
        <f t="shared" si="33"/>
        <v>0</v>
      </c>
      <c r="ACY78" s="1209">
        <f t="shared" si="33"/>
        <v>0</v>
      </c>
      <c r="ACZ78" s="1209">
        <f t="shared" si="33"/>
        <v>0</v>
      </c>
      <c r="ADA78" s="1209">
        <f t="shared" si="33"/>
        <v>0</v>
      </c>
      <c r="ADB78" s="1209">
        <f t="shared" si="33"/>
        <v>0</v>
      </c>
      <c r="ADC78" s="1209">
        <f t="shared" si="33"/>
        <v>0</v>
      </c>
      <c r="ADD78" s="1209">
        <f t="shared" si="33"/>
        <v>0</v>
      </c>
      <c r="ADE78" s="1209">
        <f t="shared" si="33"/>
        <v>0</v>
      </c>
      <c r="ADF78" s="1209">
        <f t="shared" si="33"/>
        <v>0</v>
      </c>
      <c r="ADG78" s="1209">
        <f t="shared" si="33"/>
        <v>0</v>
      </c>
      <c r="ADH78" s="1209">
        <f t="shared" si="33"/>
        <v>0</v>
      </c>
      <c r="ADI78" s="1209">
        <f t="shared" si="33"/>
        <v>0</v>
      </c>
      <c r="ADJ78" s="1209">
        <f t="shared" si="33"/>
        <v>0</v>
      </c>
      <c r="ADK78" s="1209">
        <f t="shared" si="33"/>
        <v>0</v>
      </c>
      <c r="ADL78" s="1209">
        <f t="shared" si="33"/>
        <v>0</v>
      </c>
      <c r="ADM78" s="1209">
        <f t="shared" si="33"/>
        <v>0</v>
      </c>
      <c r="ADN78" s="1209">
        <f t="shared" si="33"/>
        <v>0</v>
      </c>
      <c r="ADO78" s="1209">
        <f t="shared" si="33"/>
        <v>0</v>
      </c>
      <c r="ADP78" s="1209">
        <f t="shared" si="33"/>
        <v>0</v>
      </c>
      <c r="ADQ78" s="1209">
        <f t="shared" si="33"/>
        <v>0</v>
      </c>
      <c r="ADR78" s="1209">
        <f t="shared" si="33"/>
        <v>0</v>
      </c>
      <c r="ADS78" s="1209">
        <f t="shared" si="33"/>
        <v>0</v>
      </c>
      <c r="ADT78" s="1209">
        <f t="shared" si="33"/>
        <v>0</v>
      </c>
      <c r="ADU78" s="1209">
        <f t="shared" si="33"/>
        <v>0</v>
      </c>
      <c r="ADV78" s="1209">
        <f t="shared" si="33"/>
        <v>0</v>
      </c>
      <c r="ADW78" s="1209">
        <f t="shared" si="33"/>
        <v>0</v>
      </c>
      <c r="ADX78" s="1209">
        <f t="shared" si="33"/>
        <v>0</v>
      </c>
      <c r="ADY78" s="1209">
        <f t="shared" si="33"/>
        <v>0</v>
      </c>
      <c r="ADZ78" s="1209">
        <f t="shared" si="33"/>
        <v>0</v>
      </c>
      <c r="AEA78" s="1209">
        <f t="shared" si="33"/>
        <v>0</v>
      </c>
      <c r="AEB78" s="1209">
        <f t="shared" si="33"/>
        <v>0</v>
      </c>
      <c r="AEC78" s="1209">
        <f t="shared" si="33"/>
        <v>0</v>
      </c>
      <c r="AED78" s="1209">
        <f t="shared" si="33"/>
        <v>0</v>
      </c>
      <c r="AEE78" s="1209">
        <f t="shared" si="33"/>
        <v>0</v>
      </c>
      <c r="AEF78" s="1209">
        <f t="shared" si="33"/>
        <v>0</v>
      </c>
      <c r="AEG78" s="1209">
        <f t="shared" si="33"/>
        <v>0</v>
      </c>
      <c r="AEH78" s="1209">
        <f t="shared" si="33"/>
        <v>0</v>
      </c>
      <c r="AEI78" s="1209">
        <f t="shared" si="33"/>
        <v>0</v>
      </c>
      <c r="AEJ78" s="1209">
        <f t="shared" si="33"/>
        <v>0</v>
      </c>
      <c r="AEK78" s="1209">
        <f t="shared" si="33"/>
        <v>0</v>
      </c>
      <c r="AEL78" s="1209">
        <f t="shared" si="33"/>
        <v>0</v>
      </c>
      <c r="AEM78" s="1209">
        <f t="shared" si="33"/>
        <v>0</v>
      </c>
      <c r="AEN78" s="1209">
        <f t="shared" si="33"/>
        <v>0</v>
      </c>
      <c r="AEO78" s="1209">
        <f t="shared" si="33"/>
        <v>0</v>
      </c>
      <c r="AEP78" s="1209">
        <f t="shared" si="33"/>
        <v>0</v>
      </c>
      <c r="AEQ78" s="1209">
        <f t="shared" si="33"/>
        <v>0</v>
      </c>
      <c r="AER78" s="1209">
        <f t="shared" si="33"/>
        <v>0</v>
      </c>
      <c r="AES78" s="1209">
        <f t="shared" si="33"/>
        <v>0</v>
      </c>
      <c r="AET78" s="1209">
        <f t="shared" si="33"/>
        <v>0</v>
      </c>
      <c r="AEU78" s="1209">
        <f t="shared" si="33"/>
        <v>0</v>
      </c>
      <c r="AEV78" s="1209">
        <f t="shared" si="33"/>
        <v>0</v>
      </c>
      <c r="AEW78" s="1209">
        <f t="shared" si="33"/>
        <v>0</v>
      </c>
      <c r="AEX78" s="1209">
        <f t="shared" si="33"/>
        <v>0</v>
      </c>
      <c r="AEY78" s="1209">
        <f t="shared" si="33"/>
        <v>0</v>
      </c>
      <c r="AEZ78" s="1209">
        <f t="shared" si="33"/>
        <v>0</v>
      </c>
      <c r="AFA78" s="1209">
        <f t="shared" si="33"/>
        <v>0</v>
      </c>
      <c r="AFB78" s="1209">
        <f t="shared" si="33"/>
        <v>0</v>
      </c>
      <c r="AFC78" s="1209">
        <f t="shared" si="33"/>
        <v>0</v>
      </c>
      <c r="AFD78" s="1209">
        <f t="shared" ref="AFD78:AHO78" si="34">SUM(AFD76:AFD77)</f>
        <v>0</v>
      </c>
      <c r="AFE78" s="1209">
        <f t="shared" si="34"/>
        <v>0</v>
      </c>
      <c r="AFF78" s="1209">
        <f t="shared" si="34"/>
        <v>0</v>
      </c>
      <c r="AFG78" s="1209">
        <f t="shared" si="34"/>
        <v>0</v>
      </c>
      <c r="AFH78" s="1209">
        <f t="shared" si="34"/>
        <v>0</v>
      </c>
      <c r="AFI78" s="1209">
        <f t="shared" si="34"/>
        <v>0</v>
      </c>
      <c r="AFJ78" s="1209">
        <f t="shared" si="34"/>
        <v>0</v>
      </c>
      <c r="AFK78" s="1209">
        <f t="shared" si="34"/>
        <v>0</v>
      </c>
      <c r="AFL78" s="1209">
        <f t="shared" si="34"/>
        <v>0</v>
      </c>
      <c r="AFM78" s="1209">
        <f t="shared" si="34"/>
        <v>0</v>
      </c>
      <c r="AFN78" s="1209">
        <f t="shared" si="34"/>
        <v>0</v>
      </c>
      <c r="AFO78" s="1209">
        <f t="shared" si="34"/>
        <v>0</v>
      </c>
      <c r="AFP78" s="1209">
        <f t="shared" si="34"/>
        <v>0</v>
      </c>
      <c r="AFQ78" s="1209">
        <f t="shared" si="34"/>
        <v>0</v>
      </c>
      <c r="AFR78" s="1209">
        <f t="shared" si="34"/>
        <v>0</v>
      </c>
      <c r="AFS78" s="1209">
        <f t="shared" si="34"/>
        <v>0</v>
      </c>
      <c r="AFT78" s="1209">
        <f t="shared" si="34"/>
        <v>0</v>
      </c>
      <c r="AFU78" s="1209">
        <f t="shared" si="34"/>
        <v>0</v>
      </c>
      <c r="AFV78" s="1209">
        <f t="shared" si="34"/>
        <v>0</v>
      </c>
      <c r="AFW78" s="1209">
        <f t="shared" si="34"/>
        <v>0</v>
      </c>
      <c r="AFX78" s="1209">
        <f t="shared" si="34"/>
        <v>0</v>
      </c>
      <c r="AFY78" s="1209">
        <f t="shared" si="34"/>
        <v>0</v>
      </c>
      <c r="AFZ78" s="1209">
        <f t="shared" si="34"/>
        <v>0</v>
      </c>
      <c r="AGA78" s="1209">
        <f t="shared" si="34"/>
        <v>0</v>
      </c>
      <c r="AGB78" s="1209">
        <f t="shared" si="34"/>
        <v>0</v>
      </c>
      <c r="AGC78" s="1209">
        <f t="shared" si="34"/>
        <v>0</v>
      </c>
      <c r="AGD78" s="1209">
        <f t="shared" si="34"/>
        <v>0</v>
      </c>
      <c r="AGE78" s="1209">
        <f t="shared" si="34"/>
        <v>0</v>
      </c>
      <c r="AGF78" s="1209">
        <f t="shared" si="34"/>
        <v>0</v>
      </c>
      <c r="AGG78" s="1209">
        <f t="shared" si="34"/>
        <v>0</v>
      </c>
      <c r="AGH78" s="1209">
        <f t="shared" si="34"/>
        <v>0</v>
      </c>
      <c r="AGI78" s="1209">
        <f t="shared" si="34"/>
        <v>0</v>
      </c>
      <c r="AGJ78" s="1209">
        <f t="shared" si="34"/>
        <v>0</v>
      </c>
      <c r="AGK78" s="1209">
        <f t="shared" si="34"/>
        <v>0</v>
      </c>
      <c r="AGL78" s="1209">
        <f t="shared" si="34"/>
        <v>0</v>
      </c>
      <c r="AGM78" s="1209">
        <f t="shared" si="34"/>
        <v>0</v>
      </c>
      <c r="AGN78" s="1209">
        <f t="shared" si="34"/>
        <v>0</v>
      </c>
      <c r="AGO78" s="1209">
        <f t="shared" si="34"/>
        <v>0</v>
      </c>
      <c r="AGP78" s="1209">
        <f t="shared" si="34"/>
        <v>0</v>
      </c>
      <c r="AGQ78" s="1209">
        <f t="shared" si="34"/>
        <v>0</v>
      </c>
      <c r="AGR78" s="1209">
        <f t="shared" si="34"/>
        <v>0</v>
      </c>
      <c r="AGS78" s="1209">
        <f t="shared" si="34"/>
        <v>0</v>
      </c>
      <c r="AGT78" s="1209">
        <f t="shared" si="34"/>
        <v>0</v>
      </c>
      <c r="AGU78" s="1209">
        <f t="shared" si="34"/>
        <v>0</v>
      </c>
      <c r="AGV78" s="1209">
        <f t="shared" si="34"/>
        <v>0</v>
      </c>
      <c r="AGW78" s="1209">
        <f t="shared" si="34"/>
        <v>0</v>
      </c>
      <c r="AGX78" s="1209">
        <f t="shared" si="34"/>
        <v>0</v>
      </c>
      <c r="AGY78" s="1209">
        <f t="shared" si="34"/>
        <v>0</v>
      </c>
      <c r="AGZ78" s="1209">
        <f t="shared" si="34"/>
        <v>0</v>
      </c>
      <c r="AHA78" s="1209">
        <f t="shared" si="34"/>
        <v>0</v>
      </c>
      <c r="AHB78" s="1209">
        <f t="shared" si="34"/>
        <v>0</v>
      </c>
      <c r="AHC78" s="1209">
        <f t="shared" si="34"/>
        <v>0</v>
      </c>
      <c r="AHD78" s="1209">
        <f t="shared" si="34"/>
        <v>0</v>
      </c>
      <c r="AHE78" s="1209">
        <f t="shared" si="34"/>
        <v>0</v>
      </c>
      <c r="AHF78" s="1209">
        <f t="shared" si="34"/>
        <v>0</v>
      </c>
      <c r="AHG78" s="1209">
        <f t="shared" si="34"/>
        <v>0</v>
      </c>
      <c r="AHH78" s="1209">
        <f t="shared" si="34"/>
        <v>0</v>
      </c>
      <c r="AHI78" s="1209">
        <f t="shared" si="34"/>
        <v>0</v>
      </c>
      <c r="AHJ78" s="1209">
        <f t="shared" si="34"/>
        <v>0</v>
      </c>
      <c r="AHK78" s="1209">
        <f t="shared" si="34"/>
        <v>0</v>
      </c>
      <c r="AHL78" s="1209">
        <f t="shared" si="34"/>
        <v>0</v>
      </c>
      <c r="AHM78" s="1209">
        <f t="shared" si="34"/>
        <v>0</v>
      </c>
      <c r="AHN78" s="1209">
        <f t="shared" si="34"/>
        <v>0</v>
      </c>
      <c r="AHO78" s="1209">
        <f t="shared" si="34"/>
        <v>0</v>
      </c>
      <c r="AHP78" s="1209">
        <f t="shared" ref="AHP78:AKA78" si="35">SUM(AHP76:AHP77)</f>
        <v>0</v>
      </c>
      <c r="AHQ78" s="1209">
        <f t="shared" si="35"/>
        <v>0</v>
      </c>
      <c r="AHR78" s="1209">
        <f t="shared" si="35"/>
        <v>0</v>
      </c>
      <c r="AHS78" s="1209">
        <f t="shared" si="35"/>
        <v>0</v>
      </c>
      <c r="AHT78" s="1209">
        <f t="shared" si="35"/>
        <v>0</v>
      </c>
      <c r="AHU78" s="1209">
        <f t="shared" si="35"/>
        <v>0</v>
      </c>
      <c r="AHV78" s="1209">
        <f t="shared" si="35"/>
        <v>0</v>
      </c>
      <c r="AHW78" s="1209">
        <f t="shared" si="35"/>
        <v>0</v>
      </c>
      <c r="AHX78" s="1209">
        <f t="shared" si="35"/>
        <v>0</v>
      </c>
      <c r="AHY78" s="1209">
        <f t="shared" si="35"/>
        <v>0</v>
      </c>
      <c r="AHZ78" s="1209">
        <f t="shared" si="35"/>
        <v>0</v>
      </c>
      <c r="AIA78" s="1209">
        <f t="shared" si="35"/>
        <v>0</v>
      </c>
      <c r="AIB78" s="1209">
        <f t="shared" si="35"/>
        <v>0</v>
      </c>
      <c r="AIC78" s="1209">
        <f t="shared" si="35"/>
        <v>0</v>
      </c>
      <c r="AID78" s="1209">
        <f t="shared" si="35"/>
        <v>0</v>
      </c>
      <c r="AIE78" s="1209">
        <f t="shared" si="35"/>
        <v>0</v>
      </c>
      <c r="AIF78" s="1209">
        <f t="shared" si="35"/>
        <v>0</v>
      </c>
      <c r="AIG78" s="1209">
        <f t="shared" si="35"/>
        <v>0</v>
      </c>
      <c r="AIH78" s="1209">
        <f t="shared" si="35"/>
        <v>0</v>
      </c>
      <c r="AII78" s="1209">
        <f t="shared" si="35"/>
        <v>0</v>
      </c>
      <c r="AIJ78" s="1209">
        <f t="shared" si="35"/>
        <v>0</v>
      </c>
      <c r="AIK78" s="1209">
        <f t="shared" si="35"/>
        <v>0</v>
      </c>
      <c r="AIL78" s="1209">
        <f t="shared" si="35"/>
        <v>0</v>
      </c>
      <c r="AIM78" s="1209">
        <f t="shared" si="35"/>
        <v>0</v>
      </c>
      <c r="AIN78" s="1209">
        <f t="shared" si="35"/>
        <v>0</v>
      </c>
      <c r="AIO78" s="1209">
        <f t="shared" si="35"/>
        <v>0</v>
      </c>
      <c r="AIP78" s="1209">
        <f t="shared" si="35"/>
        <v>0</v>
      </c>
      <c r="AIQ78" s="1209">
        <f t="shared" si="35"/>
        <v>0</v>
      </c>
      <c r="AIR78" s="1209">
        <f t="shared" si="35"/>
        <v>0</v>
      </c>
      <c r="AIS78" s="1209">
        <f t="shared" si="35"/>
        <v>0</v>
      </c>
      <c r="AIT78" s="1209">
        <f t="shared" si="35"/>
        <v>0</v>
      </c>
      <c r="AIU78" s="1209">
        <f t="shared" si="35"/>
        <v>0</v>
      </c>
      <c r="AIV78" s="1209">
        <f t="shared" si="35"/>
        <v>0</v>
      </c>
      <c r="AIW78" s="1209">
        <f t="shared" si="35"/>
        <v>0</v>
      </c>
      <c r="AIX78" s="1209">
        <f t="shared" si="35"/>
        <v>0</v>
      </c>
      <c r="AIY78" s="1209">
        <f t="shared" si="35"/>
        <v>0</v>
      </c>
      <c r="AIZ78" s="1209">
        <f t="shared" si="35"/>
        <v>0</v>
      </c>
      <c r="AJA78" s="1209">
        <f t="shared" si="35"/>
        <v>0</v>
      </c>
      <c r="AJB78" s="1209">
        <f t="shared" si="35"/>
        <v>0</v>
      </c>
      <c r="AJC78" s="1209">
        <f t="shared" si="35"/>
        <v>0</v>
      </c>
      <c r="AJD78" s="1209">
        <f t="shared" si="35"/>
        <v>0</v>
      </c>
      <c r="AJE78" s="1209">
        <f t="shared" si="35"/>
        <v>0</v>
      </c>
      <c r="AJF78" s="1209">
        <f t="shared" si="35"/>
        <v>0</v>
      </c>
      <c r="AJG78" s="1209">
        <f t="shared" si="35"/>
        <v>0</v>
      </c>
      <c r="AJH78" s="1209">
        <f t="shared" si="35"/>
        <v>0</v>
      </c>
      <c r="AJI78" s="1209">
        <f t="shared" si="35"/>
        <v>0</v>
      </c>
      <c r="AJJ78" s="1209">
        <f t="shared" si="35"/>
        <v>0</v>
      </c>
      <c r="AJK78" s="1209">
        <f t="shared" si="35"/>
        <v>0</v>
      </c>
      <c r="AJL78" s="1209">
        <f t="shared" si="35"/>
        <v>0</v>
      </c>
      <c r="AJM78" s="1209">
        <f t="shared" si="35"/>
        <v>0</v>
      </c>
      <c r="AJN78" s="1209">
        <f t="shared" si="35"/>
        <v>0</v>
      </c>
      <c r="AJO78" s="1209">
        <f t="shared" si="35"/>
        <v>0</v>
      </c>
      <c r="AJP78" s="1209">
        <f t="shared" si="35"/>
        <v>0</v>
      </c>
      <c r="AJQ78" s="1209">
        <f t="shared" si="35"/>
        <v>0</v>
      </c>
      <c r="AJR78" s="1209">
        <f t="shared" si="35"/>
        <v>0</v>
      </c>
      <c r="AJS78" s="1209">
        <f t="shared" si="35"/>
        <v>0</v>
      </c>
      <c r="AJT78" s="1209">
        <f t="shared" si="35"/>
        <v>0</v>
      </c>
      <c r="AJU78" s="1209">
        <f t="shared" si="35"/>
        <v>0</v>
      </c>
      <c r="AJV78" s="1209">
        <f t="shared" si="35"/>
        <v>0</v>
      </c>
      <c r="AJW78" s="1209">
        <f t="shared" si="35"/>
        <v>0</v>
      </c>
      <c r="AJX78" s="1209">
        <f t="shared" si="35"/>
        <v>0</v>
      </c>
      <c r="AJY78" s="1209">
        <f t="shared" si="35"/>
        <v>0</v>
      </c>
      <c r="AJZ78" s="1209">
        <f t="shared" si="35"/>
        <v>0</v>
      </c>
      <c r="AKA78" s="1209">
        <f t="shared" si="35"/>
        <v>0</v>
      </c>
      <c r="AKB78" s="1209">
        <f t="shared" ref="AKB78:AMM78" si="36">SUM(AKB76:AKB77)</f>
        <v>0</v>
      </c>
      <c r="AKC78" s="1209">
        <f t="shared" si="36"/>
        <v>0</v>
      </c>
      <c r="AKD78" s="1209">
        <f t="shared" si="36"/>
        <v>0</v>
      </c>
      <c r="AKE78" s="1209">
        <f t="shared" si="36"/>
        <v>0</v>
      </c>
      <c r="AKF78" s="1209">
        <f t="shared" si="36"/>
        <v>0</v>
      </c>
      <c r="AKG78" s="1209">
        <f t="shared" si="36"/>
        <v>0</v>
      </c>
      <c r="AKH78" s="1209">
        <f t="shared" si="36"/>
        <v>0</v>
      </c>
      <c r="AKI78" s="1209">
        <f t="shared" si="36"/>
        <v>0</v>
      </c>
      <c r="AKJ78" s="1209">
        <f t="shared" si="36"/>
        <v>0</v>
      </c>
      <c r="AKK78" s="1209">
        <f t="shared" si="36"/>
        <v>0</v>
      </c>
      <c r="AKL78" s="1209">
        <f t="shared" si="36"/>
        <v>0</v>
      </c>
      <c r="AKM78" s="1209">
        <f t="shared" si="36"/>
        <v>0</v>
      </c>
      <c r="AKN78" s="1209">
        <f t="shared" si="36"/>
        <v>0</v>
      </c>
      <c r="AKO78" s="1209">
        <f t="shared" si="36"/>
        <v>0</v>
      </c>
      <c r="AKP78" s="1209">
        <f t="shared" si="36"/>
        <v>0</v>
      </c>
      <c r="AKQ78" s="1209">
        <f t="shared" si="36"/>
        <v>0</v>
      </c>
      <c r="AKR78" s="1209">
        <f t="shared" si="36"/>
        <v>0</v>
      </c>
      <c r="AKS78" s="1209">
        <f t="shared" si="36"/>
        <v>0</v>
      </c>
      <c r="AKT78" s="1209">
        <f t="shared" si="36"/>
        <v>0</v>
      </c>
      <c r="AKU78" s="1209">
        <f t="shared" si="36"/>
        <v>0</v>
      </c>
      <c r="AKV78" s="1209">
        <f t="shared" si="36"/>
        <v>0</v>
      </c>
      <c r="AKW78" s="1209">
        <f t="shared" si="36"/>
        <v>0</v>
      </c>
      <c r="AKX78" s="1209">
        <f t="shared" si="36"/>
        <v>0</v>
      </c>
      <c r="AKY78" s="1209">
        <f t="shared" si="36"/>
        <v>0</v>
      </c>
      <c r="AKZ78" s="1209">
        <f t="shared" si="36"/>
        <v>0</v>
      </c>
      <c r="ALA78" s="1209">
        <f t="shared" si="36"/>
        <v>0</v>
      </c>
      <c r="ALB78" s="1209">
        <f t="shared" si="36"/>
        <v>0</v>
      </c>
      <c r="ALC78" s="1209">
        <f t="shared" si="36"/>
        <v>0</v>
      </c>
      <c r="ALD78" s="1209">
        <f t="shared" si="36"/>
        <v>0</v>
      </c>
      <c r="ALE78" s="1209">
        <f t="shared" si="36"/>
        <v>0</v>
      </c>
      <c r="ALF78" s="1209">
        <f t="shared" si="36"/>
        <v>0</v>
      </c>
      <c r="ALG78" s="1209">
        <f t="shared" si="36"/>
        <v>0</v>
      </c>
      <c r="ALH78" s="1209">
        <f t="shared" si="36"/>
        <v>0</v>
      </c>
      <c r="ALI78" s="1209">
        <f t="shared" si="36"/>
        <v>0</v>
      </c>
      <c r="ALJ78" s="1209">
        <f t="shared" si="36"/>
        <v>0</v>
      </c>
      <c r="ALK78" s="1209">
        <f t="shared" si="36"/>
        <v>0</v>
      </c>
      <c r="ALL78" s="1209">
        <f t="shared" si="36"/>
        <v>0</v>
      </c>
      <c r="ALM78" s="1209">
        <f t="shared" si="36"/>
        <v>0</v>
      </c>
      <c r="ALN78" s="1209">
        <f t="shared" si="36"/>
        <v>0</v>
      </c>
      <c r="ALO78" s="1209">
        <f t="shared" si="36"/>
        <v>0</v>
      </c>
      <c r="ALP78" s="1209">
        <f t="shared" si="36"/>
        <v>0</v>
      </c>
      <c r="ALQ78" s="1209">
        <f t="shared" si="36"/>
        <v>0</v>
      </c>
      <c r="ALR78" s="1209">
        <f t="shared" si="36"/>
        <v>0</v>
      </c>
      <c r="ALS78" s="1209">
        <f t="shared" si="36"/>
        <v>0</v>
      </c>
      <c r="ALT78" s="1209">
        <f t="shared" si="36"/>
        <v>0</v>
      </c>
      <c r="ALU78" s="1209">
        <f t="shared" si="36"/>
        <v>0</v>
      </c>
      <c r="ALV78" s="1209">
        <f t="shared" si="36"/>
        <v>0</v>
      </c>
      <c r="ALW78" s="1209">
        <f t="shared" si="36"/>
        <v>0</v>
      </c>
      <c r="ALX78" s="1209">
        <f t="shared" si="36"/>
        <v>0</v>
      </c>
      <c r="ALY78" s="1209">
        <f t="shared" si="36"/>
        <v>0</v>
      </c>
      <c r="ALZ78" s="1209">
        <f t="shared" si="36"/>
        <v>0</v>
      </c>
      <c r="AMA78" s="1209">
        <f t="shared" si="36"/>
        <v>0</v>
      </c>
      <c r="AMB78" s="1209">
        <f t="shared" si="36"/>
        <v>0</v>
      </c>
      <c r="AMC78" s="1209">
        <f t="shared" si="36"/>
        <v>0</v>
      </c>
      <c r="AMD78" s="1209">
        <f t="shared" si="36"/>
        <v>0</v>
      </c>
      <c r="AME78" s="1209">
        <f t="shared" si="36"/>
        <v>0</v>
      </c>
      <c r="AMF78" s="1209">
        <f t="shared" si="36"/>
        <v>0</v>
      </c>
      <c r="AMG78" s="1209">
        <f t="shared" si="36"/>
        <v>0</v>
      </c>
      <c r="AMH78" s="1209">
        <f t="shared" si="36"/>
        <v>0</v>
      </c>
      <c r="AMI78" s="1209">
        <f t="shared" si="36"/>
        <v>0</v>
      </c>
      <c r="AMJ78" s="1209">
        <f t="shared" si="36"/>
        <v>0</v>
      </c>
      <c r="AMK78" s="1209">
        <f t="shared" si="36"/>
        <v>0</v>
      </c>
      <c r="AML78" s="1209">
        <f t="shared" si="36"/>
        <v>0</v>
      </c>
      <c r="AMM78" s="1209">
        <f t="shared" si="36"/>
        <v>0</v>
      </c>
      <c r="AMN78" s="1209">
        <f t="shared" ref="AMN78:AOY78" si="37">SUM(AMN76:AMN77)</f>
        <v>0</v>
      </c>
      <c r="AMO78" s="1209">
        <f t="shared" si="37"/>
        <v>0</v>
      </c>
      <c r="AMP78" s="1209">
        <f t="shared" si="37"/>
        <v>0</v>
      </c>
      <c r="AMQ78" s="1209">
        <f t="shared" si="37"/>
        <v>0</v>
      </c>
      <c r="AMR78" s="1209">
        <f t="shared" si="37"/>
        <v>0</v>
      </c>
      <c r="AMS78" s="1209">
        <f t="shared" si="37"/>
        <v>0</v>
      </c>
      <c r="AMT78" s="1209">
        <f t="shared" si="37"/>
        <v>0</v>
      </c>
      <c r="AMU78" s="1209">
        <f t="shared" si="37"/>
        <v>0</v>
      </c>
      <c r="AMV78" s="1209">
        <f t="shared" si="37"/>
        <v>0</v>
      </c>
      <c r="AMW78" s="1209">
        <f t="shared" si="37"/>
        <v>0</v>
      </c>
      <c r="AMX78" s="1209">
        <f t="shared" si="37"/>
        <v>0</v>
      </c>
      <c r="AMY78" s="1209">
        <f t="shared" si="37"/>
        <v>0</v>
      </c>
      <c r="AMZ78" s="1209">
        <f t="shared" si="37"/>
        <v>0</v>
      </c>
      <c r="ANA78" s="1209">
        <f t="shared" si="37"/>
        <v>0</v>
      </c>
      <c r="ANB78" s="1209">
        <f t="shared" si="37"/>
        <v>0</v>
      </c>
      <c r="ANC78" s="1209">
        <f t="shared" si="37"/>
        <v>0</v>
      </c>
      <c r="AND78" s="1209">
        <f t="shared" si="37"/>
        <v>0</v>
      </c>
      <c r="ANE78" s="1209">
        <f t="shared" si="37"/>
        <v>0</v>
      </c>
      <c r="ANF78" s="1209">
        <f t="shared" si="37"/>
        <v>0</v>
      </c>
      <c r="ANG78" s="1209">
        <f t="shared" si="37"/>
        <v>0</v>
      </c>
      <c r="ANH78" s="1209">
        <f t="shared" si="37"/>
        <v>0</v>
      </c>
      <c r="ANI78" s="1209">
        <f t="shared" si="37"/>
        <v>0</v>
      </c>
      <c r="ANJ78" s="1209">
        <f t="shared" si="37"/>
        <v>0</v>
      </c>
      <c r="ANK78" s="1209">
        <f t="shared" si="37"/>
        <v>0</v>
      </c>
      <c r="ANL78" s="1209">
        <f t="shared" si="37"/>
        <v>0</v>
      </c>
      <c r="ANM78" s="1209">
        <f t="shared" si="37"/>
        <v>0</v>
      </c>
      <c r="ANN78" s="1209">
        <f t="shared" si="37"/>
        <v>0</v>
      </c>
      <c r="ANO78" s="1209">
        <f t="shared" si="37"/>
        <v>0</v>
      </c>
      <c r="ANP78" s="1209">
        <f t="shared" si="37"/>
        <v>0</v>
      </c>
      <c r="ANQ78" s="1209">
        <f t="shared" si="37"/>
        <v>0</v>
      </c>
      <c r="ANR78" s="1209">
        <f t="shared" si="37"/>
        <v>0</v>
      </c>
      <c r="ANS78" s="1209">
        <f t="shared" si="37"/>
        <v>0</v>
      </c>
      <c r="ANT78" s="1209">
        <f t="shared" si="37"/>
        <v>0</v>
      </c>
      <c r="ANU78" s="1209">
        <f t="shared" si="37"/>
        <v>0</v>
      </c>
      <c r="ANV78" s="1209">
        <f t="shared" si="37"/>
        <v>0</v>
      </c>
      <c r="ANW78" s="1209">
        <f t="shared" si="37"/>
        <v>0</v>
      </c>
      <c r="ANX78" s="1209">
        <f t="shared" si="37"/>
        <v>0</v>
      </c>
      <c r="ANY78" s="1209">
        <f t="shared" si="37"/>
        <v>0</v>
      </c>
      <c r="ANZ78" s="1209">
        <f t="shared" si="37"/>
        <v>0</v>
      </c>
      <c r="AOA78" s="1209">
        <f t="shared" si="37"/>
        <v>0</v>
      </c>
      <c r="AOB78" s="1209">
        <f t="shared" si="37"/>
        <v>0</v>
      </c>
      <c r="AOC78" s="1209">
        <f t="shared" si="37"/>
        <v>0</v>
      </c>
      <c r="AOD78" s="1209">
        <f t="shared" si="37"/>
        <v>0</v>
      </c>
      <c r="AOE78" s="1209">
        <f t="shared" si="37"/>
        <v>0</v>
      </c>
      <c r="AOF78" s="1209">
        <f t="shared" si="37"/>
        <v>0</v>
      </c>
      <c r="AOG78" s="1209">
        <f t="shared" si="37"/>
        <v>0</v>
      </c>
      <c r="AOH78" s="1209">
        <f t="shared" si="37"/>
        <v>0</v>
      </c>
      <c r="AOI78" s="1209">
        <f t="shared" si="37"/>
        <v>0</v>
      </c>
      <c r="AOJ78" s="1209">
        <f t="shared" si="37"/>
        <v>0</v>
      </c>
      <c r="AOK78" s="1209">
        <f t="shared" si="37"/>
        <v>0</v>
      </c>
      <c r="AOL78" s="1209">
        <f t="shared" si="37"/>
        <v>0</v>
      </c>
      <c r="AOM78" s="1209">
        <f t="shared" si="37"/>
        <v>0</v>
      </c>
      <c r="AON78" s="1209">
        <f t="shared" si="37"/>
        <v>0</v>
      </c>
      <c r="AOO78" s="1209">
        <f t="shared" si="37"/>
        <v>0</v>
      </c>
      <c r="AOP78" s="1209">
        <f t="shared" si="37"/>
        <v>0</v>
      </c>
      <c r="AOQ78" s="1209">
        <f t="shared" si="37"/>
        <v>0</v>
      </c>
      <c r="AOR78" s="1209">
        <f t="shared" si="37"/>
        <v>0</v>
      </c>
      <c r="AOS78" s="1209">
        <f t="shared" si="37"/>
        <v>0</v>
      </c>
      <c r="AOT78" s="1209">
        <f t="shared" si="37"/>
        <v>0</v>
      </c>
      <c r="AOU78" s="1209">
        <f t="shared" si="37"/>
        <v>0</v>
      </c>
      <c r="AOV78" s="1209">
        <f t="shared" si="37"/>
        <v>0</v>
      </c>
      <c r="AOW78" s="1209">
        <f t="shared" si="37"/>
        <v>0</v>
      </c>
      <c r="AOX78" s="1209">
        <f t="shared" si="37"/>
        <v>0</v>
      </c>
      <c r="AOY78" s="1209">
        <f t="shared" si="37"/>
        <v>0</v>
      </c>
      <c r="AOZ78" s="1209">
        <f t="shared" ref="AOZ78:ARK78" si="38">SUM(AOZ76:AOZ77)</f>
        <v>0</v>
      </c>
      <c r="APA78" s="1209">
        <f t="shared" si="38"/>
        <v>0</v>
      </c>
      <c r="APB78" s="1209">
        <f t="shared" si="38"/>
        <v>0</v>
      </c>
      <c r="APC78" s="1209">
        <f t="shared" si="38"/>
        <v>0</v>
      </c>
      <c r="APD78" s="1209">
        <f t="shared" si="38"/>
        <v>0</v>
      </c>
      <c r="APE78" s="1209">
        <f t="shared" si="38"/>
        <v>0</v>
      </c>
      <c r="APF78" s="1209">
        <f t="shared" si="38"/>
        <v>0</v>
      </c>
      <c r="APG78" s="1209">
        <f t="shared" si="38"/>
        <v>0</v>
      </c>
      <c r="APH78" s="1209">
        <f t="shared" si="38"/>
        <v>0</v>
      </c>
      <c r="API78" s="1209">
        <f t="shared" si="38"/>
        <v>0</v>
      </c>
      <c r="APJ78" s="1209">
        <f t="shared" si="38"/>
        <v>0</v>
      </c>
      <c r="APK78" s="1209">
        <f t="shared" si="38"/>
        <v>0</v>
      </c>
      <c r="APL78" s="1209">
        <f t="shared" si="38"/>
        <v>0</v>
      </c>
      <c r="APM78" s="1209">
        <f t="shared" si="38"/>
        <v>0</v>
      </c>
      <c r="APN78" s="1209">
        <f t="shared" si="38"/>
        <v>0</v>
      </c>
      <c r="APO78" s="1209">
        <f t="shared" si="38"/>
        <v>0</v>
      </c>
      <c r="APP78" s="1209">
        <f t="shared" si="38"/>
        <v>0</v>
      </c>
      <c r="APQ78" s="1209">
        <f t="shared" si="38"/>
        <v>0</v>
      </c>
      <c r="APR78" s="1209">
        <f t="shared" si="38"/>
        <v>0</v>
      </c>
      <c r="APS78" s="1209">
        <f t="shared" si="38"/>
        <v>0</v>
      </c>
      <c r="APT78" s="1209">
        <f t="shared" si="38"/>
        <v>0</v>
      </c>
      <c r="APU78" s="1209">
        <f t="shared" si="38"/>
        <v>0</v>
      </c>
      <c r="APV78" s="1209">
        <f t="shared" si="38"/>
        <v>0</v>
      </c>
      <c r="APW78" s="1209">
        <f t="shared" si="38"/>
        <v>0</v>
      </c>
      <c r="APX78" s="1209">
        <f t="shared" si="38"/>
        <v>0</v>
      </c>
      <c r="APY78" s="1209">
        <f t="shared" si="38"/>
        <v>0</v>
      </c>
      <c r="APZ78" s="1209">
        <f t="shared" si="38"/>
        <v>0</v>
      </c>
      <c r="AQA78" s="1209">
        <f t="shared" si="38"/>
        <v>0</v>
      </c>
      <c r="AQB78" s="1209">
        <f t="shared" si="38"/>
        <v>0</v>
      </c>
      <c r="AQC78" s="1209">
        <f t="shared" si="38"/>
        <v>0</v>
      </c>
      <c r="AQD78" s="1209">
        <f t="shared" si="38"/>
        <v>0</v>
      </c>
      <c r="AQE78" s="1209">
        <f t="shared" si="38"/>
        <v>0</v>
      </c>
      <c r="AQF78" s="1209">
        <f t="shared" si="38"/>
        <v>0</v>
      </c>
      <c r="AQG78" s="1209">
        <f t="shared" si="38"/>
        <v>0</v>
      </c>
      <c r="AQH78" s="1209">
        <f t="shared" si="38"/>
        <v>0</v>
      </c>
      <c r="AQI78" s="1209">
        <f t="shared" si="38"/>
        <v>0</v>
      </c>
      <c r="AQJ78" s="1209">
        <f t="shared" si="38"/>
        <v>0</v>
      </c>
      <c r="AQK78" s="1209">
        <f t="shared" si="38"/>
        <v>0</v>
      </c>
      <c r="AQL78" s="1209">
        <f t="shared" si="38"/>
        <v>0</v>
      </c>
      <c r="AQM78" s="1209">
        <f t="shared" si="38"/>
        <v>0</v>
      </c>
      <c r="AQN78" s="1209">
        <f t="shared" si="38"/>
        <v>0</v>
      </c>
      <c r="AQO78" s="1209">
        <f t="shared" si="38"/>
        <v>0</v>
      </c>
      <c r="AQP78" s="1209">
        <f t="shared" si="38"/>
        <v>0</v>
      </c>
      <c r="AQQ78" s="1209">
        <f t="shared" si="38"/>
        <v>0</v>
      </c>
      <c r="AQR78" s="1209">
        <f t="shared" si="38"/>
        <v>0</v>
      </c>
      <c r="AQS78" s="1209">
        <f t="shared" si="38"/>
        <v>0</v>
      </c>
      <c r="AQT78" s="1209">
        <f t="shared" si="38"/>
        <v>0</v>
      </c>
      <c r="AQU78" s="1209">
        <f t="shared" si="38"/>
        <v>0</v>
      </c>
      <c r="AQV78" s="1209">
        <f t="shared" si="38"/>
        <v>0</v>
      </c>
      <c r="AQW78" s="1209">
        <f t="shared" si="38"/>
        <v>0</v>
      </c>
      <c r="AQX78" s="1209">
        <f t="shared" si="38"/>
        <v>0</v>
      </c>
      <c r="AQY78" s="1209">
        <f t="shared" si="38"/>
        <v>0</v>
      </c>
      <c r="AQZ78" s="1209">
        <f t="shared" si="38"/>
        <v>0</v>
      </c>
      <c r="ARA78" s="1209">
        <f t="shared" si="38"/>
        <v>0</v>
      </c>
      <c r="ARB78" s="1209">
        <f t="shared" si="38"/>
        <v>0</v>
      </c>
      <c r="ARC78" s="1209">
        <f t="shared" si="38"/>
        <v>0</v>
      </c>
      <c r="ARD78" s="1209">
        <f t="shared" si="38"/>
        <v>0</v>
      </c>
      <c r="ARE78" s="1209">
        <f t="shared" si="38"/>
        <v>0</v>
      </c>
      <c r="ARF78" s="1209">
        <f t="shared" si="38"/>
        <v>0</v>
      </c>
      <c r="ARG78" s="1209">
        <f t="shared" si="38"/>
        <v>0</v>
      </c>
      <c r="ARH78" s="1209">
        <f t="shared" si="38"/>
        <v>0</v>
      </c>
      <c r="ARI78" s="1209">
        <f t="shared" si="38"/>
        <v>0</v>
      </c>
      <c r="ARJ78" s="1209">
        <f t="shared" si="38"/>
        <v>0</v>
      </c>
      <c r="ARK78" s="1209">
        <f t="shared" si="38"/>
        <v>0</v>
      </c>
      <c r="ARL78" s="1209">
        <f t="shared" ref="ARL78:ATW78" si="39">SUM(ARL76:ARL77)</f>
        <v>0</v>
      </c>
      <c r="ARM78" s="1209">
        <f t="shared" si="39"/>
        <v>0</v>
      </c>
      <c r="ARN78" s="1209">
        <f t="shared" si="39"/>
        <v>0</v>
      </c>
      <c r="ARO78" s="1209">
        <f t="shared" si="39"/>
        <v>0</v>
      </c>
      <c r="ARP78" s="1209">
        <f t="shared" si="39"/>
        <v>0</v>
      </c>
      <c r="ARQ78" s="1209">
        <f t="shared" si="39"/>
        <v>0</v>
      </c>
      <c r="ARR78" s="1209">
        <f t="shared" si="39"/>
        <v>0</v>
      </c>
      <c r="ARS78" s="1209">
        <f t="shared" si="39"/>
        <v>0</v>
      </c>
      <c r="ART78" s="1209">
        <f t="shared" si="39"/>
        <v>0</v>
      </c>
      <c r="ARU78" s="1209">
        <f t="shared" si="39"/>
        <v>0</v>
      </c>
      <c r="ARV78" s="1209">
        <f t="shared" si="39"/>
        <v>0</v>
      </c>
      <c r="ARW78" s="1209">
        <f t="shared" si="39"/>
        <v>0</v>
      </c>
      <c r="ARX78" s="1209">
        <f t="shared" si="39"/>
        <v>0</v>
      </c>
      <c r="ARY78" s="1209">
        <f t="shared" si="39"/>
        <v>0</v>
      </c>
      <c r="ARZ78" s="1209">
        <f t="shared" si="39"/>
        <v>0</v>
      </c>
      <c r="ASA78" s="1209">
        <f t="shared" si="39"/>
        <v>0</v>
      </c>
      <c r="ASB78" s="1209">
        <f t="shared" si="39"/>
        <v>0</v>
      </c>
      <c r="ASC78" s="1209">
        <f t="shared" si="39"/>
        <v>0</v>
      </c>
      <c r="ASD78" s="1209">
        <f t="shared" si="39"/>
        <v>0</v>
      </c>
      <c r="ASE78" s="1209">
        <f t="shared" si="39"/>
        <v>0</v>
      </c>
      <c r="ASF78" s="1209">
        <f t="shared" si="39"/>
        <v>0</v>
      </c>
      <c r="ASG78" s="1209">
        <f t="shared" si="39"/>
        <v>0</v>
      </c>
      <c r="ASH78" s="1209">
        <f t="shared" si="39"/>
        <v>0</v>
      </c>
      <c r="ASI78" s="1209">
        <f t="shared" si="39"/>
        <v>0</v>
      </c>
      <c r="ASJ78" s="1209">
        <f t="shared" si="39"/>
        <v>0</v>
      </c>
      <c r="ASK78" s="1209">
        <f t="shared" si="39"/>
        <v>0</v>
      </c>
      <c r="ASL78" s="1209">
        <f t="shared" si="39"/>
        <v>0</v>
      </c>
      <c r="ASM78" s="1209">
        <f t="shared" si="39"/>
        <v>0</v>
      </c>
      <c r="ASN78" s="1209">
        <f t="shared" si="39"/>
        <v>0</v>
      </c>
      <c r="ASO78" s="1209">
        <f t="shared" si="39"/>
        <v>0</v>
      </c>
      <c r="ASP78" s="1209">
        <f t="shared" si="39"/>
        <v>0</v>
      </c>
      <c r="ASQ78" s="1209">
        <f t="shared" si="39"/>
        <v>0</v>
      </c>
      <c r="ASR78" s="1209">
        <f t="shared" si="39"/>
        <v>0</v>
      </c>
      <c r="ASS78" s="1209">
        <f t="shared" si="39"/>
        <v>0</v>
      </c>
      <c r="AST78" s="1209">
        <f t="shared" si="39"/>
        <v>0</v>
      </c>
      <c r="ASU78" s="1209">
        <f t="shared" si="39"/>
        <v>0</v>
      </c>
      <c r="ASV78" s="1209">
        <f t="shared" si="39"/>
        <v>0</v>
      </c>
      <c r="ASW78" s="1209">
        <f t="shared" si="39"/>
        <v>0</v>
      </c>
      <c r="ASX78" s="1209">
        <f t="shared" si="39"/>
        <v>0</v>
      </c>
      <c r="ASY78" s="1209">
        <f t="shared" si="39"/>
        <v>0</v>
      </c>
      <c r="ASZ78" s="1209">
        <f t="shared" si="39"/>
        <v>0</v>
      </c>
      <c r="ATA78" s="1209">
        <f t="shared" si="39"/>
        <v>0</v>
      </c>
      <c r="ATB78" s="1209">
        <f t="shared" si="39"/>
        <v>0</v>
      </c>
      <c r="ATC78" s="1209">
        <f t="shared" si="39"/>
        <v>0</v>
      </c>
      <c r="ATD78" s="1209">
        <f t="shared" si="39"/>
        <v>0</v>
      </c>
      <c r="ATE78" s="1209">
        <f t="shared" si="39"/>
        <v>0</v>
      </c>
      <c r="ATF78" s="1209">
        <f t="shared" si="39"/>
        <v>0</v>
      </c>
      <c r="ATG78" s="1209">
        <f t="shared" si="39"/>
        <v>0</v>
      </c>
      <c r="ATH78" s="1209">
        <f t="shared" si="39"/>
        <v>0</v>
      </c>
      <c r="ATI78" s="1209">
        <f t="shared" si="39"/>
        <v>0</v>
      </c>
      <c r="ATJ78" s="1209">
        <f t="shared" si="39"/>
        <v>0</v>
      </c>
      <c r="ATK78" s="1209">
        <f t="shared" si="39"/>
        <v>0</v>
      </c>
      <c r="ATL78" s="1209">
        <f t="shared" si="39"/>
        <v>0</v>
      </c>
      <c r="ATM78" s="1209">
        <f t="shared" si="39"/>
        <v>0</v>
      </c>
      <c r="ATN78" s="1209">
        <f t="shared" si="39"/>
        <v>0</v>
      </c>
      <c r="ATO78" s="1209">
        <f t="shared" si="39"/>
        <v>0</v>
      </c>
      <c r="ATP78" s="1209">
        <f t="shared" si="39"/>
        <v>0</v>
      </c>
      <c r="ATQ78" s="1209">
        <f t="shared" si="39"/>
        <v>0</v>
      </c>
      <c r="ATR78" s="1209">
        <f t="shared" si="39"/>
        <v>0</v>
      </c>
      <c r="ATS78" s="1209">
        <f t="shared" si="39"/>
        <v>0</v>
      </c>
      <c r="ATT78" s="1209">
        <f t="shared" si="39"/>
        <v>0</v>
      </c>
      <c r="ATU78" s="1209">
        <f t="shared" si="39"/>
        <v>0</v>
      </c>
      <c r="ATV78" s="1209">
        <f t="shared" si="39"/>
        <v>0</v>
      </c>
      <c r="ATW78" s="1209">
        <f t="shared" si="39"/>
        <v>0</v>
      </c>
      <c r="ATX78" s="1209">
        <f t="shared" ref="ATX78:AWI78" si="40">SUM(ATX76:ATX77)</f>
        <v>0</v>
      </c>
      <c r="ATY78" s="1209">
        <f t="shared" si="40"/>
        <v>0</v>
      </c>
      <c r="ATZ78" s="1209">
        <f t="shared" si="40"/>
        <v>0</v>
      </c>
      <c r="AUA78" s="1209">
        <f t="shared" si="40"/>
        <v>0</v>
      </c>
      <c r="AUB78" s="1209">
        <f t="shared" si="40"/>
        <v>0</v>
      </c>
      <c r="AUC78" s="1209">
        <f t="shared" si="40"/>
        <v>0</v>
      </c>
      <c r="AUD78" s="1209">
        <f t="shared" si="40"/>
        <v>0</v>
      </c>
      <c r="AUE78" s="1209">
        <f t="shared" si="40"/>
        <v>0</v>
      </c>
      <c r="AUF78" s="1209">
        <f t="shared" si="40"/>
        <v>0</v>
      </c>
      <c r="AUG78" s="1209">
        <f t="shared" si="40"/>
        <v>0</v>
      </c>
      <c r="AUH78" s="1209">
        <f t="shared" si="40"/>
        <v>0</v>
      </c>
      <c r="AUI78" s="1209">
        <f t="shared" si="40"/>
        <v>0</v>
      </c>
      <c r="AUJ78" s="1209">
        <f t="shared" si="40"/>
        <v>0</v>
      </c>
      <c r="AUK78" s="1209">
        <f t="shared" si="40"/>
        <v>0</v>
      </c>
      <c r="AUL78" s="1209">
        <f t="shared" si="40"/>
        <v>0</v>
      </c>
      <c r="AUM78" s="1209">
        <f t="shared" si="40"/>
        <v>0</v>
      </c>
      <c r="AUN78" s="1209">
        <f t="shared" si="40"/>
        <v>0</v>
      </c>
      <c r="AUO78" s="1209">
        <f t="shared" si="40"/>
        <v>0</v>
      </c>
      <c r="AUP78" s="1209">
        <f t="shared" si="40"/>
        <v>0</v>
      </c>
      <c r="AUQ78" s="1209">
        <f t="shared" si="40"/>
        <v>0</v>
      </c>
      <c r="AUR78" s="1209">
        <f t="shared" si="40"/>
        <v>0</v>
      </c>
      <c r="AUS78" s="1209">
        <f t="shared" si="40"/>
        <v>0</v>
      </c>
      <c r="AUT78" s="1209">
        <f t="shared" si="40"/>
        <v>0</v>
      </c>
      <c r="AUU78" s="1209">
        <f t="shared" si="40"/>
        <v>0</v>
      </c>
      <c r="AUV78" s="1209">
        <f t="shared" si="40"/>
        <v>0</v>
      </c>
      <c r="AUW78" s="1209">
        <f t="shared" si="40"/>
        <v>0</v>
      </c>
      <c r="AUX78" s="1209">
        <f t="shared" si="40"/>
        <v>0</v>
      </c>
      <c r="AUY78" s="1209">
        <f t="shared" si="40"/>
        <v>0</v>
      </c>
      <c r="AUZ78" s="1209">
        <f t="shared" si="40"/>
        <v>0</v>
      </c>
      <c r="AVA78" s="1209">
        <f t="shared" si="40"/>
        <v>0</v>
      </c>
      <c r="AVB78" s="1209">
        <f t="shared" si="40"/>
        <v>0</v>
      </c>
      <c r="AVC78" s="1209">
        <f t="shared" si="40"/>
        <v>0</v>
      </c>
      <c r="AVD78" s="1209">
        <f t="shared" si="40"/>
        <v>0</v>
      </c>
      <c r="AVE78" s="1209">
        <f t="shared" si="40"/>
        <v>0</v>
      </c>
      <c r="AVF78" s="1209">
        <f t="shared" si="40"/>
        <v>0</v>
      </c>
      <c r="AVG78" s="1209">
        <f t="shared" si="40"/>
        <v>0</v>
      </c>
      <c r="AVH78" s="1209">
        <f t="shared" si="40"/>
        <v>0</v>
      </c>
      <c r="AVI78" s="1209">
        <f t="shared" si="40"/>
        <v>0</v>
      </c>
      <c r="AVJ78" s="1209">
        <f t="shared" si="40"/>
        <v>0</v>
      </c>
      <c r="AVK78" s="1209">
        <f t="shared" si="40"/>
        <v>0</v>
      </c>
      <c r="AVL78" s="1209">
        <f t="shared" si="40"/>
        <v>0</v>
      </c>
      <c r="AVM78" s="1209">
        <f t="shared" si="40"/>
        <v>0</v>
      </c>
      <c r="AVN78" s="1209">
        <f t="shared" si="40"/>
        <v>0</v>
      </c>
      <c r="AVO78" s="1209">
        <f t="shared" si="40"/>
        <v>0</v>
      </c>
      <c r="AVP78" s="1209">
        <f t="shared" si="40"/>
        <v>0</v>
      </c>
      <c r="AVQ78" s="1209">
        <f t="shared" si="40"/>
        <v>0</v>
      </c>
      <c r="AVR78" s="1209">
        <f t="shared" si="40"/>
        <v>0</v>
      </c>
      <c r="AVS78" s="1209">
        <f t="shared" si="40"/>
        <v>0</v>
      </c>
      <c r="AVT78" s="1209">
        <f t="shared" si="40"/>
        <v>0</v>
      </c>
      <c r="AVU78" s="1209">
        <f t="shared" si="40"/>
        <v>0</v>
      </c>
      <c r="AVV78" s="1209">
        <f t="shared" si="40"/>
        <v>0</v>
      </c>
      <c r="AVW78" s="1209">
        <f t="shared" si="40"/>
        <v>0</v>
      </c>
      <c r="AVX78" s="1209">
        <f t="shared" si="40"/>
        <v>0</v>
      </c>
      <c r="AVY78" s="1209">
        <f t="shared" si="40"/>
        <v>0</v>
      </c>
      <c r="AVZ78" s="1209">
        <f t="shared" si="40"/>
        <v>0</v>
      </c>
      <c r="AWA78" s="1209">
        <f t="shared" si="40"/>
        <v>0</v>
      </c>
      <c r="AWB78" s="1209">
        <f t="shared" si="40"/>
        <v>0</v>
      </c>
      <c r="AWC78" s="1209">
        <f t="shared" si="40"/>
        <v>0</v>
      </c>
      <c r="AWD78" s="1209">
        <f t="shared" si="40"/>
        <v>0</v>
      </c>
      <c r="AWE78" s="1209">
        <f t="shared" si="40"/>
        <v>0</v>
      </c>
      <c r="AWF78" s="1209">
        <f t="shared" si="40"/>
        <v>0</v>
      </c>
      <c r="AWG78" s="1209">
        <f t="shared" si="40"/>
        <v>0</v>
      </c>
      <c r="AWH78" s="1209">
        <f t="shared" si="40"/>
        <v>0</v>
      </c>
      <c r="AWI78" s="1209">
        <f t="shared" si="40"/>
        <v>0</v>
      </c>
      <c r="AWJ78" s="1209">
        <f t="shared" ref="AWJ78:AYU78" si="41">SUM(AWJ76:AWJ77)</f>
        <v>0</v>
      </c>
      <c r="AWK78" s="1209">
        <f t="shared" si="41"/>
        <v>0</v>
      </c>
      <c r="AWL78" s="1209">
        <f t="shared" si="41"/>
        <v>0</v>
      </c>
      <c r="AWM78" s="1209">
        <f t="shared" si="41"/>
        <v>0</v>
      </c>
      <c r="AWN78" s="1209">
        <f t="shared" si="41"/>
        <v>0</v>
      </c>
      <c r="AWO78" s="1209">
        <f t="shared" si="41"/>
        <v>0</v>
      </c>
      <c r="AWP78" s="1209">
        <f t="shared" si="41"/>
        <v>0</v>
      </c>
      <c r="AWQ78" s="1209">
        <f t="shared" si="41"/>
        <v>0</v>
      </c>
      <c r="AWR78" s="1209">
        <f t="shared" si="41"/>
        <v>0</v>
      </c>
      <c r="AWS78" s="1209">
        <f t="shared" si="41"/>
        <v>0</v>
      </c>
      <c r="AWT78" s="1209">
        <f t="shared" si="41"/>
        <v>0</v>
      </c>
      <c r="AWU78" s="1209">
        <f t="shared" si="41"/>
        <v>0</v>
      </c>
      <c r="AWV78" s="1209">
        <f t="shared" si="41"/>
        <v>0</v>
      </c>
      <c r="AWW78" s="1209">
        <f t="shared" si="41"/>
        <v>0</v>
      </c>
      <c r="AWX78" s="1209">
        <f t="shared" si="41"/>
        <v>0</v>
      </c>
      <c r="AWY78" s="1209">
        <f t="shared" si="41"/>
        <v>0</v>
      </c>
      <c r="AWZ78" s="1209">
        <f t="shared" si="41"/>
        <v>0</v>
      </c>
      <c r="AXA78" s="1209">
        <f t="shared" si="41"/>
        <v>0</v>
      </c>
      <c r="AXB78" s="1209">
        <f t="shared" si="41"/>
        <v>0</v>
      </c>
      <c r="AXC78" s="1209">
        <f t="shared" si="41"/>
        <v>0</v>
      </c>
      <c r="AXD78" s="1209">
        <f t="shared" si="41"/>
        <v>0</v>
      </c>
      <c r="AXE78" s="1209">
        <f t="shared" si="41"/>
        <v>0</v>
      </c>
      <c r="AXF78" s="1209">
        <f t="shared" si="41"/>
        <v>0</v>
      </c>
      <c r="AXG78" s="1209">
        <f t="shared" si="41"/>
        <v>0</v>
      </c>
      <c r="AXH78" s="1209">
        <f t="shared" si="41"/>
        <v>0</v>
      </c>
      <c r="AXI78" s="1209">
        <f t="shared" si="41"/>
        <v>0</v>
      </c>
      <c r="AXJ78" s="1209">
        <f t="shared" si="41"/>
        <v>0</v>
      </c>
      <c r="AXK78" s="1209">
        <f t="shared" si="41"/>
        <v>0</v>
      </c>
      <c r="AXL78" s="1209">
        <f t="shared" si="41"/>
        <v>0</v>
      </c>
      <c r="AXM78" s="1209">
        <f t="shared" si="41"/>
        <v>0</v>
      </c>
      <c r="AXN78" s="1209">
        <f t="shared" si="41"/>
        <v>0</v>
      </c>
      <c r="AXO78" s="1209">
        <f t="shared" si="41"/>
        <v>0</v>
      </c>
      <c r="AXP78" s="1209">
        <f t="shared" si="41"/>
        <v>0</v>
      </c>
      <c r="AXQ78" s="1209">
        <f t="shared" si="41"/>
        <v>0</v>
      </c>
      <c r="AXR78" s="1209">
        <f t="shared" si="41"/>
        <v>0</v>
      </c>
      <c r="AXS78" s="1209">
        <f t="shared" si="41"/>
        <v>0</v>
      </c>
      <c r="AXT78" s="1209">
        <f t="shared" si="41"/>
        <v>0</v>
      </c>
      <c r="AXU78" s="1209">
        <f t="shared" si="41"/>
        <v>0</v>
      </c>
      <c r="AXV78" s="1209">
        <f t="shared" si="41"/>
        <v>0</v>
      </c>
      <c r="AXW78" s="1209">
        <f t="shared" si="41"/>
        <v>0</v>
      </c>
      <c r="AXX78" s="1209">
        <f t="shared" si="41"/>
        <v>0</v>
      </c>
      <c r="AXY78" s="1209">
        <f t="shared" si="41"/>
        <v>0</v>
      </c>
      <c r="AXZ78" s="1209">
        <f t="shared" si="41"/>
        <v>0</v>
      </c>
      <c r="AYA78" s="1209">
        <f t="shared" si="41"/>
        <v>0</v>
      </c>
      <c r="AYB78" s="1209">
        <f t="shared" si="41"/>
        <v>0</v>
      </c>
      <c r="AYC78" s="1209">
        <f t="shared" si="41"/>
        <v>0</v>
      </c>
      <c r="AYD78" s="1209">
        <f t="shared" si="41"/>
        <v>0</v>
      </c>
      <c r="AYE78" s="1209">
        <f t="shared" si="41"/>
        <v>0</v>
      </c>
      <c r="AYF78" s="1209">
        <f t="shared" si="41"/>
        <v>0</v>
      </c>
      <c r="AYG78" s="1209">
        <f t="shared" si="41"/>
        <v>0</v>
      </c>
      <c r="AYH78" s="1209">
        <f t="shared" si="41"/>
        <v>0</v>
      </c>
      <c r="AYI78" s="1209">
        <f t="shared" si="41"/>
        <v>0</v>
      </c>
      <c r="AYJ78" s="1209">
        <f t="shared" si="41"/>
        <v>0</v>
      </c>
      <c r="AYK78" s="1209">
        <f t="shared" si="41"/>
        <v>0</v>
      </c>
      <c r="AYL78" s="1209">
        <f t="shared" si="41"/>
        <v>0</v>
      </c>
      <c r="AYM78" s="1209">
        <f t="shared" si="41"/>
        <v>0</v>
      </c>
      <c r="AYN78" s="1209">
        <f t="shared" si="41"/>
        <v>0</v>
      </c>
      <c r="AYO78" s="1209">
        <f t="shared" si="41"/>
        <v>0</v>
      </c>
      <c r="AYP78" s="1209">
        <f t="shared" si="41"/>
        <v>0</v>
      </c>
      <c r="AYQ78" s="1209">
        <f t="shared" si="41"/>
        <v>0</v>
      </c>
      <c r="AYR78" s="1209">
        <f t="shared" si="41"/>
        <v>0</v>
      </c>
      <c r="AYS78" s="1209">
        <f t="shared" si="41"/>
        <v>0</v>
      </c>
      <c r="AYT78" s="1209">
        <f t="shared" si="41"/>
        <v>0</v>
      </c>
      <c r="AYU78" s="1209">
        <f t="shared" si="41"/>
        <v>0</v>
      </c>
      <c r="AYV78" s="1209">
        <f t="shared" ref="AYV78:BBG78" si="42">SUM(AYV76:AYV77)</f>
        <v>0</v>
      </c>
      <c r="AYW78" s="1209">
        <f t="shared" si="42"/>
        <v>0</v>
      </c>
      <c r="AYX78" s="1209">
        <f t="shared" si="42"/>
        <v>0</v>
      </c>
      <c r="AYY78" s="1209">
        <f t="shared" si="42"/>
        <v>0</v>
      </c>
      <c r="AYZ78" s="1209">
        <f t="shared" si="42"/>
        <v>0</v>
      </c>
      <c r="AZA78" s="1209">
        <f t="shared" si="42"/>
        <v>0</v>
      </c>
      <c r="AZB78" s="1209">
        <f t="shared" si="42"/>
        <v>0</v>
      </c>
      <c r="AZC78" s="1209">
        <f t="shared" si="42"/>
        <v>0</v>
      </c>
      <c r="AZD78" s="1209">
        <f t="shared" si="42"/>
        <v>0</v>
      </c>
      <c r="AZE78" s="1209">
        <f t="shared" si="42"/>
        <v>0</v>
      </c>
      <c r="AZF78" s="1209">
        <f t="shared" si="42"/>
        <v>0</v>
      </c>
      <c r="AZG78" s="1209">
        <f t="shared" si="42"/>
        <v>0</v>
      </c>
      <c r="AZH78" s="1209">
        <f t="shared" si="42"/>
        <v>0</v>
      </c>
      <c r="AZI78" s="1209">
        <f t="shared" si="42"/>
        <v>0</v>
      </c>
      <c r="AZJ78" s="1209">
        <f t="shared" si="42"/>
        <v>0</v>
      </c>
      <c r="AZK78" s="1209">
        <f t="shared" si="42"/>
        <v>0</v>
      </c>
      <c r="AZL78" s="1209">
        <f t="shared" si="42"/>
        <v>0</v>
      </c>
      <c r="AZM78" s="1209">
        <f t="shared" si="42"/>
        <v>0</v>
      </c>
      <c r="AZN78" s="1209">
        <f t="shared" si="42"/>
        <v>0</v>
      </c>
      <c r="AZO78" s="1209">
        <f t="shared" si="42"/>
        <v>0</v>
      </c>
      <c r="AZP78" s="1209">
        <f t="shared" si="42"/>
        <v>0</v>
      </c>
      <c r="AZQ78" s="1209">
        <f t="shared" si="42"/>
        <v>0</v>
      </c>
      <c r="AZR78" s="1209">
        <f t="shared" si="42"/>
        <v>0</v>
      </c>
      <c r="AZS78" s="1209">
        <f t="shared" si="42"/>
        <v>0</v>
      </c>
      <c r="AZT78" s="1209">
        <f t="shared" si="42"/>
        <v>0</v>
      </c>
      <c r="AZU78" s="1209">
        <f t="shared" si="42"/>
        <v>0</v>
      </c>
      <c r="AZV78" s="1209">
        <f t="shared" si="42"/>
        <v>0</v>
      </c>
      <c r="AZW78" s="1209">
        <f t="shared" si="42"/>
        <v>0</v>
      </c>
      <c r="AZX78" s="1209">
        <f t="shared" si="42"/>
        <v>0</v>
      </c>
      <c r="AZY78" s="1209">
        <f t="shared" si="42"/>
        <v>0</v>
      </c>
      <c r="AZZ78" s="1209">
        <f t="shared" si="42"/>
        <v>0</v>
      </c>
      <c r="BAA78" s="1209">
        <f t="shared" si="42"/>
        <v>0</v>
      </c>
      <c r="BAB78" s="1209">
        <f t="shared" si="42"/>
        <v>0</v>
      </c>
      <c r="BAC78" s="1209">
        <f t="shared" si="42"/>
        <v>0</v>
      </c>
      <c r="BAD78" s="1209">
        <f t="shared" si="42"/>
        <v>0</v>
      </c>
      <c r="BAE78" s="1209">
        <f t="shared" si="42"/>
        <v>0</v>
      </c>
      <c r="BAF78" s="1209">
        <f t="shared" si="42"/>
        <v>0</v>
      </c>
      <c r="BAG78" s="1209">
        <f t="shared" si="42"/>
        <v>0</v>
      </c>
      <c r="BAH78" s="1209">
        <f t="shared" si="42"/>
        <v>0</v>
      </c>
      <c r="BAI78" s="1209">
        <f t="shared" si="42"/>
        <v>0</v>
      </c>
      <c r="BAJ78" s="1209">
        <f t="shared" si="42"/>
        <v>0</v>
      </c>
      <c r="BAK78" s="1209">
        <f t="shared" si="42"/>
        <v>0</v>
      </c>
      <c r="BAL78" s="1209">
        <f t="shared" si="42"/>
        <v>0</v>
      </c>
      <c r="BAM78" s="1209">
        <f t="shared" si="42"/>
        <v>0</v>
      </c>
      <c r="BAN78" s="1209">
        <f t="shared" si="42"/>
        <v>0</v>
      </c>
      <c r="BAO78" s="1209">
        <f t="shared" si="42"/>
        <v>0</v>
      </c>
      <c r="BAP78" s="1209">
        <f t="shared" si="42"/>
        <v>0</v>
      </c>
      <c r="BAQ78" s="1209">
        <f t="shared" si="42"/>
        <v>0</v>
      </c>
      <c r="BAR78" s="1209">
        <f t="shared" si="42"/>
        <v>0</v>
      </c>
      <c r="BAS78" s="1209">
        <f t="shared" si="42"/>
        <v>0</v>
      </c>
      <c r="BAT78" s="1209">
        <f t="shared" si="42"/>
        <v>0</v>
      </c>
      <c r="BAU78" s="1209">
        <f t="shared" si="42"/>
        <v>0</v>
      </c>
      <c r="BAV78" s="1209">
        <f t="shared" si="42"/>
        <v>0</v>
      </c>
      <c r="BAW78" s="1209">
        <f t="shared" si="42"/>
        <v>0</v>
      </c>
      <c r="BAX78" s="1209">
        <f t="shared" si="42"/>
        <v>0</v>
      </c>
      <c r="BAY78" s="1209">
        <f t="shared" si="42"/>
        <v>0</v>
      </c>
      <c r="BAZ78" s="1209">
        <f t="shared" si="42"/>
        <v>0</v>
      </c>
      <c r="BBA78" s="1209">
        <f t="shared" si="42"/>
        <v>0</v>
      </c>
      <c r="BBB78" s="1209">
        <f t="shared" si="42"/>
        <v>0</v>
      </c>
      <c r="BBC78" s="1209">
        <f t="shared" si="42"/>
        <v>0</v>
      </c>
      <c r="BBD78" s="1209">
        <f t="shared" si="42"/>
        <v>0</v>
      </c>
      <c r="BBE78" s="1209">
        <f t="shared" si="42"/>
        <v>0</v>
      </c>
      <c r="BBF78" s="1209">
        <f t="shared" si="42"/>
        <v>0</v>
      </c>
      <c r="BBG78" s="1209">
        <f t="shared" si="42"/>
        <v>0</v>
      </c>
      <c r="BBH78" s="1209">
        <f t="shared" ref="BBH78:BDS78" si="43">SUM(BBH76:BBH77)</f>
        <v>0</v>
      </c>
      <c r="BBI78" s="1209">
        <f t="shared" si="43"/>
        <v>0</v>
      </c>
      <c r="BBJ78" s="1209">
        <f t="shared" si="43"/>
        <v>0</v>
      </c>
      <c r="BBK78" s="1209">
        <f t="shared" si="43"/>
        <v>0</v>
      </c>
      <c r="BBL78" s="1209">
        <f t="shared" si="43"/>
        <v>0</v>
      </c>
      <c r="BBM78" s="1209">
        <f t="shared" si="43"/>
        <v>0</v>
      </c>
      <c r="BBN78" s="1209">
        <f t="shared" si="43"/>
        <v>0</v>
      </c>
      <c r="BBO78" s="1209">
        <f t="shared" si="43"/>
        <v>0</v>
      </c>
      <c r="BBP78" s="1209">
        <f t="shared" si="43"/>
        <v>0</v>
      </c>
      <c r="BBQ78" s="1209">
        <f t="shared" si="43"/>
        <v>0</v>
      </c>
      <c r="BBR78" s="1209">
        <f t="shared" si="43"/>
        <v>0</v>
      </c>
      <c r="BBS78" s="1209">
        <f t="shared" si="43"/>
        <v>0</v>
      </c>
      <c r="BBT78" s="1209">
        <f t="shared" si="43"/>
        <v>0</v>
      </c>
      <c r="BBU78" s="1209">
        <f t="shared" si="43"/>
        <v>0</v>
      </c>
      <c r="BBV78" s="1209">
        <f t="shared" si="43"/>
        <v>0</v>
      </c>
      <c r="BBW78" s="1209">
        <f t="shared" si="43"/>
        <v>0</v>
      </c>
      <c r="BBX78" s="1209">
        <f t="shared" si="43"/>
        <v>0</v>
      </c>
      <c r="BBY78" s="1209">
        <f t="shared" si="43"/>
        <v>0</v>
      </c>
      <c r="BBZ78" s="1209">
        <f t="shared" si="43"/>
        <v>0</v>
      </c>
      <c r="BCA78" s="1209">
        <f t="shared" si="43"/>
        <v>0</v>
      </c>
      <c r="BCB78" s="1209">
        <f t="shared" si="43"/>
        <v>0</v>
      </c>
      <c r="BCC78" s="1209">
        <f t="shared" si="43"/>
        <v>0</v>
      </c>
      <c r="BCD78" s="1209">
        <f t="shared" si="43"/>
        <v>0</v>
      </c>
      <c r="BCE78" s="1209">
        <f t="shared" si="43"/>
        <v>0</v>
      </c>
      <c r="BCF78" s="1209">
        <f t="shared" si="43"/>
        <v>0</v>
      </c>
      <c r="BCG78" s="1209">
        <f t="shared" si="43"/>
        <v>0</v>
      </c>
      <c r="BCH78" s="1209">
        <f t="shared" si="43"/>
        <v>0</v>
      </c>
      <c r="BCI78" s="1209">
        <f t="shared" si="43"/>
        <v>0</v>
      </c>
      <c r="BCJ78" s="1209">
        <f t="shared" si="43"/>
        <v>0</v>
      </c>
      <c r="BCK78" s="1209">
        <f t="shared" si="43"/>
        <v>0</v>
      </c>
      <c r="BCL78" s="1209">
        <f t="shared" si="43"/>
        <v>0</v>
      </c>
      <c r="BCM78" s="1209">
        <f t="shared" si="43"/>
        <v>0</v>
      </c>
      <c r="BCN78" s="1209">
        <f t="shared" si="43"/>
        <v>0</v>
      </c>
      <c r="BCO78" s="1209">
        <f t="shared" si="43"/>
        <v>0</v>
      </c>
      <c r="BCP78" s="1209">
        <f t="shared" si="43"/>
        <v>0</v>
      </c>
      <c r="BCQ78" s="1209">
        <f t="shared" si="43"/>
        <v>0</v>
      </c>
      <c r="BCR78" s="1209">
        <f t="shared" si="43"/>
        <v>0</v>
      </c>
      <c r="BCS78" s="1209">
        <f t="shared" si="43"/>
        <v>0</v>
      </c>
      <c r="BCT78" s="1209">
        <f t="shared" si="43"/>
        <v>0</v>
      </c>
      <c r="BCU78" s="1209">
        <f t="shared" si="43"/>
        <v>0</v>
      </c>
      <c r="BCV78" s="1209">
        <f t="shared" si="43"/>
        <v>0</v>
      </c>
      <c r="BCW78" s="1209">
        <f t="shared" si="43"/>
        <v>0</v>
      </c>
      <c r="BCX78" s="1209">
        <f t="shared" si="43"/>
        <v>0</v>
      </c>
      <c r="BCY78" s="1209">
        <f t="shared" si="43"/>
        <v>0</v>
      </c>
      <c r="BCZ78" s="1209">
        <f t="shared" si="43"/>
        <v>0</v>
      </c>
      <c r="BDA78" s="1209">
        <f t="shared" si="43"/>
        <v>0</v>
      </c>
      <c r="BDB78" s="1209">
        <f t="shared" si="43"/>
        <v>0</v>
      </c>
      <c r="BDC78" s="1209">
        <f t="shared" si="43"/>
        <v>0</v>
      </c>
      <c r="BDD78" s="1209">
        <f t="shared" si="43"/>
        <v>0</v>
      </c>
      <c r="BDE78" s="1209">
        <f t="shared" si="43"/>
        <v>0</v>
      </c>
      <c r="BDF78" s="1209">
        <f t="shared" si="43"/>
        <v>0</v>
      </c>
      <c r="BDG78" s="1209">
        <f t="shared" si="43"/>
        <v>0</v>
      </c>
      <c r="BDH78" s="1209">
        <f t="shared" si="43"/>
        <v>0</v>
      </c>
      <c r="BDI78" s="1209">
        <f t="shared" si="43"/>
        <v>0</v>
      </c>
      <c r="BDJ78" s="1209">
        <f t="shared" si="43"/>
        <v>0</v>
      </c>
      <c r="BDK78" s="1209">
        <f t="shared" si="43"/>
        <v>0</v>
      </c>
      <c r="BDL78" s="1209">
        <f t="shared" si="43"/>
        <v>0</v>
      </c>
      <c r="BDM78" s="1209">
        <f t="shared" si="43"/>
        <v>0</v>
      </c>
      <c r="BDN78" s="1209">
        <f t="shared" si="43"/>
        <v>0</v>
      </c>
      <c r="BDO78" s="1209">
        <f t="shared" si="43"/>
        <v>0</v>
      </c>
      <c r="BDP78" s="1209">
        <f t="shared" si="43"/>
        <v>0</v>
      </c>
      <c r="BDQ78" s="1209">
        <f t="shared" si="43"/>
        <v>0</v>
      </c>
      <c r="BDR78" s="1209">
        <f t="shared" si="43"/>
        <v>0</v>
      </c>
      <c r="BDS78" s="1209">
        <f t="shared" si="43"/>
        <v>0</v>
      </c>
      <c r="BDT78" s="1209">
        <f t="shared" ref="BDT78:BGE78" si="44">SUM(BDT76:BDT77)</f>
        <v>0</v>
      </c>
      <c r="BDU78" s="1209">
        <f t="shared" si="44"/>
        <v>0</v>
      </c>
      <c r="BDV78" s="1209">
        <f t="shared" si="44"/>
        <v>0</v>
      </c>
      <c r="BDW78" s="1209">
        <f t="shared" si="44"/>
        <v>0</v>
      </c>
      <c r="BDX78" s="1209">
        <f t="shared" si="44"/>
        <v>0</v>
      </c>
      <c r="BDY78" s="1209">
        <f t="shared" si="44"/>
        <v>0</v>
      </c>
      <c r="BDZ78" s="1209">
        <f t="shared" si="44"/>
        <v>0</v>
      </c>
      <c r="BEA78" s="1209">
        <f t="shared" si="44"/>
        <v>0</v>
      </c>
      <c r="BEB78" s="1209">
        <f t="shared" si="44"/>
        <v>0</v>
      </c>
      <c r="BEC78" s="1209">
        <f t="shared" si="44"/>
        <v>0</v>
      </c>
      <c r="BED78" s="1209">
        <f t="shared" si="44"/>
        <v>0</v>
      </c>
      <c r="BEE78" s="1209">
        <f t="shared" si="44"/>
        <v>0</v>
      </c>
      <c r="BEF78" s="1209">
        <f t="shared" si="44"/>
        <v>0</v>
      </c>
      <c r="BEG78" s="1209">
        <f t="shared" si="44"/>
        <v>0</v>
      </c>
      <c r="BEH78" s="1209">
        <f t="shared" si="44"/>
        <v>0</v>
      </c>
      <c r="BEI78" s="1209">
        <f t="shared" si="44"/>
        <v>0</v>
      </c>
      <c r="BEJ78" s="1209">
        <f t="shared" si="44"/>
        <v>0</v>
      </c>
      <c r="BEK78" s="1209">
        <f t="shared" si="44"/>
        <v>0</v>
      </c>
      <c r="BEL78" s="1209">
        <f t="shared" si="44"/>
        <v>0</v>
      </c>
      <c r="BEM78" s="1209">
        <f t="shared" si="44"/>
        <v>0</v>
      </c>
      <c r="BEN78" s="1209">
        <f t="shared" si="44"/>
        <v>0</v>
      </c>
      <c r="BEO78" s="1209">
        <f t="shared" si="44"/>
        <v>0</v>
      </c>
      <c r="BEP78" s="1209">
        <f t="shared" si="44"/>
        <v>0</v>
      </c>
      <c r="BEQ78" s="1209">
        <f t="shared" si="44"/>
        <v>0</v>
      </c>
      <c r="BER78" s="1209">
        <f t="shared" si="44"/>
        <v>0</v>
      </c>
      <c r="BES78" s="1209">
        <f t="shared" si="44"/>
        <v>0</v>
      </c>
      <c r="BET78" s="1209">
        <f t="shared" si="44"/>
        <v>0</v>
      </c>
      <c r="BEU78" s="1209">
        <f t="shared" si="44"/>
        <v>0</v>
      </c>
      <c r="BEV78" s="1209">
        <f t="shared" si="44"/>
        <v>0</v>
      </c>
      <c r="BEW78" s="1209">
        <f t="shared" si="44"/>
        <v>0</v>
      </c>
      <c r="BEX78" s="1209">
        <f t="shared" si="44"/>
        <v>0</v>
      </c>
      <c r="BEY78" s="1209">
        <f t="shared" si="44"/>
        <v>0</v>
      </c>
      <c r="BEZ78" s="1209">
        <f t="shared" si="44"/>
        <v>0</v>
      </c>
      <c r="BFA78" s="1209">
        <f t="shared" si="44"/>
        <v>0</v>
      </c>
      <c r="BFB78" s="1209">
        <f t="shared" si="44"/>
        <v>0</v>
      </c>
      <c r="BFC78" s="1209">
        <f t="shared" si="44"/>
        <v>0</v>
      </c>
      <c r="BFD78" s="1209">
        <f t="shared" si="44"/>
        <v>0</v>
      </c>
      <c r="BFE78" s="1209">
        <f t="shared" si="44"/>
        <v>0</v>
      </c>
      <c r="BFF78" s="1209">
        <f t="shared" si="44"/>
        <v>0</v>
      </c>
      <c r="BFG78" s="1209">
        <f t="shared" si="44"/>
        <v>0</v>
      </c>
      <c r="BFH78" s="1209">
        <f t="shared" si="44"/>
        <v>0</v>
      </c>
      <c r="BFI78" s="1209">
        <f t="shared" si="44"/>
        <v>0</v>
      </c>
      <c r="BFJ78" s="1209">
        <f t="shared" si="44"/>
        <v>0</v>
      </c>
      <c r="BFK78" s="1209">
        <f t="shared" si="44"/>
        <v>0</v>
      </c>
      <c r="BFL78" s="1209">
        <f t="shared" si="44"/>
        <v>0</v>
      </c>
      <c r="BFM78" s="1209">
        <f t="shared" si="44"/>
        <v>0</v>
      </c>
      <c r="BFN78" s="1209">
        <f t="shared" si="44"/>
        <v>0</v>
      </c>
      <c r="BFO78" s="1209">
        <f t="shared" si="44"/>
        <v>0</v>
      </c>
      <c r="BFP78" s="1209">
        <f t="shared" si="44"/>
        <v>0</v>
      </c>
      <c r="BFQ78" s="1209">
        <f t="shared" si="44"/>
        <v>0</v>
      </c>
      <c r="BFR78" s="1209">
        <f t="shared" si="44"/>
        <v>0</v>
      </c>
      <c r="BFS78" s="1209">
        <f t="shared" si="44"/>
        <v>0</v>
      </c>
      <c r="BFT78" s="1209">
        <f t="shared" si="44"/>
        <v>0</v>
      </c>
      <c r="BFU78" s="1209">
        <f t="shared" si="44"/>
        <v>0</v>
      </c>
      <c r="BFV78" s="1209">
        <f t="shared" si="44"/>
        <v>0</v>
      </c>
      <c r="BFW78" s="1209">
        <f t="shared" si="44"/>
        <v>0</v>
      </c>
      <c r="BFX78" s="1209">
        <f t="shared" si="44"/>
        <v>0</v>
      </c>
      <c r="BFY78" s="1209">
        <f t="shared" si="44"/>
        <v>0</v>
      </c>
      <c r="BFZ78" s="1209">
        <f t="shared" si="44"/>
        <v>0</v>
      </c>
      <c r="BGA78" s="1209">
        <f t="shared" si="44"/>
        <v>0</v>
      </c>
      <c r="BGB78" s="1209">
        <f t="shared" si="44"/>
        <v>0</v>
      </c>
      <c r="BGC78" s="1209">
        <f t="shared" si="44"/>
        <v>0</v>
      </c>
      <c r="BGD78" s="1209">
        <f t="shared" si="44"/>
        <v>0</v>
      </c>
      <c r="BGE78" s="1209">
        <f t="shared" si="44"/>
        <v>0</v>
      </c>
      <c r="BGF78" s="1209">
        <f t="shared" ref="BGF78:BIQ78" si="45">SUM(BGF76:BGF77)</f>
        <v>0</v>
      </c>
      <c r="BGG78" s="1209">
        <f t="shared" si="45"/>
        <v>0</v>
      </c>
      <c r="BGH78" s="1209">
        <f t="shared" si="45"/>
        <v>0</v>
      </c>
      <c r="BGI78" s="1209">
        <f t="shared" si="45"/>
        <v>0</v>
      </c>
      <c r="BGJ78" s="1209">
        <f t="shared" si="45"/>
        <v>0</v>
      </c>
      <c r="BGK78" s="1209">
        <f t="shared" si="45"/>
        <v>0</v>
      </c>
      <c r="BGL78" s="1209">
        <f t="shared" si="45"/>
        <v>0</v>
      </c>
      <c r="BGM78" s="1209">
        <f t="shared" si="45"/>
        <v>0</v>
      </c>
      <c r="BGN78" s="1209">
        <f t="shared" si="45"/>
        <v>0</v>
      </c>
      <c r="BGO78" s="1209">
        <f t="shared" si="45"/>
        <v>0</v>
      </c>
      <c r="BGP78" s="1209">
        <f t="shared" si="45"/>
        <v>0</v>
      </c>
      <c r="BGQ78" s="1209">
        <f t="shared" si="45"/>
        <v>0</v>
      </c>
      <c r="BGR78" s="1209">
        <f t="shared" si="45"/>
        <v>0</v>
      </c>
      <c r="BGS78" s="1209">
        <f t="shared" si="45"/>
        <v>0</v>
      </c>
      <c r="BGT78" s="1209">
        <f t="shared" si="45"/>
        <v>0</v>
      </c>
      <c r="BGU78" s="1209">
        <f t="shared" si="45"/>
        <v>0</v>
      </c>
      <c r="BGV78" s="1209">
        <f t="shared" si="45"/>
        <v>0</v>
      </c>
      <c r="BGW78" s="1209">
        <f t="shared" si="45"/>
        <v>0</v>
      </c>
      <c r="BGX78" s="1209">
        <f t="shared" si="45"/>
        <v>0</v>
      </c>
      <c r="BGY78" s="1209">
        <f t="shared" si="45"/>
        <v>0</v>
      </c>
      <c r="BGZ78" s="1209">
        <f t="shared" si="45"/>
        <v>0</v>
      </c>
      <c r="BHA78" s="1209">
        <f t="shared" si="45"/>
        <v>0</v>
      </c>
      <c r="BHB78" s="1209">
        <f t="shared" si="45"/>
        <v>0</v>
      </c>
      <c r="BHC78" s="1209">
        <f t="shared" si="45"/>
        <v>0</v>
      </c>
      <c r="BHD78" s="1209">
        <f t="shared" si="45"/>
        <v>0</v>
      </c>
      <c r="BHE78" s="1209">
        <f t="shared" si="45"/>
        <v>0</v>
      </c>
      <c r="BHF78" s="1209">
        <f t="shared" si="45"/>
        <v>0</v>
      </c>
      <c r="BHG78" s="1209">
        <f t="shared" si="45"/>
        <v>0</v>
      </c>
      <c r="BHH78" s="1209">
        <f t="shared" si="45"/>
        <v>0</v>
      </c>
      <c r="BHI78" s="1209">
        <f t="shared" si="45"/>
        <v>0</v>
      </c>
      <c r="BHJ78" s="1209">
        <f t="shared" si="45"/>
        <v>0</v>
      </c>
      <c r="BHK78" s="1209">
        <f t="shared" si="45"/>
        <v>0</v>
      </c>
      <c r="BHL78" s="1209">
        <f t="shared" si="45"/>
        <v>0</v>
      </c>
      <c r="BHM78" s="1209">
        <f t="shared" si="45"/>
        <v>0</v>
      </c>
      <c r="BHN78" s="1209">
        <f t="shared" si="45"/>
        <v>0</v>
      </c>
      <c r="BHO78" s="1209">
        <f t="shared" si="45"/>
        <v>0</v>
      </c>
      <c r="BHP78" s="1209">
        <f t="shared" si="45"/>
        <v>0</v>
      </c>
      <c r="BHQ78" s="1209">
        <f t="shared" si="45"/>
        <v>0</v>
      </c>
      <c r="BHR78" s="1209">
        <f t="shared" si="45"/>
        <v>0</v>
      </c>
      <c r="BHS78" s="1209">
        <f t="shared" si="45"/>
        <v>0</v>
      </c>
      <c r="BHT78" s="1209">
        <f t="shared" si="45"/>
        <v>0</v>
      </c>
      <c r="BHU78" s="1209">
        <f t="shared" si="45"/>
        <v>0</v>
      </c>
      <c r="BHV78" s="1209">
        <f t="shared" si="45"/>
        <v>0</v>
      </c>
      <c r="BHW78" s="1209">
        <f t="shared" si="45"/>
        <v>0</v>
      </c>
      <c r="BHX78" s="1209">
        <f t="shared" si="45"/>
        <v>0</v>
      </c>
      <c r="BHY78" s="1209">
        <f t="shared" si="45"/>
        <v>0</v>
      </c>
      <c r="BHZ78" s="1209">
        <f t="shared" si="45"/>
        <v>0</v>
      </c>
      <c r="BIA78" s="1209">
        <f t="shared" si="45"/>
        <v>0</v>
      </c>
      <c r="BIB78" s="1209">
        <f t="shared" si="45"/>
        <v>0</v>
      </c>
      <c r="BIC78" s="1209">
        <f t="shared" si="45"/>
        <v>0</v>
      </c>
      <c r="BID78" s="1209">
        <f t="shared" si="45"/>
        <v>0</v>
      </c>
      <c r="BIE78" s="1209">
        <f t="shared" si="45"/>
        <v>0</v>
      </c>
      <c r="BIF78" s="1209">
        <f t="shared" si="45"/>
        <v>0</v>
      </c>
      <c r="BIG78" s="1209">
        <f t="shared" si="45"/>
        <v>0</v>
      </c>
      <c r="BIH78" s="1209">
        <f t="shared" si="45"/>
        <v>0</v>
      </c>
      <c r="BII78" s="1209">
        <f t="shared" si="45"/>
        <v>0</v>
      </c>
      <c r="BIJ78" s="1209">
        <f t="shared" si="45"/>
        <v>0</v>
      </c>
      <c r="BIK78" s="1209">
        <f t="shared" si="45"/>
        <v>0</v>
      </c>
      <c r="BIL78" s="1209">
        <f t="shared" si="45"/>
        <v>0</v>
      </c>
      <c r="BIM78" s="1209">
        <f t="shared" si="45"/>
        <v>0</v>
      </c>
      <c r="BIN78" s="1209">
        <f t="shared" si="45"/>
        <v>0</v>
      </c>
      <c r="BIO78" s="1209">
        <f t="shared" si="45"/>
        <v>0</v>
      </c>
      <c r="BIP78" s="1209">
        <f t="shared" si="45"/>
        <v>0</v>
      </c>
      <c r="BIQ78" s="1209">
        <f t="shared" si="45"/>
        <v>0</v>
      </c>
      <c r="BIR78" s="1209">
        <f t="shared" ref="BIR78:BLC78" si="46">SUM(BIR76:BIR77)</f>
        <v>0</v>
      </c>
      <c r="BIS78" s="1209">
        <f t="shared" si="46"/>
        <v>0</v>
      </c>
      <c r="BIT78" s="1209">
        <f t="shared" si="46"/>
        <v>0</v>
      </c>
      <c r="BIU78" s="1209">
        <f t="shared" si="46"/>
        <v>0</v>
      </c>
      <c r="BIV78" s="1209">
        <f t="shared" si="46"/>
        <v>0</v>
      </c>
      <c r="BIW78" s="1209">
        <f t="shared" si="46"/>
        <v>0</v>
      </c>
      <c r="BIX78" s="1209">
        <f t="shared" si="46"/>
        <v>0</v>
      </c>
      <c r="BIY78" s="1209">
        <f t="shared" si="46"/>
        <v>0</v>
      </c>
      <c r="BIZ78" s="1209">
        <f t="shared" si="46"/>
        <v>0</v>
      </c>
      <c r="BJA78" s="1209">
        <f t="shared" si="46"/>
        <v>0</v>
      </c>
      <c r="BJB78" s="1209">
        <f t="shared" si="46"/>
        <v>0</v>
      </c>
      <c r="BJC78" s="1209">
        <f t="shared" si="46"/>
        <v>0</v>
      </c>
      <c r="BJD78" s="1209">
        <f t="shared" si="46"/>
        <v>0</v>
      </c>
      <c r="BJE78" s="1209">
        <f t="shared" si="46"/>
        <v>0</v>
      </c>
      <c r="BJF78" s="1209">
        <f t="shared" si="46"/>
        <v>0</v>
      </c>
      <c r="BJG78" s="1209">
        <f t="shared" si="46"/>
        <v>0</v>
      </c>
      <c r="BJH78" s="1209">
        <f t="shared" si="46"/>
        <v>0</v>
      </c>
      <c r="BJI78" s="1209">
        <f t="shared" si="46"/>
        <v>0</v>
      </c>
      <c r="BJJ78" s="1209">
        <f t="shared" si="46"/>
        <v>0</v>
      </c>
      <c r="BJK78" s="1209">
        <f t="shared" si="46"/>
        <v>0</v>
      </c>
      <c r="BJL78" s="1209">
        <f t="shared" si="46"/>
        <v>0</v>
      </c>
      <c r="BJM78" s="1209">
        <f t="shared" si="46"/>
        <v>0</v>
      </c>
      <c r="BJN78" s="1209">
        <f t="shared" si="46"/>
        <v>0</v>
      </c>
      <c r="BJO78" s="1209">
        <f t="shared" si="46"/>
        <v>0</v>
      </c>
      <c r="BJP78" s="1209">
        <f t="shared" si="46"/>
        <v>0</v>
      </c>
      <c r="BJQ78" s="1209">
        <f t="shared" si="46"/>
        <v>0</v>
      </c>
      <c r="BJR78" s="1209">
        <f t="shared" si="46"/>
        <v>0</v>
      </c>
      <c r="BJS78" s="1209">
        <f t="shared" si="46"/>
        <v>0</v>
      </c>
      <c r="BJT78" s="1209">
        <f t="shared" si="46"/>
        <v>0</v>
      </c>
      <c r="BJU78" s="1209">
        <f t="shared" si="46"/>
        <v>0</v>
      </c>
      <c r="BJV78" s="1209">
        <f t="shared" si="46"/>
        <v>0</v>
      </c>
      <c r="BJW78" s="1209">
        <f t="shared" si="46"/>
        <v>0</v>
      </c>
      <c r="BJX78" s="1209">
        <f t="shared" si="46"/>
        <v>0</v>
      </c>
      <c r="BJY78" s="1209">
        <f t="shared" si="46"/>
        <v>0</v>
      </c>
      <c r="BJZ78" s="1209">
        <f t="shared" si="46"/>
        <v>0</v>
      </c>
      <c r="BKA78" s="1209">
        <f t="shared" si="46"/>
        <v>0</v>
      </c>
      <c r="BKB78" s="1209">
        <f t="shared" si="46"/>
        <v>0</v>
      </c>
      <c r="BKC78" s="1209">
        <f t="shared" si="46"/>
        <v>0</v>
      </c>
      <c r="BKD78" s="1209">
        <f t="shared" si="46"/>
        <v>0</v>
      </c>
      <c r="BKE78" s="1209">
        <f t="shared" si="46"/>
        <v>0</v>
      </c>
      <c r="BKF78" s="1209">
        <f t="shared" si="46"/>
        <v>0</v>
      </c>
      <c r="BKG78" s="1209">
        <f t="shared" si="46"/>
        <v>0</v>
      </c>
      <c r="BKH78" s="1209">
        <f t="shared" si="46"/>
        <v>0</v>
      </c>
      <c r="BKI78" s="1209">
        <f t="shared" si="46"/>
        <v>0</v>
      </c>
      <c r="BKJ78" s="1209">
        <f t="shared" si="46"/>
        <v>0</v>
      </c>
      <c r="BKK78" s="1209">
        <f t="shared" si="46"/>
        <v>0</v>
      </c>
      <c r="BKL78" s="1209">
        <f t="shared" si="46"/>
        <v>0</v>
      </c>
      <c r="BKM78" s="1209">
        <f t="shared" si="46"/>
        <v>0</v>
      </c>
      <c r="BKN78" s="1209">
        <f t="shared" si="46"/>
        <v>0</v>
      </c>
      <c r="BKO78" s="1209">
        <f t="shared" si="46"/>
        <v>0</v>
      </c>
      <c r="BKP78" s="1209">
        <f t="shared" si="46"/>
        <v>0</v>
      </c>
      <c r="BKQ78" s="1209">
        <f t="shared" si="46"/>
        <v>0</v>
      </c>
      <c r="BKR78" s="1209">
        <f t="shared" si="46"/>
        <v>0</v>
      </c>
      <c r="BKS78" s="1209">
        <f t="shared" si="46"/>
        <v>0</v>
      </c>
      <c r="BKT78" s="1209">
        <f t="shared" si="46"/>
        <v>0</v>
      </c>
      <c r="BKU78" s="1209">
        <f t="shared" si="46"/>
        <v>0</v>
      </c>
      <c r="BKV78" s="1209">
        <f t="shared" si="46"/>
        <v>0</v>
      </c>
      <c r="BKW78" s="1209">
        <f t="shared" si="46"/>
        <v>0</v>
      </c>
      <c r="BKX78" s="1209">
        <f t="shared" si="46"/>
        <v>0</v>
      </c>
      <c r="BKY78" s="1209">
        <f t="shared" si="46"/>
        <v>0</v>
      </c>
      <c r="BKZ78" s="1209">
        <f t="shared" si="46"/>
        <v>0</v>
      </c>
      <c r="BLA78" s="1209">
        <f t="shared" si="46"/>
        <v>0</v>
      </c>
      <c r="BLB78" s="1209">
        <f t="shared" si="46"/>
        <v>0</v>
      </c>
      <c r="BLC78" s="1209">
        <f t="shared" si="46"/>
        <v>0</v>
      </c>
      <c r="BLD78" s="1209">
        <f t="shared" ref="BLD78:BNO78" si="47">SUM(BLD76:BLD77)</f>
        <v>0</v>
      </c>
      <c r="BLE78" s="1209">
        <f t="shared" si="47"/>
        <v>0</v>
      </c>
      <c r="BLF78" s="1209">
        <f t="shared" si="47"/>
        <v>0</v>
      </c>
      <c r="BLG78" s="1209">
        <f t="shared" si="47"/>
        <v>0</v>
      </c>
      <c r="BLH78" s="1209">
        <f t="shared" si="47"/>
        <v>0</v>
      </c>
      <c r="BLI78" s="1209">
        <f t="shared" si="47"/>
        <v>0</v>
      </c>
      <c r="BLJ78" s="1209">
        <f t="shared" si="47"/>
        <v>0</v>
      </c>
      <c r="BLK78" s="1209">
        <f t="shared" si="47"/>
        <v>0</v>
      </c>
      <c r="BLL78" s="1209">
        <f t="shared" si="47"/>
        <v>0</v>
      </c>
      <c r="BLM78" s="1209">
        <f t="shared" si="47"/>
        <v>0</v>
      </c>
      <c r="BLN78" s="1209">
        <f t="shared" si="47"/>
        <v>0</v>
      </c>
      <c r="BLO78" s="1209">
        <f t="shared" si="47"/>
        <v>0</v>
      </c>
      <c r="BLP78" s="1209">
        <f t="shared" si="47"/>
        <v>0</v>
      </c>
      <c r="BLQ78" s="1209">
        <f t="shared" si="47"/>
        <v>0</v>
      </c>
      <c r="BLR78" s="1209">
        <f t="shared" si="47"/>
        <v>0</v>
      </c>
      <c r="BLS78" s="1209">
        <f t="shared" si="47"/>
        <v>0</v>
      </c>
      <c r="BLT78" s="1209">
        <f t="shared" si="47"/>
        <v>0</v>
      </c>
      <c r="BLU78" s="1209">
        <f t="shared" si="47"/>
        <v>0</v>
      </c>
      <c r="BLV78" s="1209">
        <f t="shared" si="47"/>
        <v>0</v>
      </c>
      <c r="BLW78" s="1209">
        <f t="shared" si="47"/>
        <v>0</v>
      </c>
      <c r="BLX78" s="1209">
        <f t="shared" si="47"/>
        <v>0</v>
      </c>
      <c r="BLY78" s="1209">
        <f t="shared" si="47"/>
        <v>0</v>
      </c>
      <c r="BLZ78" s="1209">
        <f t="shared" si="47"/>
        <v>0</v>
      </c>
      <c r="BMA78" s="1209">
        <f t="shared" si="47"/>
        <v>0</v>
      </c>
      <c r="BMB78" s="1209">
        <f t="shared" si="47"/>
        <v>0</v>
      </c>
      <c r="BMC78" s="1209">
        <f t="shared" si="47"/>
        <v>0</v>
      </c>
      <c r="BMD78" s="1209">
        <f t="shared" si="47"/>
        <v>0</v>
      </c>
      <c r="BME78" s="1209">
        <f t="shared" si="47"/>
        <v>0</v>
      </c>
      <c r="BMF78" s="1209">
        <f t="shared" si="47"/>
        <v>0</v>
      </c>
      <c r="BMG78" s="1209">
        <f t="shared" si="47"/>
        <v>0</v>
      </c>
      <c r="BMH78" s="1209">
        <f t="shared" si="47"/>
        <v>0</v>
      </c>
      <c r="BMI78" s="1209">
        <f t="shared" si="47"/>
        <v>0</v>
      </c>
      <c r="BMJ78" s="1209">
        <f t="shared" si="47"/>
        <v>0</v>
      </c>
      <c r="BMK78" s="1209">
        <f t="shared" si="47"/>
        <v>0</v>
      </c>
      <c r="BML78" s="1209">
        <f t="shared" si="47"/>
        <v>0</v>
      </c>
      <c r="BMM78" s="1209">
        <f t="shared" si="47"/>
        <v>0</v>
      </c>
      <c r="BMN78" s="1209">
        <f t="shared" si="47"/>
        <v>0</v>
      </c>
      <c r="BMO78" s="1209">
        <f t="shared" si="47"/>
        <v>0</v>
      </c>
      <c r="BMP78" s="1209">
        <f t="shared" si="47"/>
        <v>0</v>
      </c>
      <c r="BMQ78" s="1209">
        <f t="shared" si="47"/>
        <v>0</v>
      </c>
      <c r="BMR78" s="1209">
        <f t="shared" si="47"/>
        <v>0</v>
      </c>
      <c r="BMS78" s="1209">
        <f t="shared" si="47"/>
        <v>0</v>
      </c>
      <c r="BMT78" s="1209">
        <f t="shared" si="47"/>
        <v>0</v>
      </c>
      <c r="BMU78" s="1209">
        <f t="shared" si="47"/>
        <v>0</v>
      </c>
      <c r="BMV78" s="1209">
        <f t="shared" si="47"/>
        <v>0</v>
      </c>
      <c r="BMW78" s="1209">
        <f t="shared" si="47"/>
        <v>0</v>
      </c>
      <c r="BMX78" s="1209">
        <f t="shared" si="47"/>
        <v>0</v>
      </c>
      <c r="BMY78" s="1209">
        <f t="shared" si="47"/>
        <v>0</v>
      </c>
      <c r="BMZ78" s="1209">
        <f t="shared" si="47"/>
        <v>0</v>
      </c>
      <c r="BNA78" s="1209">
        <f t="shared" si="47"/>
        <v>0</v>
      </c>
      <c r="BNB78" s="1209">
        <f t="shared" si="47"/>
        <v>0</v>
      </c>
      <c r="BNC78" s="1209">
        <f t="shared" si="47"/>
        <v>0</v>
      </c>
      <c r="BND78" s="1209">
        <f t="shared" si="47"/>
        <v>0</v>
      </c>
      <c r="BNE78" s="1209">
        <f t="shared" si="47"/>
        <v>0</v>
      </c>
      <c r="BNF78" s="1209">
        <f t="shared" si="47"/>
        <v>0</v>
      </c>
      <c r="BNG78" s="1209">
        <f t="shared" si="47"/>
        <v>0</v>
      </c>
      <c r="BNH78" s="1209">
        <f t="shared" si="47"/>
        <v>0</v>
      </c>
      <c r="BNI78" s="1209">
        <f t="shared" si="47"/>
        <v>0</v>
      </c>
      <c r="BNJ78" s="1209">
        <f t="shared" si="47"/>
        <v>0</v>
      </c>
      <c r="BNK78" s="1209">
        <f t="shared" si="47"/>
        <v>0</v>
      </c>
      <c r="BNL78" s="1209">
        <f t="shared" si="47"/>
        <v>0</v>
      </c>
      <c r="BNM78" s="1209">
        <f t="shared" si="47"/>
        <v>0</v>
      </c>
      <c r="BNN78" s="1209">
        <f t="shared" si="47"/>
        <v>0</v>
      </c>
      <c r="BNO78" s="1209">
        <f t="shared" si="47"/>
        <v>0</v>
      </c>
      <c r="BNP78" s="1209">
        <f t="shared" ref="BNP78:BQA78" si="48">SUM(BNP76:BNP77)</f>
        <v>0</v>
      </c>
      <c r="BNQ78" s="1209">
        <f t="shared" si="48"/>
        <v>0</v>
      </c>
      <c r="BNR78" s="1209">
        <f t="shared" si="48"/>
        <v>0</v>
      </c>
      <c r="BNS78" s="1209">
        <f t="shared" si="48"/>
        <v>0</v>
      </c>
      <c r="BNT78" s="1209">
        <f t="shared" si="48"/>
        <v>0</v>
      </c>
      <c r="BNU78" s="1209">
        <f t="shared" si="48"/>
        <v>0</v>
      </c>
      <c r="BNV78" s="1209">
        <f t="shared" si="48"/>
        <v>0</v>
      </c>
      <c r="BNW78" s="1209">
        <f t="shared" si="48"/>
        <v>0</v>
      </c>
      <c r="BNX78" s="1209">
        <f t="shared" si="48"/>
        <v>0</v>
      </c>
      <c r="BNY78" s="1209">
        <f t="shared" si="48"/>
        <v>0</v>
      </c>
      <c r="BNZ78" s="1209">
        <f t="shared" si="48"/>
        <v>0</v>
      </c>
      <c r="BOA78" s="1209">
        <f t="shared" si="48"/>
        <v>0</v>
      </c>
      <c r="BOB78" s="1209">
        <f t="shared" si="48"/>
        <v>0</v>
      </c>
      <c r="BOC78" s="1209">
        <f t="shared" si="48"/>
        <v>0</v>
      </c>
      <c r="BOD78" s="1209">
        <f t="shared" si="48"/>
        <v>0</v>
      </c>
      <c r="BOE78" s="1209">
        <f t="shared" si="48"/>
        <v>0</v>
      </c>
      <c r="BOF78" s="1209">
        <f t="shared" si="48"/>
        <v>0</v>
      </c>
      <c r="BOG78" s="1209">
        <f t="shared" si="48"/>
        <v>0</v>
      </c>
      <c r="BOH78" s="1209">
        <f t="shared" si="48"/>
        <v>0</v>
      </c>
      <c r="BOI78" s="1209">
        <f t="shared" si="48"/>
        <v>0</v>
      </c>
      <c r="BOJ78" s="1209">
        <f t="shared" si="48"/>
        <v>0</v>
      </c>
      <c r="BOK78" s="1209">
        <f t="shared" si="48"/>
        <v>0</v>
      </c>
      <c r="BOL78" s="1209">
        <f t="shared" si="48"/>
        <v>0</v>
      </c>
      <c r="BOM78" s="1209">
        <f t="shared" si="48"/>
        <v>0</v>
      </c>
      <c r="BON78" s="1209">
        <f t="shared" si="48"/>
        <v>0</v>
      </c>
      <c r="BOO78" s="1209">
        <f t="shared" si="48"/>
        <v>0</v>
      </c>
      <c r="BOP78" s="1209">
        <f t="shared" si="48"/>
        <v>0</v>
      </c>
      <c r="BOQ78" s="1209">
        <f t="shared" si="48"/>
        <v>0</v>
      </c>
      <c r="BOR78" s="1209">
        <f t="shared" si="48"/>
        <v>0</v>
      </c>
      <c r="BOS78" s="1209">
        <f t="shared" si="48"/>
        <v>0</v>
      </c>
      <c r="BOT78" s="1209">
        <f t="shared" si="48"/>
        <v>0</v>
      </c>
      <c r="BOU78" s="1209">
        <f t="shared" si="48"/>
        <v>0</v>
      </c>
      <c r="BOV78" s="1209">
        <f t="shared" si="48"/>
        <v>0</v>
      </c>
      <c r="BOW78" s="1209">
        <f t="shared" si="48"/>
        <v>0</v>
      </c>
      <c r="BOX78" s="1209">
        <f t="shared" si="48"/>
        <v>0</v>
      </c>
      <c r="BOY78" s="1209">
        <f t="shared" si="48"/>
        <v>0</v>
      </c>
      <c r="BOZ78" s="1209">
        <f t="shared" si="48"/>
        <v>0</v>
      </c>
      <c r="BPA78" s="1209">
        <f t="shared" si="48"/>
        <v>0</v>
      </c>
      <c r="BPB78" s="1209">
        <f t="shared" si="48"/>
        <v>0</v>
      </c>
      <c r="BPC78" s="1209">
        <f t="shared" si="48"/>
        <v>0</v>
      </c>
      <c r="BPD78" s="1209">
        <f t="shared" si="48"/>
        <v>0</v>
      </c>
      <c r="BPE78" s="1209">
        <f t="shared" si="48"/>
        <v>0</v>
      </c>
      <c r="BPF78" s="1209">
        <f t="shared" si="48"/>
        <v>0</v>
      </c>
      <c r="BPG78" s="1209">
        <f t="shared" si="48"/>
        <v>0</v>
      </c>
      <c r="BPH78" s="1209">
        <f t="shared" si="48"/>
        <v>0</v>
      </c>
      <c r="BPI78" s="1209">
        <f t="shared" si="48"/>
        <v>0</v>
      </c>
      <c r="BPJ78" s="1209">
        <f t="shared" si="48"/>
        <v>0</v>
      </c>
      <c r="BPK78" s="1209">
        <f t="shared" si="48"/>
        <v>0</v>
      </c>
      <c r="BPL78" s="1209">
        <f t="shared" si="48"/>
        <v>0</v>
      </c>
      <c r="BPM78" s="1209">
        <f t="shared" si="48"/>
        <v>0</v>
      </c>
      <c r="BPN78" s="1209">
        <f t="shared" si="48"/>
        <v>0</v>
      </c>
      <c r="BPO78" s="1209">
        <f t="shared" si="48"/>
        <v>0</v>
      </c>
      <c r="BPP78" s="1209">
        <f t="shared" si="48"/>
        <v>0</v>
      </c>
      <c r="BPQ78" s="1209">
        <f t="shared" si="48"/>
        <v>0</v>
      </c>
      <c r="BPR78" s="1209">
        <f t="shared" si="48"/>
        <v>0</v>
      </c>
      <c r="BPS78" s="1209">
        <f t="shared" si="48"/>
        <v>0</v>
      </c>
      <c r="BPT78" s="1209">
        <f t="shared" si="48"/>
        <v>0</v>
      </c>
      <c r="BPU78" s="1209">
        <f t="shared" si="48"/>
        <v>0</v>
      </c>
      <c r="BPV78" s="1209">
        <f t="shared" si="48"/>
        <v>0</v>
      </c>
      <c r="BPW78" s="1209">
        <f t="shared" si="48"/>
        <v>0</v>
      </c>
      <c r="BPX78" s="1209">
        <f t="shared" si="48"/>
        <v>0</v>
      </c>
      <c r="BPY78" s="1209">
        <f t="shared" si="48"/>
        <v>0</v>
      </c>
      <c r="BPZ78" s="1209">
        <f t="shared" si="48"/>
        <v>0</v>
      </c>
      <c r="BQA78" s="1209">
        <f t="shared" si="48"/>
        <v>0</v>
      </c>
      <c r="BQB78" s="1209">
        <f t="shared" ref="BQB78:BSM78" si="49">SUM(BQB76:BQB77)</f>
        <v>0</v>
      </c>
      <c r="BQC78" s="1209">
        <f t="shared" si="49"/>
        <v>0</v>
      </c>
      <c r="BQD78" s="1209">
        <f t="shared" si="49"/>
        <v>0</v>
      </c>
      <c r="BQE78" s="1209">
        <f t="shared" si="49"/>
        <v>0</v>
      </c>
      <c r="BQF78" s="1209">
        <f t="shared" si="49"/>
        <v>0</v>
      </c>
      <c r="BQG78" s="1209">
        <f t="shared" si="49"/>
        <v>0</v>
      </c>
      <c r="BQH78" s="1209">
        <f t="shared" si="49"/>
        <v>0</v>
      </c>
      <c r="BQI78" s="1209">
        <f t="shared" si="49"/>
        <v>0</v>
      </c>
      <c r="BQJ78" s="1209">
        <f t="shared" si="49"/>
        <v>0</v>
      </c>
      <c r="BQK78" s="1209">
        <f t="shared" si="49"/>
        <v>0</v>
      </c>
      <c r="BQL78" s="1209">
        <f t="shared" si="49"/>
        <v>0</v>
      </c>
      <c r="BQM78" s="1209">
        <f t="shared" si="49"/>
        <v>0</v>
      </c>
      <c r="BQN78" s="1209">
        <f t="shared" si="49"/>
        <v>0</v>
      </c>
      <c r="BQO78" s="1209">
        <f t="shared" si="49"/>
        <v>0</v>
      </c>
      <c r="BQP78" s="1209">
        <f t="shared" si="49"/>
        <v>0</v>
      </c>
      <c r="BQQ78" s="1209">
        <f t="shared" si="49"/>
        <v>0</v>
      </c>
      <c r="BQR78" s="1209">
        <f t="shared" si="49"/>
        <v>0</v>
      </c>
      <c r="BQS78" s="1209">
        <f t="shared" si="49"/>
        <v>0</v>
      </c>
      <c r="BQT78" s="1209">
        <f t="shared" si="49"/>
        <v>0</v>
      </c>
      <c r="BQU78" s="1209">
        <f t="shared" si="49"/>
        <v>0</v>
      </c>
      <c r="BQV78" s="1209">
        <f t="shared" si="49"/>
        <v>0</v>
      </c>
      <c r="BQW78" s="1209">
        <f t="shared" si="49"/>
        <v>0</v>
      </c>
      <c r="BQX78" s="1209">
        <f t="shared" si="49"/>
        <v>0</v>
      </c>
      <c r="BQY78" s="1209">
        <f t="shared" si="49"/>
        <v>0</v>
      </c>
      <c r="BQZ78" s="1209">
        <f t="shared" si="49"/>
        <v>0</v>
      </c>
      <c r="BRA78" s="1209">
        <f t="shared" si="49"/>
        <v>0</v>
      </c>
      <c r="BRB78" s="1209">
        <f t="shared" si="49"/>
        <v>0</v>
      </c>
      <c r="BRC78" s="1209">
        <f t="shared" si="49"/>
        <v>0</v>
      </c>
      <c r="BRD78" s="1209">
        <f t="shared" si="49"/>
        <v>0</v>
      </c>
      <c r="BRE78" s="1209">
        <f t="shared" si="49"/>
        <v>0</v>
      </c>
      <c r="BRF78" s="1209">
        <f t="shared" si="49"/>
        <v>0</v>
      </c>
      <c r="BRG78" s="1209">
        <f t="shared" si="49"/>
        <v>0</v>
      </c>
      <c r="BRH78" s="1209">
        <f t="shared" si="49"/>
        <v>0</v>
      </c>
      <c r="BRI78" s="1209">
        <f t="shared" si="49"/>
        <v>0</v>
      </c>
      <c r="BRJ78" s="1209">
        <f t="shared" si="49"/>
        <v>0</v>
      </c>
      <c r="BRK78" s="1209">
        <f t="shared" si="49"/>
        <v>0</v>
      </c>
      <c r="BRL78" s="1209">
        <f t="shared" si="49"/>
        <v>0</v>
      </c>
      <c r="BRM78" s="1209">
        <f t="shared" si="49"/>
        <v>0</v>
      </c>
      <c r="BRN78" s="1209">
        <f t="shared" si="49"/>
        <v>0</v>
      </c>
      <c r="BRO78" s="1209">
        <f t="shared" si="49"/>
        <v>0</v>
      </c>
      <c r="BRP78" s="1209">
        <f t="shared" si="49"/>
        <v>0</v>
      </c>
      <c r="BRQ78" s="1209">
        <f t="shared" si="49"/>
        <v>0</v>
      </c>
      <c r="BRR78" s="1209">
        <f t="shared" si="49"/>
        <v>0</v>
      </c>
      <c r="BRS78" s="1209">
        <f t="shared" si="49"/>
        <v>0</v>
      </c>
      <c r="BRT78" s="1209">
        <f t="shared" si="49"/>
        <v>0</v>
      </c>
      <c r="BRU78" s="1209">
        <f t="shared" si="49"/>
        <v>0</v>
      </c>
      <c r="BRV78" s="1209">
        <f t="shared" si="49"/>
        <v>0</v>
      </c>
      <c r="BRW78" s="1209">
        <f t="shared" si="49"/>
        <v>0</v>
      </c>
      <c r="BRX78" s="1209">
        <f t="shared" si="49"/>
        <v>0</v>
      </c>
      <c r="BRY78" s="1209">
        <f t="shared" si="49"/>
        <v>0</v>
      </c>
      <c r="BRZ78" s="1209">
        <f t="shared" si="49"/>
        <v>0</v>
      </c>
      <c r="BSA78" s="1209">
        <f t="shared" si="49"/>
        <v>0</v>
      </c>
      <c r="BSB78" s="1209">
        <f t="shared" si="49"/>
        <v>0</v>
      </c>
      <c r="BSC78" s="1209">
        <f t="shared" si="49"/>
        <v>0</v>
      </c>
      <c r="BSD78" s="1209">
        <f t="shared" si="49"/>
        <v>0</v>
      </c>
      <c r="BSE78" s="1209">
        <f t="shared" si="49"/>
        <v>0</v>
      </c>
      <c r="BSF78" s="1209">
        <f t="shared" si="49"/>
        <v>0</v>
      </c>
      <c r="BSG78" s="1209">
        <f t="shared" si="49"/>
        <v>0</v>
      </c>
      <c r="BSH78" s="1209">
        <f t="shared" si="49"/>
        <v>0</v>
      </c>
      <c r="BSI78" s="1209">
        <f t="shared" si="49"/>
        <v>0</v>
      </c>
      <c r="BSJ78" s="1209">
        <f t="shared" si="49"/>
        <v>0</v>
      </c>
      <c r="BSK78" s="1209">
        <f t="shared" si="49"/>
        <v>0</v>
      </c>
      <c r="BSL78" s="1209">
        <f t="shared" si="49"/>
        <v>0</v>
      </c>
      <c r="BSM78" s="1209">
        <f t="shared" si="49"/>
        <v>0</v>
      </c>
      <c r="BSN78" s="1209">
        <f t="shared" ref="BSN78:BUY78" si="50">SUM(BSN76:BSN77)</f>
        <v>0</v>
      </c>
      <c r="BSO78" s="1209">
        <f t="shared" si="50"/>
        <v>0</v>
      </c>
      <c r="BSP78" s="1209">
        <f t="shared" si="50"/>
        <v>0</v>
      </c>
      <c r="BSQ78" s="1209">
        <f t="shared" si="50"/>
        <v>0</v>
      </c>
      <c r="BSR78" s="1209">
        <f t="shared" si="50"/>
        <v>0</v>
      </c>
      <c r="BSS78" s="1209">
        <f t="shared" si="50"/>
        <v>0</v>
      </c>
      <c r="BST78" s="1209">
        <f t="shared" si="50"/>
        <v>0</v>
      </c>
      <c r="BSU78" s="1209">
        <f t="shared" si="50"/>
        <v>0</v>
      </c>
      <c r="BSV78" s="1209">
        <f t="shared" si="50"/>
        <v>0</v>
      </c>
      <c r="BSW78" s="1209">
        <f t="shared" si="50"/>
        <v>0</v>
      </c>
      <c r="BSX78" s="1209">
        <f t="shared" si="50"/>
        <v>0</v>
      </c>
      <c r="BSY78" s="1209">
        <f t="shared" si="50"/>
        <v>0</v>
      </c>
      <c r="BSZ78" s="1209">
        <f t="shared" si="50"/>
        <v>0</v>
      </c>
      <c r="BTA78" s="1209">
        <f t="shared" si="50"/>
        <v>0</v>
      </c>
      <c r="BTB78" s="1209">
        <f t="shared" si="50"/>
        <v>0</v>
      </c>
      <c r="BTC78" s="1209">
        <f t="shared" si="50"/>
        <v>0</v>
      </c>
      <c r="BTD78" s="1209">
        <f t="shared" si="50"/>
        <v>0</v>
      </c>
      <c r="BTE78" s="1209">
        <f t="shared" si="50"/>
        <v>0</v>
      </c>
      <c r="BTF78" s="1209">
        <f t="shared" si="50"/>
        <v>0</v>
      </c>
      <c r="BTG78" s="1209">
        <f t="shared" si="50"/>
        <v>0</v>
      </c>
      <c r="BTH78" s="1209">
        <f t="shared" si="50"/>
        <v>0</v>
      </c>
      <c r="BTI78" s="1209">
        <f t="shared" si="50"/>
        <v>0</v>
      </c>
      <c r="BTJ78" s="1209">
        <f t="shared" si="50"/>
        <v>0</v>
      </c>
      <c r="BTK78" s="1209">
        <f t="shared" si="50"/>
        <v>0</v>
      </c>
      <c r="BTL78" s="1209">
        <f t="shared" si="50"/>
        <v>0</v>
      </c>
      <c r="BTM78" s="1209">
        <f t="shared" si="50"/>
        <v>0</v>
      </c>
      <c r="BTN78" s="1209">
        <f t="shared" si="50"/>
        <v>0</v>
      </c>
      <c r="BTO78" s="1209">
        <f t="shared" si="50"/>
        <v>0</v>
      </c>
      <c r="BTP78" s="1209">
        <f t="shared" si="50"/>
        <v>0</v>
      </c>
      <c r="BTQ78" s="1209">
        <f t="shared" si="50"/>
        <v>0</v>
      </c>
      <c r="BTR78" s="1209">
        <f t="shared" si="50"/>
        <v>0</v>
      </c>
      <c r="BTS78" s="1209">
        <f t="shared" si="50"/>
        <v>0</v>
      </c>
      <c r="BTT78" s="1209">
        <f t="shared" si="50"/>
        <v>0</v>
      </c>
      <c r="BTU78" s="1209">
        <f t="shared" si="50"/>
        <v>0</v>
      </c>
      <c r="BTV78" s="1209">
        <f t="shared" si="50"/>
        <v>0</v>
      </c>
      <c r="BTW78" s="1209">
        <f t="shared" si="50"/>
        <v>0</v>
      </c>
      <c r="BTX78" s="1209">
        <f t="shared" si="50"/>
        <v>0</v>
      </c>
      <c r="BTY78" s="1209">
        <f t="shared" si="50"/>
        <v>0</v>
      </c>
      <c r="BTZ78" s="1209">
        <f t="shared" si="50"/>
        <v>0</v>
      </c>
      <c r="BUA78" s="1209">
        <f t="shared" si="50"/>
        <v>0</v>
      </c>
      <c r="BUB78" s="1209">
        <f t="shared" si="50"/>
        <v>0</v>
      </c>
      <c r="BUC78" s="1209">
        <f t="shared" si="50"/>
        <v>0</v>
      </c>
      <c r="BUD78" s="1209">
        <f t="shared" si="50"/>
        <v>0</v>
      </c>
      <c r="BUE78" s="1209">
        <f t="shared" si="50"/>
        <v>0</v>
      </c>
      <c r="BUF78" s="1209">
        <f t="shared" si="50"/>
        <v>0</v>
      </c>
      <c r="BUG78" s="1209">
        <f t="shared" si="50"/>
        <v>0</v>
      </c>
      <c r="BUH78" s="1209">
        <f t="shared" si="50"/>
        <v>0</v>
      </c>
      <c r="BUI78" s="1209">
        <f t="shared" si="50"/>
        <v>0</v>
      </c>
      <c r="BUJ78" s="1209">
        <f t="shared" si="50"/>
        <v>0</v>
      </c>
      <c r="BUK78" s="1209">
        <f t="shared" si="50"/>
        <v>0</v>
      </c>
      <c r="BUL78" s="1209">
        <f t="shared" si="50"/>
        <v>0</v>
      </c>
      <c r="BUM78" s="1209">
        <f t="shared" si="50"/>
        <v>0</v>
      </c>
      <c r="BUN78" s="1209">
        <f t="shared" si="50"/>
        <v>0</v>
      </c>
      <c r="BUO78" s="1209">
        <f t="shared" si="50"/>
        <v>0</v>
      </c>
      <c r="BUP78" s="1209">
        <f t="shared" si="50"/>
        <v>0</v>
      </c>
      <c r="BUQ78" s="1209">
        <f t="shared" si="50"/>
        <v>0</v>
      </c>
      <c r="BUR78" s="1209">
        <f t="shared" si="50"/>
        <v>0</v>
      </c>
      <c r="BUS78" s="1209">
        <f t="shared" si="50"/>
        <v>0</v>
      </c>
      <c r="BUT78" s="1209">
        <f t="shared" si="50"/>
        <v>0</v>
      </c>
      <c r="BUU78" s="1209">
        <f t="shared" si="50"/>
        <v>0</v>
      </c>
      <c r="BUV78" s="1209">
        <f t="shared" si="50"/>
        <v>0</v>
      </c>
      <c r="BUW78" s="1209">
        <f t="shared" si="50"/>
        <v>0</v>
      </c>
      <c r="BUX78" s="1209">
        <f t="shared" si="50"/>
        <v>0</v>
      </c>
      <c r="BUY78" s="1209">
        <f t="shared" si="50"/>
        <v>0</v>
      </c>
      <c r="BUZ78" s="1209">
        <f t="shared" ref="BUZ78:BXK78" si="51">SUM(BUZ76:BUZ77)</f>
        <v>0</v>
      </c>
      <c r="BVA78" s="1209">
        <f t="shared" si="51"/>
        <v>0</v>
      </c>
      <c r="BVB78" s="1209">
        <f t="shared" si="51"/>
        <v>0</v>
      </c>
      <c r="BVC78" s="1209">
        <f t="shared" si="51"/>
        <v>0</v>
      </c>
      <c r="BVD78" s="1209">
        <f t="shared" si="51"/>
        <v>0</v>
      </c>
      <c r="BVE78" s="1209">
        <f t="shared" si="51"/>
        <v>0</v>
      </c>
      <c r="BVF78" s="1209">
        <f t="shared" si="51"/>
        <v>0</v>
      </c>
      <c r="BVG78" s="1209">
        <f t="shared" si="51"/>
        <v>0</v>
      </c>
      <c r="BVH78" s="1209">
        <f t="shared" si="51"/>
        <v>0</v>
      </c>
      <c r="BVI78" s="1209">
        <f t="shared" si="51"/>
        <v>0</v>
      </c>
      <c r="BVJ78" s="1209">
        <f t="shared" si="51"/>
        <v>0</v>
      </c>
      <c r="BVK78" s="1209">
        <f t="shared" si="51"/>
        <v>0</v>
      </c>
      <c r="BVL78" s="1209">
        <f t="shared" si="51"/>
        <v>0</v>
      </c>
      <c r="BVM78" s="1209">
        <f t="shared" si="51"/>
        <v>0</v>
      </c>
      <c r="BVN78" s="1209">
        <f t="shared" si="51"/>
        <v>0</v>
      </c>
      <c r="BVO78" s="1209">
        <f t="shared" si="51"/>
        <v>0</v>
      </c>
      <c r="BVP78" s="1209">
        <f t="shared" si="51"/>
        <v>0</v>
      </c>
      <c r="BVQ78" s="1209">
        <f t="shared" si="51"/>
        <v>0</v>
      </c>
      <c r="BVR78" s="1209">
        <f t="shared" si="51"/>
        <v>0</v>
      </c>
      <c r="BVS78" s="1209">
        <f t="shared" si="51"/>
        <v>0</v>
      </c>
      <c r="BVT78" s="1209">
        <f t="shared" si="51"/>
        <v>0</v>
      </c>
      <c r="BVU78" s="1209">
        <f t="shared" si="51"/>
        <v>0</v>
      </c>
      <c r="BVV78" s="1209">
        <f t="shared" si="51"/>
        <v>0</v>
      </c>
      <c r="BVW78" s="1209">
        <f t="shared" si="51"/>
        <v>0</v>
      </c>
      <c r="BVX78" s="1209">
        <f t="shared" si="51"/>
        <v>0</v>
      </c>
      <c r="BVY78" s="1209">
        <f t="shared" si="51"/>
        <v>0</v>
      </c>
      <c r="BVZ78" s="1209">
        <f t="shared" si="51"/>
        <v>0</v>
      </c>
      <c r="BWA78" s="1209">
        <f t="shared" si="51"/>
        <v>0</v>
      </c>
      <c r="BWB78" s="1209">
        <f t="shared" si="51"/>
        <v>0</v>
      </c>
      <c r="BWC78" s="1209">
        <f t="shared" si="51"/>
        <v>0</v>
      </c>
      <c r="BWD78" s="1209">
        <f t="shared" si="51"/>
        <v>0</v>
      </c>
      <c r="BWE78" s="1209">
        <f t="shared" si="51"/>
        <v>0</v>
      </c>
      <c r="BWF78" s="1209">
        <f t="shared" si="51"/>
        <v>0</v>
      </c>
      <c r="BWG78" s="1209">
        <f t="shared" si="51"/>
        <v>0</v>
      </c>
      <c r="BWH78" s="1209">
        <f t="shared" si="51"/>
        <v>0</v>
      </c>
      <c r="BWI78" s="1209">
        <f t="shared" si="51"/>
        <v>0</v>
      </c>
      <c r="BWJ78" s="1209">
        <f t="shared" si="51"/>
        <v>0</v>
      </c>
      <c r="BWK78" s="1209">
        <f t="shared" si="51"/>
        <v>0</v>
      </c>
      <c r="BWL78" s="1209">
        <f t="shared" si="51"/>
        <v>0</v>
      </c>
      <c r="BWM78" s="1209">
        <f t="shared" si="51"/>
        <v>0</v>
      </c>
      <c r="BWN78" s="1209">
        <f t="shared" si="51"/>
        <v>0</v>
      </c>
      <c r="BWO78" s="1209">
        <f t="shared" si="51"/>
        <v>0</v>
      </c>
      <c r="BWP78" s="1209">
        <f t="shared" si="51"/>
        <v>0</v>
      </c>
      <c r="BWQ78" s="1209">
        <f t="shared" si="51"/>
        <v>0</v>
      </c>
      <c r="BWR78" s="1209">
        <f t="shared" si="51"/>
        <v>0</v>
      </c>
      <c r="BWS78" s="1209">
        <f t="shared" si="51"/>
        <v>0</v>
      </c>
      <c r="BWT78" s="1209">
        <f t="shared" si="51"/>
        <v>0</v>
      </c>
      <c r="BWU78" s="1209">
        <f t="shared" si="51"/>
        <v>0</v>
      </c>
      <c r="BWV78" s="1209">
        <f t="shared" si="51"/>
        <v>0</v>
      </c>
      <c r="BWW78" s="1209">
        <f t="shared" si="51"/>
        <v>0</v>
      </c>
      <c r="BWX78" s="1209">
        <f t="shared" si="51"/>
        <v>0</v>
      </c>
      <c r="BWY78" s="1209">
        <f t="shared" si="51"/>
        <v>0</v>
      </c>
      <c r="BWZ78" s="1209">
        <f t="shared" si="51"/>
        <v>0</v>
      </c>
      <c r="BXA78" s="1209">
        <f t="shared" si="51"/>
        <v>0</v>
      </c>
      <c r="BXB78" s="1209">
        <f t="shared" si="51"/>
        <v>0</v>
      </c>
      <c r="BXC78" s="1209">
        <f t="shared" si="51"/>
        <v>0</v>
      </c>
      <c r="BXD78" s="1209">
        <f t="shared" si="51"/>
        <v>0</v>
      </c>
      <c r="BXE78" s="1209">
        <f t="shared" si="51"/>
        <v>0</v>
      </c>
      <c r="BXF78" s="1209">
        <f t="shared" si="51"/>
        <v>0</v>
      </c>
      <c r="BXG78" s="1209">
        <f t="shared" si="51"/>
        <v>0</v>
      </c>
      <c r="BXH78" s="1209">
        <f t="shared" si="51"/>
        <v>0</v>
      </c>
      <c r="BXI78" s="1209">
        <f t="shared" si="51"/>
        <v>0</v>
      </c>
      <c r="BXJ78" s="1209">
        <f t="shared" si="51"/>
        <v>0</v>
      </c>
      <c r="BXK78" s="1209">
        <f t="shared" si="51"/>
        <v>0</v>
      </c>
      <c r="BXL78" s="1209">
        <f t="shared" ref="BXL78:BZW78" si="52">SUM(BXL76:BXL77)</f>
        <v>0</v>
      </c>
      <c r="BXM78" s="1209">
        <f t="shared" si="52"/>
        <v>0</v>
      </c>
      <c r="BXN78" s="1209">
        <f t="shared" si="52"/>
        <v>0</v>
      </c>
      <c r="BXO78" s="1209">
        <f t="shared" si="52"/>
        <v>0</v>
      </c>
      <c r="BXP78" s="1209">
        <f t="shared" si="52"/>
        <v>0</v>
      </c>
      <c r="BXQ78" s="1209">
        <f t="shared" si="52"/>
        <v>0</v>
      </c>
      <c r="BXR78" s="1209">
        <f t="shared" si="52"/>
        <v>0</v>
      </c>
      <c r="BXS78" s="1209">
        <f t="shared" si="52"/>
        <v>0</v>
      </c>
      <c r="BXT78" s="1209">
        <f t="shared" si="52"/>
        <v>0</v>
      </c>
      <c r="BXU78" s="1209">
        <f t="shared" si="52"/>
        <v>0</v>
      </c>
      <c r="BXV78" s="1209">
        <f t="shared" si="52"/>
        <v>0</v>
      </c>
      <c r="BXW78" s="1209">
        <f t="shared" si="52"/>
        <v>0</v>
      </c>
      <c r="BXX78" s="1209">
        <f t="shared" si="52"/>
        <v>0</v>
      </c>
      <c r="BXY78" s="1209">
        <f t="shared" si="52"/>
        <v>0</v>
      </c>
      <c r="BXZ78" s="1209">
        <f t="shared" si="52"/>
        <v>0</v>
      </c>
      <c r="BYA78" s="1209">
        <f t="shared" si="52"/>
        <v>0</v>
      </c>
      <c r="BYB78" s="1209">
        <f t="shared" si="52"/>
        <v>0</v>
      </c>
      <c r="BYC78" s="1209">
        <f t="shared" si="52"/>
        <v>0</v>
      </c>
      <c r="BYD78" s="1209">
        <f t="shared" si="52"/>
        <v>0</v>
      </c>
      <c r="BYE78" s="1209">
        <f t="shared" si="52"/>
        <v>0</v>
      </c>
      <c r="BYF78" s="1209">
        <f t="shared" si="52"/>
        <v>0</v>
      </c>
      <c r="BYG78" s="1209">
        <f t="shared" si="52"/>
        <v>0</v>
      </c>
      <c r="BYH78" s="1209">
        <f t="shared" si="52"/>
        <v>0</v>
      </c>
      <c r="BYI78" s="1209">
        <f t="shared" si="52"/>
        <v>0</v>
      </c>
      <c r="BYJ78" s="1209">
        <f t="shared" si="52"/>
        <v>0</v>
      </c>
      <c r="BYK78" s="1209">
        <f t="shared" si="52"/>
        <v>0</v>
      </c>
      <c r="BYL78" s="1209">
        <f t="shared" si="52"/>
        <v>0</v>
      </c>
      <c r="BYM78" s="1209">
        <f t="shared" si="52"/>
        <v>0</v>
      </c>
      <c r="BYN78" s="1209">
        <f t="shared" si="52"/>
        <v>0</v>
      </c>
      <c r="BYO78" s="1209">
        <f t="shared" si="52"/>
        <v>0</v>
      </c>
      <c r="BYP78" s="1209">
        <f t="shared" si="52"/>
        <v>0</v>
      </c>
      <c r="BYQ78" s="1209">
        <f t="shared" si="52"/>
        <v>0</v>
      </c>
      <c r="BYR78" s="1209">
        <f t="shared" si="52"/>
        <v>0</v>
      </c>
      <c r="BYS78" s="1209">
        <f t="shared" si="52"/>
        <v>0</v>
      </c>
      <c r="BYT78" s="1209">
        <f t="shared" si="52"/>
        <v>0</v>
      </c>
      <c r="BYU78" s="1209">
        <f t="shared" si="52"/>
        <v>0</v>
      </c>
      <c r="BYV78" s="1209">
        <f t="shared" si="52"/>
        <v>0</v>
      </c>
      <c r="BYW78" s="1209">
        <f t="shared" si="52"/>
        <v>0</v>
      </c>
      <c r="BYX78" s="1209">
        <f t="shared" si="52"/>
        <v>0</v>
      </c>
      <c r="BYY78" s="1209">
        <f t="shared" si="52"/>
        <v>0</v>
      </c>
      <c r="BYZ78" s="1209">
        <f t="shared" si="52"/>
        <v>0</v>
      </c>
      <c r="BZA78" s="1209">
        <f t="shared" si="52"/>
        <v>0</v>
      </c>
      <c r="BZB78" s="1209">
        <f t="shared" si="52"/>
        <v>0</v>
      </c>
      <c r="BZC78" s="1209">
        <f t="shared" si="52"/>
        <v>0</v>
      </c>
      <c r="BZD78" s="1209">
        <f t="shared" si="52"/>
        <v>0</v>
      </c>
      <c r="BZE78" s="1209">
        <f t="shared" si="52"/>
        <v>0</v>
      </c>
      <c r="BZF78" s="1209">
        <f t="shared" si="52"/>
        <v>0</v>
      </c>
      <c r="BZG78" s="1209">
        <f t="shared" si="52"/>
        <v>0</v>
      </c>
      <c r="BZH78" s="1209">
        <f t="shared" si="52"/>
        <v>0</v>
      </c>
      <c r="BZI78" s="1209">
        <f t="shared" si="52"/>
        <v>0</v>
      </c>
      <c r="BZJ78" s="1209">
        <f t="shared" si="52"/>
        <v>0</v>
      </c>
      <c r="BZK78" s="1209">
        <f t="shared" si="52"/>
        <v>0</v>
      </c>
      <c r="BZL78" s="1209">
        <f t="shared" si="52"/>
        <v>0</v>
      </c>
      <c r="BZM78" s="1209">
        <f t="shared" si="52"/>
        <v>0</v>
      </c>
      <c r="BZN78" s="1209">
        <f t="shared" si="52"/>
        <v>0</v>
      </c>
      <c r="BZO78" s="1209">
        <f t="shared" si="52"/>
        <v>0</v>
      </c>
      <c r="BZP78" s="1209">
        <f t="shared" si="52"/>
        <v>0</v>
      </c>
      <c r="BZQ78" s="1209">
        <f t="shared" si="52"/>
        <v>0</v>
      </c>
      <c r="BZR78" s="1209">
        <f t="shared" si="52"/>
        <v>0</v>
      </c>
      <c r="BZS78" s="1209">
        <f t="shared" si="52"/>
        <v>0</v>
      </c>
      <c r="BZT78" s="1209">
        <f t="shared" si="52"/>
        <v>0</v>
      </c>
      <c r="BZU78" s="1209">
        <f t="shared" si="52"/>
        <v>0</v>
      </c>
      <c r="BZV78" s="1209">
        <f t="shared" si="52"/>
        <v>0</v>
      </c>
      <c r="BZW78" s="1209">
        <f t="shared" si="52"/>
        <v>0</v>
      </c>
      <c r="BZX78" s="1209">
        <f t="shared" ref="BZX78:CCI78" si="53">SUM(BZX76:BZX77)</f>
        <v>0</v>
      </c>
      <c r="BZY78" s="1209">
        <f t="shared" si="53"/>
        <v>0</v>
      </c>
      <c r="BZZ78" s="1209">
        <f t="shared" si="53"/>
        <v>0</v>
      </c>
      <c r="CAA78" s="1209">
        <f t="shared" si="53"/>
        <v>0</v>
      </c>
      <c r="CAB78" s="1209">
        <f t="shared" si="53"/>
        <v>0</v>
      </c>
      <c r="CAC78" s="1209">
        <f t="shared" si="53"/>
        <v>0</v>
      </c>
      <c r="CAD78" s="1209">
        <f t="shared" si="53"/>
        <v>0</v>
      </c>
      <c r="CAE78" s="1209">
        <f t="shared" si="53"/>
        <v>0</v>
      </c>
      <c r="CAF78" s="1209">
        <f t="shared" si="53"/>
        <v>0</v>
      </c>
      <c r="CAG78" s="1209">
        <f t="shared" si="53"/>
        <v>0</v>
      </c>
      <c r="CAH78" s="1209">
        <f t="shared" si="53"/>
        <v>0</v>
      </c>
      <c r="CAI78" s="1209">
        <f t="shared" si="53"/>
        <v>0</v>
      </c>
      <c r="CAJ78" s="1209">
        <f t="shared" si="53"/>
        <v>0</v>
      </c>
      <c r="CAK78" s="1209">
        <f t="shared" si="53"/>
        <v>0</v>
      </c>
      <c r="CAL78" s="1209">
        <f t="shared" si="53"/>
        <v>0</v>
      </c>
      <c r="CAM78" s="1209">
        <f t="shared" si="53"/>
        <v>0</v>
      </c>
      <c r="CAN78" s="1209">
        <f t="shared" si="53"/>
        <v>0</v>
      </c>
      <c r="CAO78" s="1209">
        <f t="shared" si="53"/>
        <v>0</v>
      </c>
      <c r="CAP78" s="1209">
        <f t="shared" si="53"/>
        <v>0</v>
      </c>
      <c r="CAQ78" s="1209">
        <f t="shared" si="53"/>
        <v>0</v>
      </c>
      <c r="CAR78" s="1209">
        <f t="shared" si="53"/>
        <v>0</v>
      </c>
      <c r="CAS78" s="1209">
        <f t="shared" si="53"/>
        <v>0</v>
      </c>
      <c r="CAT78" s="1209">
        <f t="shared" si="53"/>
        <v>0</v>
      </c>
      <c r="CAU78" s="1209">
        <f t="shared" si="53"/>
        <v>0</v>
      </c>
      <c r="CAV78" s="1209">
        <f t="shared" si="53"/>
        <v>0</v>
      </c>
      <c r="CAW78" s="1209">
        <f t="shared" si="53"/>
        <v>0</v>
      </c>
      <c r="CAX78" s="1209">
        <f t="shared" si="53"/>
        <v>0</v>
      </c>
      <c r="CAY78" s="1209">
        <f t="shared" si="53"/>
        <v>0</v>
      </c>
      <c r="CAZ78" s="1209">
        <f t="shared" si="53"/>
        <v>0</v>
      </c>
      <c r="CBA78" s="1209">
        <f t="shared" si="53"/>
        <v>0</v>
      </c>
      <c r="CBB78" s="1209">
        <f t="shared" si="53"/>
        <v>0</v>
      </c>
      <c r="CBC78" s="1209">
        <f t="shared" si="53"/>
        <v>0</v>
      </c>
      <c r="CBD78" s="1209">
        <f t="shared" si="53"/>
        <v>0</v>
      </c>
      <c r="CBE78" s="1209">
        <f t="shared" si="53"/>
        <v>0</v>
      </c>
      <c r="CBF78" s="1209">
        <f t="shared" si="53"/>
        <v>0</v>
      </c>
      <c r="CBG78" s="1209">
        <f t="shared" si="53"/>
        <v>0</v>
      </c>
      <c r="CBH78" s="1209">
        <f t="shared" si="53"/>
        <v>0</v>
      </c>
      <c r="CBI78" s="1209">
        <f t="shared" si="53"/>
        <v>0</v>
      </c>
      <c r="CBJ78" s="1209">
        <f t="shared" si="53"/>
        <v>0</v>
      </c>
      <c r="CBK78" s="1209">
        <f t="shared" si="53"/>
        <v>0</v>
      </c>
      <c r="CBL78" s="1209">
        <f t="shared" si="53"/>
        <v>0</v>
      </c>
      <c r="CBM78" s="1209">
        <f t="shared" si="53"/>
        <v>0</v>
      </c>
      <c r="CBN78" s="1209">
        <f t="shared" si="53"/>
        <v>0</v>
      </c>
      <c r="CBO78" s="1209">
        <f t="shared" si="53"/>
        <v>0</v>
      </c>
      <c r="CBP78" s="1209">
        <f t="shared" si="53"/>
        <v>0</v>
      </c>
      <c r="CBQ78" s="1209">
        <f t="shared" si="53"/>
        <v>0</v>
      </c>
      <c r="CBR78" s="1209">
        <f t="shared" si="53"/>
        <v>0</v>
      </c>
      <c r="CBS78" s="1209">
        <f t="shared" si="53"/>
        <v>0</v>
      </c>
      <c r="CBT78" s="1209">
        <f t="shared" si="53"/>
        <v>0</v>
      </c>
      <c r="CBU78" s="1209">
        <f t="shared" si="53"/>
        <v>0</v>
      </c>
      <c r="CBV78" s="1209">
        <f t="shared" si="53"/>
        <v>0</v>
      </c>
      <c r="CBW78" s="1209">
        <f t="shared" si="53"/>
        <v>0</v>
      </c>
      <c r="CBX78" s="1209">
        <f t="shared" si="53"/>
        <v>0</v>
      </c>
      <c r="CBY78" s="1209">
        <f t="shared" si="53"/>
        <v>0</v>
      </c>
      <c r="CBZ78" s="1209">
        <f t="shared" si="53"/>
        <v>0</v>
      </c>
      <c r="CCA78" s="1209">
        <f t="shared" si="53"/>
        <v>0</v>
      </c>
      <c r="CCB78" s="1209">
        <f t="shared" si="53"/>
        <v>0</v>
      </c>
      <c r="CCC78" s="1209">
        <f t="shared" si="53"/>
        <v>0</v>
      </c>
      <c r="CCD78" s="1209">
        <f t="shared" si="53"/>
        <v>0</v>
      </c>
      <c r="CCE78" s="1209">
        <f t="shared" si="53"/>
        <v>0</v>
      </c>
      <c r="CCF78" s="1209">
        <f t="shared" si="53"/>
        <v>0</v>
      </c>
      <c r="CCG78" s="1209">
        <f t="shared" si="53"/>
        <v>0</v>
      </c>
      <c r="CCH78" s="1209">
        <f t="shared" si="53"/>
        <v>0</v>
      </c>
      <c r="CCI78" s="1209">
        <f t="shared" si="53"/>
        <v>0</v>
      </c>
      <c r="CCJ78" s="1209">
        <f t="shared" ref="CCJ78:CEU78" si="54">SUM(CCJ76:CCJ77)</f>
        <v>0</v>
      </c>
      <c r="CCK78" s="1209">
        <f t="shared" si="54"/>
        <v>0</v>
      </c>
      <c r="CCL78" s="1209">
        <f t="shared" si="54"/>
        <v>0</v>
      </c>
      <c r="CCM78" s="1209">
        <f t="shared" si="54"/>
        <v>0</v>
      </c>
      <c r="CCN78" s="1209">
        <f t="shared" si="54"/>
        <v>0</v>
      </c>
      <c r="CCO78" s="1209">
        <f t="shared" si="54"/>
        <v>0</v>
      </c>
      <c r="CCP78" s="1209">
        <f t="shared" si="54"/>
        <v>0</v>
      </c>
      <c r="CCQ78" s="1209">
        <f t="shared" si="54"/>
        <v>0</v>
      </c>
      <c r="CCR78" s="1209">
        <f t="shared" si="54"/>
        <v>0</v>
      </c>
      <c r="CCS78" s="1209">
        <f t="shared" si="54"/>
        <v>0</v>
      </c>
      <c r="CCT78" s="1209">
        <f t="shared" si="54"/>
        <v>0</v>
      </c>
      <c r="CCU78" s="1209">
        <f t="shared" si="54"/>
        <v>0</v>
      </c>
      <c r="CCV78" s="1209">
        <f t="shared" si="54"/>
        <v>0</v>
      </c>
      <c r="CCW78" s="1209">
        <f t="shared" si="54"/>
        <v>0</v>
      </c>
      <c r="CCX78" s="1209">
        <f t="shared" si="54"/>
        <v>0</v>
      </c>
      <c r="CCY78" s="1209">
        <f t="shared" si="54"/>
        <v>0</v>
      </c>
      <c r="CCZ78" s="1209">
        <f t="shared" si="54"/>
        <v>0</v>
      </c>
      <c r="CDA78" s="1209">
        <f t="shared" si="54"/>
        <v>0</v>
      </c>
      <c r="CDB78" s="1209">
        <f t="shared" si="54"/>
        <v>0</v>
      </c>
      <c r="CDC78" s="1209">
        <f t="shared" si="54"/>
        <v>0</v>
      </c>
      <c r="CDD78" s="1209">
        <f t="shared" si="54"/>
        <v>0</v>
      </c>
      <c r="CDE78" s="1209">
        <f t="shared" si="54"/>
        <v>0</v>
      </c>
      <c r="CDF78" s="1209">
        <f t="shared" si="54"/>
        <v>0</v>
      </c>
      <c r="CDG78" s="1209">
        <f t="shared" si="54"/>
        <v>0</v>
      </c>
      <c r="CDH78" s="1209">
        <f t="shared" si="54"/>
        <v>0</v>
      </c>
      <c r="CDI78" s="1209">
        <f t="shared" si="54"/>
        <v>0</v>
      </c>
      <c r="CDJ78" s="1209">
        <f t="shared" si="54"/>
        <v>0</v>
      </c>
      <c r="CDK78" s="1209">
        <f t="shared" si="54"/>
        <v>0</v>
      </c>
      <c r="CDL78" s="1209">
        <f t="shared" si="54"/>
        <v>0</v>
      </c>
      <c r="CDM78" s="1209">
        <f t="shared" si="54"/>
        <v>0</v>
      </c>
      <c r="CDN78" s="1209">
        <f t="shared" si="54"/>
        <v>0</v>
      </c>
      <c r="CDO78" s="1209">
        <f t="shared" si="54"/>
        <v>0</v>
      </c>
      <c r="CDP78" s="1209">
        <f t="shared" si="54"/>
        <v>0</v>
      </c>
      <c r="CDQ78" s="1209">
        <f t="shared" si="54"/>
        <v>0</v>
      </c>
      <c r="CDR78" s="1209">
        <f t="shared" si="54"/>
        <v>0</v>
      </c>
      <c r="CDS78" s="1209">
        <f t="shared" si="54"/>
        <v>0</v>
      </c>
      <c r="CDT78" s="1209">
        <f t="shared" si="54"/>
        <v>0</v>
      </c>
      <c r="CDU78" s="1209">
        <f t="shared" si="54"/>
        <v>0</v>
      </c>
      <c r="CDV78" s="1209">
        <f t="shared" si="54"/>
        <v>0</v>
      </c>
      <c r="CDW78" s="1209">
        <f t="shared" si="54"/>
        <v>0</v>
      </c>
      <c r="CDX78" s="1209">
        <f t="shared" si="54"/>
        <v>0</v>
      </c>
      <c r="CDY78" s="1209">
        <f t="shared" si="54"/>
        <v>0</v>
      </c>
      <c r="CDZ78" s="1209">
        <f t="shared" si="54"/>
        <v>0</v>
      </c>
      <c r="CEA78" s="1209">
        <f t="shared" si="54"/>
        <v>0</v>
      </c>
      <c r="CEB78" s="1209">
        <f t="shared" si="54"/>
        <v>0</v>
      </c>
      <c r="CEC78" s="1209">
        <f t="shared" si="54"/>
        <v>0</v>
      </c>
      <c r="CED78" s="1209">
        <f t="shared" si="54"/>
        <v>0</v>
      </c>
      <c r="CEE78" s="1209">
        <f t="shared" si="54"/>
        <v>0</v>
      </c>
      <c r="CEF78" s="1209">
        <f t="shared" si="54"/>
        <v>0</v>
      </c>
      <c r="CEG78" s="1209">
        <f t="shared" si="54"/>
        <v>0</v>
      </c>
      <c r="CEH78" s="1209">
        <f t="shared" si="54"/>
        <v>0</v>
      </c>
      <c r="CEI78" s="1209">
        <f t="shared" si="54"/>
        <v>0</v>
      </c>
      <c r="CEJ78" s="1209">
        <f t="shared" si="54"/>
        <v>0</v>
      </c>
      <c r="CEK78" s="1209">
        <f t="shared" si="54"/>
        <v>0</v>
      </c>
      <c r="CEL78" s="1209">
        <f t="shared" si="54"/>
        <v>0</v>
      </c>
      <c r="CEM78" s="1209">
        <f t="shared" si="54"/>
        <v>0</v>
      </c>
      <c r="CEN78" s="1209">
        <f t="shared" si="54"/>
        <v>0</v>
      </c>
      <c r="CEO78" s="1209">
        <f t="shared" si="54"/>
        <v>0</v>
      </c>
      <c r="CEP78" s="1209">
        <f t="shared" si="54"/>
        <v>0</v>
      </c>
      <c r="CEQ78" s="1209">
        <f t="shared" si="54"/>
        <v>0</v>
      </c>
      <c r="CER78" s="1209">
        <f t="shared" si="54"/>
        <v>0</v>
      </c>
      <c r="CES78" s="1209">
        <f t="shared" si="54"/>
        <v>0</v>
      </c>
      <c r="CET78" s="1209">
        <f t="shared" si="54"/>
        <v>0</v>
      </c>
      <c r="CEU78" s="1209">
        <f t="shared" si="54"/>
        <v>0</v>
      </c>
      <c r="CEV78" s="1209">
        <f t="shared" ref="CEV78:CHG78" si="55">SUM(CEV76:CEV77)</f>
        <v>0</v>
      </c>
      <c r="CEW78" s="1209">
        <f t="shared" si="55"/>
        <v>0</v>
      </c>
      <c r="CEX78" s="1209">
        <f t="shared" si="55"/>
        <v>0</v>
      </c>
      <c r="CEY78" s="1209">
        <f t="shared" si="55"/>
        <v>0</v>
      </c>
      <c r="CEZ78" s="1209">
        <f t="shared" si="55"/>
        <v>0</v>
      </c>
      <c r="CFA78" s="1209">
        <f t="shared" si="55"/>
        <v>0</v>
      </c>
      <c r="CFB78" s="1209">
        <f t="shared" si="55"/>
        <v>0</v>
      </c>
      <c r="CFC78" s="1209">
        <f t="shared" si="55"/>
        <v>0</v>
      </c>
      <c r="CFD78" s="1209">
        <f t="shared" si="55"/>
        <v>0</v>
      </c>
      <c r="CFE78" s="1209">
        <f t="shared" si="55"/>
        <v>0</v>
      </c>
      <c r="CFF78" s="1209">
        <f t="shared" si="55"/>
        <v>0</v>
      </c>
      <c r="CFG78" s="1209">
        <f t="shared" si="55"/>
        <v>0</v>
      </c>
      <c r="CFH78" s="1209">
        <f t="shared" si="55"/>
        <v>0</v>
      </c>
      <c r="CFI78" s="1209">
        <f t="shared" si="55"/>
        <v>0</v>
      </c>
      <c r="CFJ78" s="1209">
        <f t="shared" si="55"/>
        <v>0</v>
      </c>
      <c r="CFK78" s="1209">
        <f t="shared" si="55"/>
        <v>0</v>
      </c>
      <c r="CFL78" s="1209">
        <f t="shared" si="55"/>
        <v>0</v>
      </c>
      <c r="CFM78" s="1209">
        <f t="shared" si="55"/>
        <v>0</v>
      </c>
      <c r="CFN78" s="1209">
        <f t="shared" si="55"/>
        <v>0</v>
      </c>
      <c r="CFO78" s="1209">
        <f t="shared" si="55"/>
        <v>0</v>
      </c>
      <c r="CFP78" s="1209">
        <f t="shared" si="55"/>
        <v>0</v>
      </c>
      <c r="CFQ78" s="1209">
        <f t="shared" si="55"/>
        <v>0</v>
      </c>
      <c r="CFR78" s="1209">
        <f t="shared" si="55"/>
        <v>0</v>
      </c>
      <c r="CFS78" s="1209">
        <f t="shared" si="55"/>
        <v>0</v>
      </c>
      <c r="CFT78" s="1209">
        <f t="shared" si="55"/>
        <v>0</v>
      </c>
      <c r="CFU78" s="1209">
        <f t="shared" si="55"/>
        <v>0</v>
      </c>
      <c r="CFV78" s="1209">
        <f t="shared" si="55"/>
        <v>0</v>
      </c>
      <c r="CFW78" s="1209">
        <f t="shared" si="55"/>
        <v>0</v>
      </c>
      <c r="CFX78" s="1209">
        <f t="shared" si="55"/>
        <v>0</v>
      </c>
      <c r="CFY78" s="1209">
        <f t="shared" si="55"/>
        <v>0</v>
      </c>
      <c r="CFZ78" s="1209">
        <f t="shared" si="55"/>
        <v>0</v>
      </c>
      <c r="CGA78" s="1209">
        <f t="shared" si="55"/>
        <v>0</v>
      </c>
      <c r="CGB78" s="1209">
        <f t="shared" si="55"/>
        <v>0</v>
      </c>
      <c r="CGC78" s="1209">
        <f t="shared" si="55"/>
        <v>0</v>
      </c>
      <c r="CGD78" s="1209">
        <f t="shared" si="55"/>
        <v>0</v>
      </c>
      <c r="CGE78" s="1209">
        <f t="shared" si="55"/>
        <v>0</v>
      </c>
      <c r="CGF78" s="1209">
        <f t="shared" si="55"/>
        <v>0</v>
      </c>
      <c r="CGG78" s="1209">
        <f t="shared" si="55"/>
        <v>0</v>
      </c>
      <c r="CGH78" s="1209">
        <f t="shared" si="55"/>
        <v>0</v>
      </c>
      <c r="CGI78" s="1209">
        <f t="shared" si="55"/>
        <v>0</v>
      </c>
      <c r="CGJ78" s="1209">
        <f t="shared" si="55"/>
        <v>0</v>
      </c>
      <c r="CGK78" s="1209">
        <f t="shared" si="55"/>
        <v>0</v>
      </c>
      <c r="CGL78" s="1209">
        <f t="shared" si="55"/>
        <v>0</v>
      </c>
      <c r="CGM78" s="1209">
        <f t="shared" si="55"/>
        <v>0</v>
      </c>
      <c r="CGN78" s="1209">
        <f t="shared" si="55"/>
        <v>0</v>
      </c>
      <c r="CGO78" s="1209">
        <f t="shared" si="55"/>
        <v>0</v>
      </c>
      <c r="CGP78" s="1209">
        <f t="shared" si="55"/>
        <v>0</v>
      </c>
      <c r="CGQ78" s="1209">
        <f t="shared" si="55"/>
        <v>0</v>
      </c>
      <c r="CGR78" s="1209">
        <f t="shared" si="55"/>
        <v>0</v>
      </c>
      <c r="CGS78" s="1209">
        <f t="shared" si="55"/>
        <v>0</v>
      </c>
      <c r="CGT78" s="1209">
        <f t="shared" si="55"/>
        <v>0</v>
      </c>
      <c r="CGU78" s="1209">
        <f t="shared" si="55"/>
        <v>0</v>
      </c>
      <c r="CGV78" s="1209">
        <f t="shared" si="55"/>
        <v>0</v>
      </c>
      <c r="CGW78" s="1209">
        <f t="shared" si="55"/>
        <v>0</v>
      </c>
      <c r="CGX78" s="1209">
        <f t="shared" si="55"/>
        <v>0</v>
      </c>
      <c r="CGY78" s="1209">
        <f t="shared" si="55"/>
        <v>0</v>
      </c>
      <c r="CGZ78" s="1209">
        <f t="shared" si="55"/>
        <v>0</v>
      </c>
      <c r="CHA78" s="1209">
        <f t="shared" si="55"/>
        <v>0</v>
      </c>
      <c r="CHB78" s="1209">
        <f t="shared" si="55"/>
        <v>0</v>
      </c>
      <c r="CHC78" s="1209">
        <f t="shared" si="55"/>
        <v>0</v>
      </c>
      <c r="CHD78" s="1209">
        <f t="shared" si="55"/>
        <v>0</v>
      </c>
      <c r="CHE78" s="1209">
        <f t="shared" si="55"/>
        <v>0</v>
      </c>
      <c r="CHF78" s="1209">
        <f t="shared" si="55"/>
        <v>0</v>
      </c>
      <c r="CHG78" s="1209">
        <f t="shared" si="55"/>
        <v>0</v>
      </c>
      <c r="CHH78" s="1209">
        <f t="shared" ref="CHH78:CJS78" si="56">SUM(CHH76:CHH77)</f>
        <v>0</v>
      </c>
      <c r="CHI78" s="1209">
        <f t="shared" si="56"/>
        <v>0</v>
      </c>
      <c r="CHJ78" s="1209">
        <f t="shared" si="56"/>
        <v>0</v>
      </c>
      <c r="CHK78" s="1209">
        <f t="shared" si="56"/>
        <v>0</v>
      </c>
      <c r="CHL78" s="1209">
        <f t="shared" si="56"/>
        <v>0</v>
      </c>
      <c r="CHM78" s="1209">
        <f t="shared" si="56"/>
        <v>0</v>
      </c>
      <c r="CHN78" s="1209">
        <f t="shared" si="56"/>
        <v>0</v>
      </c>
      <c r="CHO78" s="1209">
        <f t="shared" si="56"/>
        <v>0</v>
      </c>
      <c r="CHP78" s="1209">
        <f t="shared" si="56"/>
        <v>0</v>
      </c>
      <c r="CHQ78" s="1209">
        <f t="shared" si="56"/>
        <v>0</v>
      </c>
      <c r="CHR78" s="1209">
        <f t="shared" si="56"/>
        <v>0</v>
      </c>
      <c r="CHS78" s="1209">
        <f t="shared" si="56"/>
        <v>0</v>
      </c>
      <c r="CHT78" s="1209">
        <f t="shared" si="56"/>
        <v>0</v>
      </c>
      <c r="CHU78" s="1209">
        <f t="shared" si="56"/>
        <v>0</v>
      </c>
      <c r="CHV78" s="1209">
        <f t="shared" si="56"/>
        <v>0</v>
      </c>
      <c r="CHW78" s="1209">
        <f t="shared" si="56"/>
        <v>0</v>
      </c>
      <c r="CHX78" s="1209">
        <f t="shared" si="56"/>
        <v>0</v>
      </c>
      <c r="CHY78" s="1209">
        <f t="shared" si="56"/>
        <v>0</v>
      </c>
      <c r="CHZ78" s="1209">
        <f t="shared" si="56"/>
        <v>0</v>
      </c>
      <c r="CIA78" s="1209">
        <f t="shared" si="56"/>
        <v>0</v>
      </c>
      <c r="CIB78" s="1209">
        <f t="shared" si="56"/>
        <v>0</v>
      </c>
      <c r="CIC78" s="1209">
        <f t="shared" si="56"/>
        <v>0</v>
      </c>
      <c r="CID78" s="1209">
        <f t="shared" si="56"/>
        <v>0</v>
      </c>
      <c r="CIE78" s="1209">
        <f t="shared" si="56"/>
        <v>0</v>
      </c>
      <c r="CIF78" s="1209">
        <f t="shared" si="56"/>
        <v>0</v>
      </c>
      <c r="CIG78" s="1209">
        <f t="shared" si="56"/>
        <v>0</v>
      </c>
      <c r="CIH78" s="1209">
        <f t="shared" si="56"/>
        <v>0</v>
      </c>
      <c r="CII78" s="1209">
        <f t="shared" si="56"/>
        <v>0</v>
      </c>
      <c r="CIJ78" s="1209">
        <f t="shared" si="56"/>
        <v>0</v>
      </c>
      <c r="CIK78" s="1209">
        <f t="shared" si="56"/>
        <v>0</v>
      </c>
      <c r="CIL78" s="1209">
        <f t="shared" si="56"/>
        <v>0</v>
      </c>
      <c r="CIM78" s="1209">
        <f t="shared" si="56"/>
        <v>0</v>
      </c>
      <c r="CIN78" s="1209">
        <f t="shared" si="56"/>
        <v>0</v>
      </c>
      <c r="CIO78" s="1209">
        <f t="shared" si="56"/>
        <v>0</v>
      </c>
      <c r="CIP78" s="1209">
        <f t="shared" si="56"/>
        <v>0</v>
      </c>
      <c r="CIQ78" s="1209">
        <f t="shared" si="56"/>
        <v>0</v>
      </c>
      <c r="CIR78" s="1209">
        <f t="shared" si="56"/>
        <v>0</v>
      </c>
      <c r="CIS78" s="1209">
        <f t="shared" si="56"/>
        <v>0</v>
      </c>
      <c r="CIT78" s="1209">
        <f t="shared" si="56"/>
        <v>0</v>
      </c>
      <c r="CIU78" s="1209">
        <f t="shared" si="56"/>
        <v>0</v>
      </c>
      <c r="CIV78" s="1209">
        <f t="shared" si="56"/>
        <v>0</v>
      </c>
      <c r="CIW78" s="1209">
        <f t="shared" si="56"/>
        <v>0</v>
      </c>
      <c r="CIX78" s="1209">
        <f t="shared" si="56"/>
        <v>0</v>
      </c>
      <c r="CIY78" s="1209">
        <f t="shared" si="56"/>
        <v>0</v>
      </c>
      <c r="CIZ78" s="1209">
        <f t="shared" si="56"/>
        <v>0</v>
      </c>
      <c r="CJA78" s="1209">
        <f t="shared" si="56"/>
        <v>0</v>
      </c>
      <c r="CJB78" s="1209">
        <f t="shared" si="56"/>
        <v>0</v>
      </c>
      <c r="CJC78" s="1209">
        <f t="shared" si="56"/>
        <v>0</v>
      </c>
      <c r="CJD78" s="1209">
        <f t="shared" si="56"/>
        <v>0</v>
      </c>
      <c r="CJE78" s="1209">
        <f t="shared" si="56"/>
        <v>0</v>
      </c>
      <c r="CJF78" s="1209">
        <f t="shared" si="56"/>
        <v>0</v>
      </c>
      <c r="CJG78" s="1209">
        <f t="shared" si="56"/>
        <v>0</v>
      </c>
      <c r="CJH78" s="1209">
        <f t="shared" si="56"/>
        <v>0</v>
      </c>
      <c r="CJI78" s="1209">
        <f t="shared" si="56"/>
        <v>0</v>
      </c>
      <c r="CJJ78" s="1209">
        <f t="shared" si="56"/>
        <v>0</v>
      </c>
      <c r="CJK78" s="1209">
        <f t="shared" si="56"/>
        <v>0</v>
      </c>
      <c r="CJL78" s="1209">
        <f t="shared" si="56"/>
        <v>0</v>
      </c>
      <c r="CJM78" s="1209">
        <f t="shared" si="56"/>
        <v>0</v>
      </c>
      <c r="CJN78" s="1209">
        <f t="shared" si="56"/>
        <v>0</v>
      </c>
      <c r="CJO78" s="1209">
        <f t="shared" si="56"/>
        <v>0</v>
      </c>
      <c r="CJP78" s="1209">
        <f t="shared" si="56"/>
        <v>0</v>
      </c>
      <c r="CJQ78" s="1209">
        <f t="shared" si="56"/>
        <v>0</v>
      </c>
      <c r="CJR78" s="1209">
        <f t="shared" si="56"/>
        <v>0</v>
      </c>
      <c r="CJS78" s="1209">
        <f t="shared" si="56"/>
        <v>0</v>
      </c>
      <c r="CJT78" s="1209">
        <f t="shared" ref="CJT78:CME78" si="57">SUM(CJT76:CJT77)</f>
        <v>0</v>
      </c>
      <c r="CJU78" s="1209">
        <f t="shared" si="57"/>
        <v>0</v>
      </c>
      <c r="CJV78" s="1209">
        <f t="shared" si="57"/>
        <v>0</v>
      </c>
      <c r="CJW78" s="1209">
        <f t="shared" si="57"/>
        <v>0</v>
      </c>
      <c r="CJX78" s="1209">
        <f t="shared" si="57"/>
        <v>0</v>
      </c>
      <c r="CJY78" s="1209">
        <f t="shared" si="57"/>
        <v>0</v>
      </c>
      <c r="CJZ78" s="1209">
        <f t="shared" si="57"/>
        <v>0</v>
      </c>
      <c r="CKA78" s="1209">
        <f t="shared" si="57"/>
        <v>0</v>
      </c>
      <c r="CKB78" s="1209">
        <f t="shared" si="57"/>
        <v>0</v>
      </c>
      <c r="CKC78" s="1209">
        <f t="shared" si="57"/>
        <v>0</v>
      </c>
      <c r="CKD78" s="1209">
        <f t="shared" si="57"/>
        <v>0</v>
      </c>
      <c r="CKE78" s="1209">
        <f t="shared" si="57"/>
        <v>0</v>
      </c>
      <c r="CKF78" s="1209">
        <f t="shared" si="57"/>
        <v>0</v>
      </c>
      <c r="CKG78" s="1209">
        <f t="shared" si="57"/>
        <v>0</v>
      </c>
      <c r="CKH78" s="1209">
        <f t="shared" si="57"/>
        <v>0</v>
      </c>
      <c r="CKI78" s="1209">
        <f t="shared" si="57"/>
        <v>0</v>
      </c>
      <c r="CKJ78" s="1209">
        <f t="shared" si="57"/>
        <v>0</v>
      </c>
      <c r="CKK78" s="1209">
        <f t="shared" si="57"/>
        <v>0</v>
      </c>
      <c r="CKL78" s="1209">
        <f t="shared" si="57"/>
        <v>0</v>
      </c>
      <c r="CKM78" s="1209">
        <f t="shared" si="57"/>
        <v>0</v>
      </c>
      <c r="CKN78" s="1209">
        <f t="shared" si="57"/>
        <v>0</v>
      </c>
      <c r="CKO78" s="1209">
        <f t="shared" si="57"/>
        <v>0</v>
      </c>
      <c r="CKP78" s="1209">
        <f t="shared" si="57"/>
        <v>0</v>
      </c>
      <c r="CKQ78" s="1209">
        <f t="shared" si="57"/>
        <v>0</v>
      </c>
      <c r="CKR78" s="1209">
        <f t="shared" si="57"/>
        <v>0</v>
      </c>
      <c r="CKS78" s="1209">
        <f t="shared" si="57"/>
        <v>0</v>
      </c>
      <c r="CKT78" s="1209">
        <f t="shared" si="57"/>
        <v>0</v>
      </c>
      <c r="CKU78" s="1209">
        <f t="shared" si="57"/>
        <v>0</v>
      </c>
      <c r="CKV78" s="1209">
        <f t="shared" si="57"/>
        <v>0</v>
      </c>
      <c r="CKW78" s="1209">
        <f t="shared" si="57"/>
        <v>0</v>
      </c>
      <c r="CKX78" s="1209">
        <f t="shared" si="57"/>
        <v>0</v>
      </c>
      <c r="CKY78" s="1209">
        <f t="shared" si="57"/>
        <v>0</v>
      </c>
      <c r="CKZ78" s="1209">
        <f t="shared" si="57"/>
        <v>0</v>
      </c>
      <c r="CLA78" s="1209">
        <f t="shared" si="57"/>
        <v>0</v>
      </c>
      <c r="CLB78" s="1209">
        <f t="shared" si="57"/>
        <v>0</v>
      </c>
      <c r="CLC78" s="1209">
        <f t="shared" si="57"/>
        <v>0</v>
      </c>
      <c r="CLD78" s="1209">
        <f t="shared" si="57"/>
        <v>0</v>
      </c>
      <c r="CLE78" s="1209">
        <f t="shared" si="57"/>
        <v>0</v>
      </c>
      <c r="CLF78" s="1209">
        <f t="shared" si="57"/>
        <v>0</v>
      </c>
      <c r="CLG78" s="1209">
        <f t="shared" si="57"/>
        <v>0</v>
      </c>
      <c r="CLH78" s="1209">
        <f t="shared" si="57"/>
        <v>0</v>
      </c>
      <c r="CLI78" s="1209">
        <f t="shared" si="57"/>
        <v>0</v>
      </c>
      <c r="CLJ78" s="1209">
        <f t="shared" si="57"/>
        <v>0</v>
      </c>
      <c r="CLK78" s="1209">
        <f t="shared" si="57"/>
        <v>0</v>
      </c>
      <c r="CLL78" s="1209">
        <f t="shared" si="57"/>
        <v>0</v>
      </c>
      <c r="CLM78" s="1209">
        <f t="shared" si="57"/>
        <v>0</v>
      </c>
      <c r="CLN78" s="1209">
        <f t="shared" si="57"/>
        <v>0</v>
      </c>
      <c r="CLO78" s="1209">
        <f t="shared" si="57"/>
        <v>0</v>
      </c>
      <c r="CLP78" s="1209">
        <f t="shared" si="57"/>
        <v>0</v>
      </c>
      <c r="CLQ78" s="1209">
        <f t="shared" si="57"/>
        <v>0</v>
      </c>
      <c r="CLR78" s="1209">
        <f t="shared" si="57"/>
        <v>0</v>
      </c>
      <c r="CLS78" s="1209">
        <f t="shared" si="57"/>
        <v>0</v>
      </c>
      <c r="CLT78" s="1209">
        <f t="shared" si="57"/>
        <v>0</v>
      </c>
      <c r="CLU78" s="1209">
        <f t="shared" si="57"/>
        <v>0</v>
      </c>
      <c r="CLV78" s="1209">
        <f t="shared" si="57"/>
        <v>0</v>
      </c>
      <c r="CLW78" s="1209">
        <f t="shared" si="57"/>
        <v>0</v>
      </c>
      <c r="CLX78" s="1209">
        <f t="shared" si="57"/>
        <v>0</v>
      </c>
      <c r="CLY78" s="1209">
        <f t="shared" si="57"/>
        <v>0</v>
      </c>
      <c r="CLZ78" s="1209">
        <f t="shared" si="57"/>
        <v>0</v>
      </c>
      <c r="CMA78" s="1209">
        <f t="shared" si="57"/>
        <v>0</v>
      </c>
      <c r="CMB78" s="1209">
        <f t="shared" si="57"/>
        <v>0</v>
      </c>
      <c r="CMC78" s="1209">
        <f t="shared" si="57"/>
        <v>0</v>
      </c>
      <c r="CMD78" s="1209">
        <f t="shared" si="57"/>
        <v>0</v>
      </c>
      <c r="CME78" s="1209">
        <f t="shared" si="57"/>
        <v>0</v>
      </c>
      <c r="CMF78" s="1209">
        <f t="shared" ref="CMF78:COQ78" si="58">SUM(CMF76:CMF77)</f>
        <v>0</v>
      </c>
      <c r="CMG78" s="1209">
        <f t="shared" si="58"/>
        <v>0</v>
      </c>
      <c r="CMH78" s="1209">
        <f t="shared" si="58"/>
        <v>0</v>
      </c>
      <c r="CMI78" s="1209">
        <f t="shared" si="58"/>
        <v>0</v>
      </c>
      <c r="CMJ78" s="1209">
        <f t="shared" si="58"/>
        <v>0</v>
      </c>
      <c r="CMK78" s="1209">
        <f t="shared" si="58"/>
        <v>0</v>
      </c>
      <c r="CML78" s="1209">
        <f t="shared" si="58"/>
        <v>0</v>
      </c>
      <c r="CMM78" s="1209">
        <f t="shared" si="58"/>
        <v>0</v>
      </c>
      <c r="CMN78" s="1209">
        <f t="shared" si="58"/>
        <v>0</v>
      </c>
      <c r="CMO78" s="1209">
        <f t="shared" si="58"/>
        <v>0</v>
      </c>
      <c r="CMP78" s="1209">
        <f t="shared" si="58"/>
        <v>0</v>
      </c>
      <c r="CMQ78" s="1209">
        <f t="shared" si="58"/>
        <v>0</v>
      </c>
      <c r="CMR78" s="1209">
        <f t="shared" si="58"/>
        <v>0</v>
      </c>
      <c r="CMS78" s="1209">
        <f t="shared" si="58"/>
        <v>0</v>
      </c>
      <c r="CMT78" s="1209">
        <f t="shared" si="58"/>
        <v>0</v>
      </c>
      <c r="CMU78" s="1209">
        <f t="shared" si="58"/>
        <v>0</v>
      </c>
      <c r="CMV78" s="1209">
        <f t="shared" si="58"/>
        <v>0</v>
      </c>
      <c r="CMW78" s="1209">
        <f t="shared" si="58"/>
        <v>0</v>
      </c>
      <c r="CMX78" s="1209">
        <f t="shared" si="58"/>
        <v>0</v>
      </c>
      <c r="CMY78" s="1209">
        <f t="shared" si="58"/>
        <v>0</v>
      </c>
      <c r="CMZ78" s="1209">
        <f t="shared" si="58"/>
        <v>0</v>
      </c>
      <c r="CNA78" s="1209">
        <f t="shared" si="58"/>
        <v>0</v>
      </c>
      <c r="CNB78" s="1209">
        <f t="shared" si="58"/>
        <v>0</v>
      </c>
      <c r="CNC78" s="1209">
        <f t="shared" si="58"/>
        <v>0</v>
      </c>
      <c r="CND78" s="1209">
        <f t="shared" si="58"/>
        <v>0</v>
      </c>
      <c r="CNE78" s="1209">
        <f t="shared" si="58"/>
        <v>0</v>
      </c>
      <c r="CNF78" s="1209">
        <f t="shared" si="58"/>
        <v>0</v>
      </c>
      <c r="CNG78" s="1209">
        <f t="shared" si="58"/>
        <v>0</v>
      </c>
      <c r="CNH78" s="1209">
        <f t="shared" si="58"/>
        <v>0</v>
      </c>
      <c r="CNI78" s="1209">
        <f t="shared" si="58"/>
        <v>0</v>
      </c>
      <c r="CNJ78" s="1209">
        <f t="shared" si="58"/>
        <v>0</v>
      </c>
      <c r="CNK78" s="1209">
        <f t="shared" si="58"/>
        <v>0</v>
      </c>
      <c r="CNL78" s="1209">
        <f t="shared" si="58"/>
        <v>0</v>
      </c>
      <c r="CNM78" s="1209">
        <f t="shared" si="58"/>
        <v>0</v>
      </c>
      <c r="CNN78" s="1209">
        <f t="shared" si="58"/>
        <v>0</v>
      </c>
      <c r="CNO78" s="1209">
        <f t="shared" si="58"/>
        <v>0</v>
      </c>
      <c r="CNP78" s="1209">
        <f t="shared" si="58"/>
        <v>0</v>
      </c>
      <c r="CNQ78" s="1209">
        <f t="shared" si="58"/>
        <v>0</v>
      </c>
      <c r="CNR78" s="1209">
        <f t="shared" si="58"/>
        <v>0</v>
      </c>
      <c r="CNS78" s="1209">
        <f t="shared" si="58"/>
        <v>0</v>
      </c>
      <c r="CNT78" s="1209">
        <f t="shared" si="58"/>
        <v>0</v>
      </c>
      <c r="CNU78" s="1209">
        <f t="shared" si="58"/>
        <v>0</v>
      </c>
      <c r="CNV78" s="1209">
        <f t="shared" si="58"/>
        <v>0</v>
      </c>
      <c r="CNW78" s="1209">
        <f t="shared" si="58"/>
        <v>0</v>
      </c>
      <c r="CNX78" s="1209">
        <f t="shared" si="58"/>
        <v>0</v>
      </c>
      <c r="CNY78" s="1209">
        <f t="shared" si="58"/>
        <v>0</v>
      </c>
      <c r="CNZ78" s="1209">
        <f t="shared" si="58"/>
        <v>0</v>
      </c>
      <c r="COA78" s="1209">
        <f t="shared" si="58"/>
        <v>0</v>
      </c>
      <c r="COB78" s="1209">
        <f t="shared" si="58"/>
        <v>0</v>
      </c>
      <c r="COC78" s="1209">
        <f t="shared" si="58"/>
        <v>0</v>
      </c>
      <c r="COD78" s="1209">
        <f t="shared" si="58"/>
        <v>0</v>
      </c>
      <c r="COE78" s="1209">
        <f t="shared" si="58"/>
        <v>0</v>
      </c>
      <c r="COF78" s="1209">
        <f t="shared" si="58"/>
        <v>0</v>
      </c>
      <c r="COG78" s="1209">
        <f t="shared" si="58"/>
        <v>0</v>
      </c>
      <c r="COH78" s="1209">
        <f t="shared" si="58"/>
        <v>0</v>
      </c>
      <c r="COI78" s="1209">
        <f t="shared" si="58"/>
        <v>0</v>
      </c>
      <c r="COJ78" s="1209">
        <f t="shared" si="58"/>
        <v>0</v>
      </c>
      <c r="COK78" s="1209">
        <f t="shared" si="58"/>
        <v>0</v>
      </c>
      <c r="COL78" s="1209">
        <f t="shared" si="58"/>
        <v>0</v>
      </c>
      <c r="COM78" s="1209">
        <f t="shared" si="58"/>
        <v>0</v>
      </c>
      <c r="CON78" s="1209">
        <f t="shared" si="58"/>
        <v>0</v>
      </c>
      <c r="COO78" s="1209">
        <f t="shared" si="58"/>
        <v>0</v>
      </c>
      <c r="COP78" s="1209">
        <f t="shared" si="58"/>
        <v>0</v>
      </c>
      <c r="COQ78" s="1209">
        <f t="shared" si="58"/>
        <v>0</v>
      </c>
      <c r="COR78" s="1209">
        <f t="shared" ref="COR78:CRC78" si="59">SUM(COR76:COR77)</f>
        <v>0</v>
      </c>
      <c r="COS78" s="1209">
        <f t="shared" si="59"/>
        <v>0</v>
      </c>
      <c r="COT78" s="1209">
        <f t="shared" si="59"/>
        <v>0</v>
      </c>
      <c r="COU78" s="1209">
        <f t="shared" si="59"/>
        <v>0</v>
      </c>
      <c r="COV78" s="1209">
        <f t="shared" si="59"/>
        <v>0</v>
      </c>
      <c r="COW78" s="1209">
        <f t="shared" si="59"/>
        <v>0</v>
      </c>
      <c r="COX78" s="1209">
        <f t="shared" si="59"/>
        <v>0</v>
      </c>
      <c r="COY78" s="1209">
        <f t="shared" si="59"/>
        <v>0</v>
      </c>
      <c r="COZ78" s="1209">
        <f t="shared" si="59"/>
        <v>0</v>
      </c>
      <c r="CPA78" s="1209">
        <f t="shared" si="59"/>
        <v>0</v>
      </c>
      <c r="CPB78" s="1209">
        <f t="shared" si="59"/>
        <v>0</v>
      </c>
      <c r="CPC78" s="1209">
        <f t="shared" si="59"/>
        <v>0</v>
      </c>
      <c r="CPD78" s="1209">
        <f t="shared" si="59"/>
        <v>0</v>
      </c>
      <c r="CPE78" s="1209">
        <f t="shared" si="59"/>
        <v>0</v>
      </c>
      <c r="CPF78" s="1209">
        <f t="shared" si="59"/>
        <v>0</v>
      </c>
      <c r="CPG78" s="1209">
        <f t="shared" si="59"/>
        <v>0</v>
      </c>
      <c r="CPH78" s="1209">
        <f t="shared" si="59"/>
        <v>0</v>
      </c>
      <c r="CPI78" s="1209">
        <f t="shared" si="59"/>
        <v>0</v>
      </c>
      <c r="CPJ78" s="1209">
        <f t="shared" si="59"/>
        <v>0</v>
      </c>
      <c r="CPK78" s="1209">
        <f t="shared" si="59"/>
        <v>0</v>
      </c>
      <c r="CPL78" s="1209">
        <f t="shared" si="59"/>
        <v>0</v>
      </c>
      <c r="CPM78" s="1209">
        <f t="shared" si="59"/>
        <v>0</v>
      </c>
      <c r="CPN78" s="1209">
        <f t="shared" si="59"/>
        <v>0</v>
      </c>
      <c r="CPO78" s="1209">
        <f t="shared" si="59"/>
        <v>0</v>
      </c>
      <c r="CPP78" s="1209">
        <f t="shared" si="59"/>
        <v>0</v>
      </c>
      <c r="CPQ78" s="1209">
        <f t="shared" si="59"/>
        <v>0</v>
      </c>
      <c r="CPR78" s="1209">
        <f t="shared" si="59"/>
        <v>0</v>
      </c>
      <c r="CPS78" s="1209">
        <f t="shared" si="59"/>
        <v>0</v>
      </c>
      <c r="CPT78" s="1209">
        <f t="shared" si="59"/>
        <v>0</v>
      </c>
      <c r="CPU78" s="1209">
        <f t="shared" si="59"/>
        <v>0</v>
      </c>
      <c r="CPV78" s="1209">
        <f t="shared" si="59"/>
        <v>0</v>
      </c>
      <c r="CPW78" s="1209">
        <f t="shared" si="59"/>
        <v>0</v>
      </c>
      <c r="CPX78" s="1209">
        <f t="shared" si="59"/>
        <v>0</v>
      </c>
      <c r="CPY78" s="1209">
        <f t="shared" si="59"/>
        <v>0</v>
      </c>
      <c r="CPZ78" s="1209">
        <f t="shared" si="59"/>
        <v>0</v>
      </c>
      <c r="CQA78" s="1209">
        <f t="shared" si="59"/>
        <v>0</v>
      </c>
      <c r="CQB78" s="1209">
        <f t="shared" si="59"/>
        <v>0</v>
      </c>
      <c r="CQC78" s="1209">
        <f t="shared" si="59"/>
        <v>0</v>
      </c>
      <c r="CQD78" s="1209">
        <f t="shared" si="59"/>
        <v>0</v>
      </c>
      <c r="CQE78" s="1209">
        <f t="shared" si="59"/>
        <v>0</v>
      </c>
      <c r="CQF78" s="1209">
        <f t="shared" si="59"/>
        <v>0</v>
      </c>
      <c r="CQG78" s="1209">
        <f t="shared" si="59"/>
        <v>0</v>
      </c>
      <c r="CQH78" s="1209">
        <f t="shared" si="59"/>
        <v>0</v>
      </c>
      <c r="CQI78" s="1209">
        <f t="shared" si="59"/>
        <v>0</v>
      </c>
      <c r="CQJ78" s="1209">
        <f t="shared" si="59"/>
        <v>0</v>
      </c>
      <c r="CQK78" s="1209">
        <f t="shared" si="59"/>
        <v>0</v>
      </c>
      <c r="CQL78" s="1209">
        <f t="shared" si="59"/>
        <v>0</v>
      </c>
      <c r="CQM78" s="1209">
        <f t="shared" si="59"/>
        <v>0</v>
      </c>
      <c r="CQN78" s="1209">
        <f t="shared" si="59"/>
        <v>0</v>
      </c>
      <c r="CQO78" s="1209">
        <f t="shared" si="59"/>
        <v>0</v>
      </c>
      <c r="CQP78" s="1209">
        <f t="shared" si="59"/>
        <v>0</v>
      </c>
      <c r="CQQ78" s="1209">
        <f t="shared" si="59"/>
        <v>0</v>
      </c>
      <c r="CQR78" s="1209">
        <f t="shared" si="59"/>
        <v>0</v>
      </c>
      <c r="CQS78" s="1209">
        <f t="shared" si="59"/>
        <v>0</v>
      </c>
      <c r="CQT78" s="1209">
        <f t="shared" si="59"/>
        <v>0</v>
      </c>
      <c r="CQU78" s="1209">
        <f t="shared" si="59"/>
        <v>0</v>
      </c>
      <c r="CQV78" s="1209">
        <f t="shared" si="59"/>
        <v>0</v>
      </c>
      <c r="CQW78" s="1209">
        <f t="shared" si="59"/>
        <v>0</v>
      </c>
      <c r="CQX78" s="1209">
        <f t="shared" si="59"/>
        <v>0</v>
      </c>
      <c r="CQY78" s="1209">
        <f t="shared" si="59"/>
        <v>0</v>
      </c>
      <c r="CQZ78" s="1209">
        <f t="shared" si="59"/>
        <v>0</v>
      </c>
      <c r="CRA78" s="1209">
        <f t="shared" si="59"/>
        <v>0</v>
      </c>
      <c r="CRB78" s="1209">
        <f t="shared" si="59"/>
        <v>0</v>
      </c>
      <c r="CRC78" s="1209">
        <f t="shared" si="59"/>
        <v>0</v>
      </c>
      <c r="CRD78" s="1209">
        <f t="shared" ref="CRD78:CTO78" si="60">SUM(CRD76:CRD77)</f>
        <v>0</v>
      </c>
      <c r="CRE78" s="1209">
        <f t="shared" si="60"/>
        <v>0</v>
      </c>
      <c r="CRF78" s="1209">
        <f t="shared" si="60"/>
        <v>0</v>
      </c>
      <c r="CRG78" s="1209">
        <f t="shared" si="60"/>
        <v>0</v>
      </c>
      <c r="CRH78" s="1209">
        <f t="shared" si="60"/>
        <v>0</v>
      </c>
      <c r="CRI78" s="1209">
        <f t="shared" si="60"/>
        <v>0</v>
      </c>
      <c r="CRJ78" s="1209">
        <f t="shared" si="60"/>
        <v>0</v>
      </c>
      <c r="CRK78" s="1209">
        <f t="shared" si="60"/>
        <v>0</v>
      </c>
      <c r="CRL78" s="1209">
        <f t="shared" si="60"/>
        <v>0</v>
      </c>
      <c r="CRM78" s="1209">
        <f t="shared" si="60"/>
        <v>0</v>
      </c>
      <c r="CRN78" s="1209">
        <f t="shared" si="60"/>
        <v>0</v>
      </c>
      <c r="CRO78" s="1209">
        <f t="shared" si="60"/>
        <v>0</v>
      </c>
      <c r="CRP78" s="1209">
        <f t="shared" si="60"/>
        <v>0</v>
      </c>
      <c r="CRQ78" s="1209">
        <f t="shared" si="60"/>
        <v>0</v>
      </c>
      <c r="CRR78" s="1209">
        <f t="shared" si="60"/>
        <v>0</v>
      </c>
      <c r="CRS78" s="1209">
        <f t="shared" si="60"/>
        <v>0</v>
      </c>
      <c r="CRT78" s="1209">
        <f t="shared" si="60"/>
        <v>0</v>
      </c>
      <c r="CRU78" s="1209">
        <f t="shared" si="60"/>
        <v>0</v>
      </c>
      <c r="CRV78" s="1209">
        <f t="shared" si="60"/>
        <v>0</v>
      </c>
      <c r="CRW78" s="1209">
        <f t="shared" si="60"/>
        <v>0</v>
      </c>
      <c r="CRX78" s="1209">
        <f t="shared" si="60"/>
        <v>0</v>
      </c>
      <c r="CRY78" s="1209">
        <f t="shared" si="60"/>
        <v>0</v>
      </c>
      <c r="CRZ78" s="1209">
        <f t="shared" si="60"/>
        <v>0</v>
      </c>
      <c r="CSA78" s="1209">
        <f t="shared" si="60"/>
        <v>0</v>
      </c>
      <c r="CSB78" s="1209">
        <f t="shared" si="60"/>
        <v>0</v>
      </c>
      <c r="CSC78" s="1209">
        <f t="shared" si="60"/>
        <v>0</v>
      </c>
      <c r="CSD78" s="1209">
        <f t="shared" si="60"/>
        <v>0</v>
      </c>
      <c r="CSE78" s="1209">
        <f t="shared" si="60"/>
        <v>0</v>
      </c>
      <c r="CSF78" s="1209">
        <f t="shared" si="60"/>
        <v>0</v>
      </c>
      <c r="CSG78" s="1209">
        <f t="shared" si="60"/>
        <v>0</v>
      </c>
      <c r="CSH78" s="1209">
        <f t="shared" si="60"/>
        <v>0</v>
      </c>
      <c r="CSI78" s="1209">
        <f t="shared" si="60"/>
        <v>0</v>
      </c>
      <c r="CSJ78" s="1209">
        <f t="shared" si="60"/>
        <v>0</v>
      </c>
      <c r="CSK78" s="1209">
        <f t="shared" si="60"/>
        <v>0</v>
      </c>
      <c r="CSL78" s="1209">
        <f t="shared" si="60"/>
        <v>0</v>
      </c>
      <c r="CSM78" s="1209">
        <f t="shared" si="60"/>
        <v>0</v>
      </c>
      <c r="CSN78" s="1209">
        <f t="shared" si="60"/>
        <v>0</v>
      </c>
      <c r="CSO78" s="1209">
        <f t="shared" si="60"/>
        <v>0</v>
      </c>
      <c r="CSP78" s="1209">
        <f t="shared" si="60"/>
        <v>0</v>
      </c>
      <c r="CSQ78" s="1209">
        <f t="shared" si="60"/>
        <v>0</v>
      </c>
      <c r="CSR78" s="1209">
        <f t="shared" si="60"/>
        <v>0</v>
      </c>
      <c r="CSS78" s="1209">
        <f t="shared" si="60"/>
        <v>0</v>
      </c>
      <c r="CST78" s="1209">
        <f t="shared" si="60"/>
        <v>0</v>
      </c>
      <c r="CSU78" s="1209">
        <f t="shared" si="60"/>
        <v>0</v>
      </c>
      <c r="CSV78" s="1209">
        <f t="shared" si="60"/>
        <v>0</v>
      </c>
      <c r="CSW78" s="1209">
        <f t="shared" si="60"/>
        <v>0</v>
      </c>
      <c r="CSX78" s="1209">
        <f t="shared" si="60"/>
        <v>0</v>
      </c>
      <c r="CSY78" s="1209">
        <f t="shared" si="60"/>
        <v>0</v>
      </c>
      <c r="CSZ78" s="1209">
        <f t="shared" si="60"/>
        <v>0</v>
      </c>
      <c r="CTA78" s="1209">
        <f t="shared" si="60"/>
        <v>0</v>
      </c>
      <c r="CTB78" s="1209">
        <f t="shared" si="60"/>
        <v>0</v>
      </c>
      <c r="CTC78" s="1209">
        <f t="shared" si="60"/>
        <v>0</v>
      </c>
      <c r="CTD78" s="1209">
        <f t="shared" si="60"/>
        <v>0</v>
      </c>
      <c r="CTE78" s="1209">
        <f t="shared" si="60"/>
        <v>0</v>
      </c>
      <c r="CTF78" s="1209">
        <f t="shared" si="60"/>
        <v>0</v>
      </c>
      <c r="CTG78" s="1209">
        <f t="shared" si="60"/>
        <v>0</v>
      </c>
      <c r="CTH78" s="1209">
        <f t="shared" si="60"/>
        <v>0</v>
      </c>
      <c r="CTI78" s="1209">
        <f t="shared" si="60"/>
        <v>0</v>
      </c>
      <c r="CTJ78" s="1209">
        <f t="shared" si="60"/>
        <v>0</v>
      </c>
      <c r="CTK78" s="1209">
        <f t="shared" si="60"/>
        <v>0</v>
      </c>
      <c r="CTL78" s="1209">
        <f t="shared" si="60"/>
        <v>0</v>
      </c>
      <c r="CTM78" s="1209">
        <f t="shared" si="60"/>
        <v>0</v>
      </c>
      <c r="CTN78" s="1209">
        <f t="shared" si="60"/>
        <v>0</v>
      </c>
      <c r="CTO78" s="1209">
        <f t="shared" si="60"/>
        <v>0</v>
      </c>
      <c r="CTP78" s="1209">
        <f t="shared" ref="CTP78:CWA78" si="61">SUM(CTP76:CTP77)</f>
        <v>0</v>
      </c>
      <c r="CTQ78" s="1209">
        <f t="shared" si="61"/>
        <v>0</v>
      </c>
      <c r="CTR78" s="1209">
        <f t="shared" si="61"/>
        <v>0</v>
      </c>
      <c r="CTS78" s="1209">
        <f t="shared" si="61"/>
        <v>0</v>
      </c>
      <c r="CTT78" s="1209">
        <f t="shared" si="61"/>
        <v>0</v>
      </c>
      <c r="CTU78" s="1209">
        <f t="shared" si="61"/>
        <v>0</v>
      </c>
      <c r="CTV78" s="1209">
        <f t="shared" si="61"/>
        <v>0</v>
      </c>
      <c r="CTW78" s="1209">
        <f t="shared" si="61"/>
        <v>0</v>
      </c>
      <c r="CTX78" s="1209">
        <f t="shared" si="61"/>
        <v>0</v>
      </c>
      <c r="CTY78" s="1209">
        <f t="shared" si="61"/>
        <v>0</v>
      </c>
      <c r="CTZ78" s="1209">
        <f t="shared" si="61"/>
        <v>0</v>
      </c>
      <c r="CUA78" s="1209">
        <f t="shared" si="61"/>
        <v>0</v>
      </c>
      <c r="CUB78" s="1209">
        <f t="shared" si="61"/>
        <v>0</v>
      </c>
      <c r="CUC78" s="1209">
        <f t="shared" si="61"/>
        <v>0</v>
      </c>
      <c r="CUD78" s="1209">
        <f t="shared" si="61"/>
        <v>0</v>
      </c>
      <c r="CUE78" s="1209">
        <f t="shared" si="61"/>
        <v>0</v>
      </c>
      <c r="CUF78" s="1209">
        <f t="shared" si="61"/>
        <v>0</v>
      </c>
      <c r="CUG78" s="1209">
        <f t="shared" si="61"/>
        <v>0</v>
      </c>
      <c r="CUH78" s="1209">
        <f t="shared" si="61"/>
        <v>0</v>
      </c>
      <c r="CUI78" s="1209">
        <f t="shared" si="61"/>
        <v>0</v>
      </c>
      <c r="CUJ78" s="1209">
        <f t="shared" si="61"/>
        <v>0</v>
      </c>
      <c r="CUK78" s="1209">
        <f t="shared" si="61"/>
        <v>0</v>
      </c>
      <c r="CUL78" s="1209">
        <f t="shared" si="61"/>
        <v>0</v>
      </c>
      <c r="CUM78" s="1209">
        <f t="shared" si="61"/>
        <v>0</v>
      </c>
      <c r="CUN78" s="1209">
        <f t="shared" si="61"/>
        <v>0</v>
      </c>
      <c r="CUO78" s="1209">
        <f t="shared" si="61"/>
        <v>0</v>
      </c>
      <c r="CUP78" s="1209">
        <f t="shared" si="61"/>
        <v>0</v>
      </c>
      <c r="CUQ78" s="1209">
        <f t="shared" si="61"/>
        <v>0</v>
      </c>
      <c r="CUR78" s="1209">
        <f t="shared" si="61"/>
        <v>0</v>
      </c>
      <c r="CUS78" s="1209">
        <f t="shared" si="61"/>
        <v>0</v>
      </c>
      <c r="CUT78" s="1209">
        <f t="shared" si="61"/>
        <v>0</v>
      </c>
      <c r="CUU78" s="1209">
        <f t="shared" si="61"/>
        <v>0</v>
      </c>
      <c r="CUV78" s="1209">
        <f t="shared" si="61"/>
        <v>0</v>
      </c>
      <c r="CUW78" s="1209">
        <f t="shared" si="61"/>
        <v>0</v>
      </c>
      <c r="CUX78" s="1209">
        <f t="shared" si="61"/>
        <v>0</v>
      </c>
      <c r="CUY78" s="1209">
        <f t="shared" si="61"/>
        <v>0</v>
      </c>
      <c r="CUZ78" s="1209">
        <f t="shared" si="61"/>
        <v>0</v>
      </c>
      <c r="CVA78" s="1209">
        <f t="shared" si="61"/>
        <v>0</v>
      </c>
      <c r="CVB78" s="1209">
        <f t="shared" si="61"/>
        <v>0</v>
      </c>
      <c r="CVC78" s="1209">
        <f t="shared" si="61"/>
        <v>0</v>
      </c>
      <c r="CVD78" s="1209">
        <f t="shared" si="61"/>
        <v>0</v>
      </c>
      <c r="CVE78" s="1209">
        <f t="shared" si="61"/>
        <v>0</v>
      </c>
      <c r="CVF78" s="1209">
        <f t="shared" si="61"/>
        <v>0</v>
      </c>
      <c r="CVG78" s="1209">
        <f t="shared" si="61"/>
        <v>0</v>
      </c>
      <c r="CVH78" s="1209">
        <f t="shared" si="61"/>
        <v>0</v>
      </c>
      <c r="CVI78" s="1209">
        <f t="shared" si="61"/>
        <v>0</v>
      </c>
      <c r="CVJ78" s="1209">
        <f t="shared" si="61"/>
        <v>0</v>
      </c>
      <c r="CVK78" s="1209">
        <f t="shared" si="61"/>
        <v>0</v>
      </c>
      <c r="CVL78" s="1209">
        <f t="shared" si="61"/>
        <v>0</v>
      </c>
      <c r="CVM78" s="1209">
        <f t="shared" si="61"/>
        <v>0</v>
      </c>
      <c r="CVN78" s="1209">
        <f t="shared" si="61"/>
        <v>0</v>
      </c>
      <c r="CVO78" s="1209">
        <f t="shared" si="61"/>
        <v>0</v>
      </c>
      <c r="CVP78" s="1209">
        <f t="shared" si="61"/>
        <v>0</v>
      </c>
      <c r="CVQ78" s="1209">
        <f t="shared" si="61"/>
        <v>0</v>
      </c>
      <c r="CVR78" s="1209">
        <f t="shared" si="61"/>
        <v>0</v>
      </c>
      <c r="CVS78" s="1209">
        <f t="shared" si="61"/>
        <v>0</v>
      </c>
      <c r="CVT78" s="1209">
        <f t="shared" si="61"/>
        <v>0</v>
      </c>
      <c r="CVU78" s="1209">
        <f t="shared" si="61"/>
        <v>0</v>
      </c>
      <c r="CVV78" s="1209">
        <f t="shared" si="61"/>
        <v>0</v>
      </c>
      <c r="CVW78" s="1209">
        <f t="shared" si="61"/>
        <v>0</v>
      </c>
      <c r="CVX78" s="1209">
        <f t="shared" si="61"/>
        <v>0</v>
      </c>
      <c r="CVY78" s="1209">
        <f t="shared" si="61"/>
        <v>0</v>
      </c>
      <c r="CVZ78" s="1209">
        <f t="shared" si="61"/>
        <v>0</v>
      </c>
      <c r="CWA78" s="1209">
        <f t="shared" si="61"/>
        <v>0</v>
      </c>
      <c r="CWB78" s="1209">
        <f t="shared" ref="CWB78:CYM78" si="62">SUM(CWB76:CWB77)</f>
        <v>0</v>
      </c>
      <c r="CWC78" s="1209">
        <f t="shared" si="62"/>
        <v>0</v>
      </c>
      <c r="CWD78" s="1209">
        <f t="shared" si="62"/>
        <v>0</v>
      </c>
      <c r="CWE78" s="1209">
        <f t="shared" si="62"/>
        <v>0</v>
      </c>
      <c r="CWF78" s="1209">
        <f t="shared" si="62"/>
        <v>0</v>
      </c>
      <c r="CWG78" s="1209">
        <f t="shared" si="62"/>
        <v>0</v>
      </c>
      <c r="CWH78" s="1209">
        <f t="shared" si="62"/>
        <v>0</v>
      </c>
      <c r="CWI78" s="1209">
        <f t="shared" si="62"/>
        <v>0</v>
      </c>
      <c r="CWJ78" s="1209">
        <f t="shared" si="62"/>
        <v>0</v>
      </c>
      <c r="CWK78" s="1209">
        <f t="shared" si="62"/>
        <v>0</v>
      </c>
      <c r="CWL78" s="1209">
        <f t="shared" si="62"/>
        <v>0</v>
      </c>
      <c r="CWM78" s="1209">
        <f t="shared" si="62"/>
        <v>0</v>
      </c>
      <c r="CWN78" s="1209">
        <f t="shared" si="62"/>
        <v>0</v>
      </c>
      <c r="CWO78" s="1209">
        <f t="shared" si="62"/>
        <v>0</v>
      </c>
      <c r="CWP78" s="1209">
        <f t="shared" si="62"/>
        <v>0</v>
      </c>
      <c r="CWQ78" s="1209">
        <f t="shared" si="62"/>
        <v>0</v>
      </c>
      <c r="CWR78" s="1209">
        <f t="shared" si="62"/>
        <v>0</v>
      </c>
      <c r="CWS78" s="1209">
        <f t="shared" si="62"/>
        <v>0</v>
      </c>
      <c r="CWT78" s="1209">
        <f t="shared" si="62"/>
        <v>0</v>
      </c>
      <c r="CWU78" s="1209">
        <f t="shared" si="62"/>
        <v>0</v>
      </c>
      <c r="CWV78" s="1209">
        <f t="shared" si="62"/>
        <v>0</v>
      </c>
      <c r="CWW78" s="1209">
        <f t="shared" si="62"/>
        <v>0</v>
      </c>
      <c r="CWX78" s="1209">
        <f t="shared" si="62"/>
        <v>0</v>
      </c>
      <c r="CWY78" s="1209">
        <f t="shared" si="62"/>
        <v>0</v>
      </c>
      <c r="CWZ78" s="1209">
        <f t="shared" si="62"/>
        <v>0</v>
      </c>
      <c r="CXA78" s="1209">
        <f t="shared" si="62"/>
        <v>0</v>
      </c>
      <c r="CXB78" s="1209">
        <f t="shared" si="62"/>
        <v>0</v>
      </c>
      <c r="CXC78" s="1209">
        <f t="shared" si="62"/>
        <v>0</v>
      </c>
      <c r="CXD78" s="1209">
        <f t="shared" si="62"/>
        <v>0</v>
      </c>
      <c r="CXE78" s="1209">
        <f t="shared" si="62"/>
        <v>0</v>
      </c>
      <c r="CXF78" s="1209">
        <f t="shared" si="62"/>
        <v>0</v>
      </c>
      <c r="CXG78" s="1209">
        <f t="shared" si="62"/>
        <v>0</v>
      </c>
      <c r="CXH78" s="1209">
        <f t="shared" si="62"/>
        <v>0</v>
      </c>
      <c r="CXI78" s="1209">
        <f t="shared" si="62"/>
        <v>0</v>
      </c>
      <c r="CXJ78" s="1209">
        <f t="shared" si="62"/>
        <v>0</v>
      </c>
      <c r="CXK78" s="1209">
        <f t="shared" si="62"/>
        <v>0</v>
      </c>
      <c r="CXL78" s="1209">
        <f t="shared" si="62"/>
        <v>0</v>
      </c>
      <c r="CXM78" s="1209">
        <f t="shared" si="62"/>
        <v>0</v>
      </c>
      <c r="CXN78" s="1209">
        <f t="shared" si="62"/>
        <v>0</v>
      </c>
      <c r="CXO78" s="1209">
        <f t="shared" si="62"/>
        <v>0</v>
      </c>
      <c r="CXP78" s="1209">
        <f t="shared" si="62"/>
        <v>0</v>
      </c>
      <c r="CXQ78" s="1209">
        <f t="shared" si="62"/>
        <v>0</v>
      </c>
      <c r="CXR78" s="1209">
        <f t="shared" si="62"/>
        <v>0</v>
      </c>
      <c r="CXS78" s="1209">
        <f t="shared" si="62"/>
        <v>0</v>
      </c>
      <c r="CXT78" s="1209">
        <f t="shared" si="62"/>
        <v>0</v>
      </c>
      <c r="CXU78" s="1209">
        <f t="shared" si="62"/>
        <v>0</v>
      </c>
      <c r="CXV78" s="1209">
        <f t="shared" si="62"/>
        <v>0</v>
      </c>
      <c r="CXW78" s="1209">
        <f t="shared" si="62"/>
        <v>0</v>
      </c>
      <c r="CXX78" s="1209">
        <f t="shared" si="62"/>
        <v>0</v>
      </c>
      <c r="CXY78" s="1209">
        <f t="shared" si="62"/>
        <v>0</v>
      </c>
      <c r="CXZ78" s="1209">
        <f t="shared" si="62"/>
        <v>0</v>
      </c>
      <c r="CYA78" s="1209">
        <f t="shared" si="62"/>
        <v>0</v>
      </c>
      <c r="CYB78" s="1209">
        <f t="shared" si="62"/>
        <v>0</v>
      </c>
      <c r="CYC78" s="1209">
        <f t="shared" si="62"/>
        <v>0</v>
      </c>
      <c r="CYD78" s="1209">
        <f t="shared" si="62"/>
        <v>0</v>
      </c>
      <c r="CYE78" s="1209">
        <f t="shared" si="62"/>
        <v>0</v>
      </c>
      <c r="CYF78" s="1209">
        <f t="shared" si="62"/>
        <v>0</v>
      </c>
      <c r="CYG78" s="1209">
        <f t="shared" si="62"/>
        <v>0</v>
      </c>
      <c r="CYH78" s="1209">
        <f t="shared" si="62"/>
        <v>0</v>
      </c>
      <c r="CYI78" s="1209">
        <f t="shared" si="62"/>
        <v>0</v>
      </c>
      <c r="CYJ78" s="1209">
        <f t="shared" si="62"/>
        <v>0</v>
      </c>
      <c r="CYK78" s="1209">
        <f t="shared" si="62"/>
        <v>0</v>
      </c>
      <c r="CYL78" s="1209">
        <f t="shared" si="62"/>
        <v>0</v>
      </c>
      <c r="CYM78" s="1209">
        <f t="shared" si="62"/>
        <v>0</v>
      </c>
      <c r="CYN78" s="1209">
        <f t="shared" ref="CYN78:DAY78" si="63">SUM(CYN76:CYN77)</f>
        <v>0</v>
      </c>
      <c r="CYO78" s="1209">
        <f t="shared" si="63"/>
        <v>0</v>
      </c>
      <c r="CYP78" s="1209">
        <f t="shared" si="63"/>
        <v>0</v>
      </c>
      <c r="CYQ78" s="1209">
        <f t="shared" si="63"/>
        <v>0</v>
      </c>
      <c r="CYR78" s="1209">
        <f t="shared" si="63"/>
        <v>0</v>
      </c>
      <c r="CYS78" s="1209">
        <f t="shared" si="63"/>
        <v>0</v>
      </c>
      <c r="CYT78" s="1209">
        <f t="shared" si="63"/>
        <v>0</v>
      </c>
      <c r="CYU78" s="1209">
        <f t="shared" si="63"/>
        <v>0</v>
      </c>
      <c r="CYV78" s="1209">
        <f t="shared" si="63"/>
        <v>0</v>
      </c>
      <c r="CYW78" s="1209">
        <f t="shared" si="63"/>
        <v>0</v>
      </c>
      <c r="CYX78" s="1209">
        <f t="shared" si="63"/>
        <v>0</v>
      </c>
      <c r="CYY78" s="1209">
        <f t="shared" si="63"/>
        <v>0</v>
      </c>
      <c r="CYZ78" s="1209">
        <f t="shared" si="63"/>
        <v>0</v>
      </c>
      <c r="CZA78" s="1209">
        <f t="shared" si="63"/>
        <v>0</v>
      </c>
      <c r="CZB78" s="1209">
        <f t="shared" si="63"/>
        <v>0</v>
      </c>
      <c r="CZC78" s="1209">
        <f t="shared" si="63"/>
        <v>0</v>
      </c>
      <c r="CZD78" s="1209">
        <f t="shared" si="63"/>
        <v>0</v>
      </c>
      <c r="CZE78" s="1209">
        <f t="shared" si="63"/>
        <v>0</v>
      </c>
      <c r="CZF78" s="1209">
        <f t="shared" si="63"/>
        <v>0</v>
      </c>
      <c r="CZG78" s="1209">
        <f t="shared" si="63"/>
        <v>0</v>
      </c>
      <c r="CZH78" s="1209">
        <f t="shared" si="63"/>
        <v>0</v>
      </c>
      <c r="CZI78" s="1209">
        <f t="shared" si="63"/>
        <v>0</v>
      </c>
      <c r="CZJ78" s="1209">
        <f t="shared" si="63"/>
        <v>0</v>
      </c>
      <c r="CZK78" s="1209">
        <f t="shared" si="63"/>
        <v>0</v>
      </c>
      <c r="CZL78" s="1209">
        <f t="shared" si="63"/>
        <v>0</v>
      </c>
      <c r="CZM78" s="1209">
        <f t="shared" si="63"/>
        <v>0</v>
      </c>
      <c r="CZN78" s="1209">
        <f t="shared" si="63"/>
        <v>0</v>
      </c>
      <c r="CZO78" s="1209">
        <f t="shared" si="63"/>
        <v>0</v>
      </c>
      <c r="CZP78" s="1209">
        <f t="shared" si="63"/>
        <v>0</v>
      </c>
      <c r="CZQ78" s="1209">
        <f t="shared" si="63"/>
        <v>0</v>
      </c>
      <c r="CZR78" s="1209">
        <f t="shared" si="63"/>
        <v>0</v>
      </c>
      <c r="CZS78" s="1209">
        <f t="shared" si="63"/>
        <v>0</v>
      </c>
      <c r="CZT78" s="1209">
        <f t="shared" si="63"/>
        <v>0</v>
      </c>
      <c r="CZU78" s="1209">
        <f t="shared" si="63"/>
        <v>0</v>
      </c>
      <c r="CZV78" s="1209">
        <f t="shared" si="63"/>
        <v>0</v>
      </c>
      <c r="CZW78" s="1209">
        <f t="shared" si="63"/>
        <v>0</v>
      </c>
      <c r="CZX78" s="1209">
        <f t="shared" si="63"/>
        <v>0</v>
      </c>
      <c r="CZY78" s="1209">
        <f t="shared" si="63"/>
        <v>0</v>
      </c>
      <c r="CZZ78" s="1209">
        <f t="shared" si="63"/>
        <v>0</v>
      </c>
      <c r="DAA78" s="1209">
        <f t="shared" si="63"/>
        <v>0</v>
      </c>
      <c r="DAB78" s="1209">
        <f t="shared" si="63"/>
        <v>0</v>
      </c>
      <c r="DAC78" s="1209">
        <f t="shared" si="63"/>
        <v>0</v>
      </c>
      <c r="DAD78" s="1209">
        <f t="shared" si="63"/>
        <v>0</v>
      </c>
      <c r="DAE78" s="1209">
        <f t="shared" si="63"/>
        <v>0</v>
      </c>
      <c r="DAF78" s="1209">
        <f t="shared" si="63"/>
        <v>0</v>
      </c>
      <c r="DAG78" s="1209">
        <f t="shared" si="63"/>
        <v>0</v>
      </c>
      <c r="DAH78" s="1209">
        <f t="shared" si="63"/>
        <v>0</v>
      </c>
      <c r="DAI78" s="1209">
        <f t="shared" si="63"/>
        <v>0</v>
      </c>
      <c r="DAJ78" s="1209">
        <f t="shared" si="63"/>
        <v>0</v>
      </c>
      <c r="DAK78" s="1209">
        <f t="shared" si="63"/>
        <v>0</v>
      </c>
      <c r="DAL78" s="1209">
        <f t="shared" si="63"/>
        <v>0</v>
      </c>
      <c r="DAM78" s="1209">
        <f t="shared" si="63"/>
        <v>0</v>
      </c>
      <c r="DAN78" s="1209">
        <f t="shared" si="63"/>
        <v>0</v>
      </c>
      <c r="DAO78" s="1209">
        <f t="shared" si="63"/>
        <v>0</v>
      </c>
      <c r="DAP78" s="1209">
        <f t="shared" si="63"/>
        <v>0</v>
      </c>
      <c r="DAQ78" s="1209">
        <f t="shared" si="63"/>
        <v>0</v>
      </c>
      <c r="DAR78" s="1209">
        <f t="shared" si="63"/>
        <v>0</v>
      </c>
      <c r="DAS78" s="1209">
        <f t="shared" si="63"/>
        <v>0</v>
      </c>
      <c r="DAT78" s="1209">
        <f t="shared" si="63"/>
        <v>0</v>
      </c>
      <c r="DAU78" s="1209">
        <f t="shared" si="63"/>
        <v>0</v>
      </c>
      <c r="DAV78" s="1209">
        <f t="shared" si="63"/>
        <v>0</v>
      </c>
      <c r="DAW78" s="1209">
        <f t="shared" si="63"/>
        <v>0</v>
      </c>
      <c r="DAX78" s="1209">
        <f t="shared" si="63"/>
        <v>0</v>
      </c>
      <c r="DAY78" s="1209">
        <f t="shared" si="63"/>
        <v>0</v>
      </c>
      <c r="DAZ78" s="1209">
        <f t="shared" ref="DAZ78:DDK78" si="64">SUM(DAZ76:DAZ77)</f>
        <v>0</v>
      </c>
      <c r="DBA78" s="1209">
        <f t="shared" si="64"/>
        <v>0</v>
      </c>
      <c r="DBB78" s="1209">
        <f t="shared" si="64"/>
        <v>0</v>
      </c>
      <c r="DBC78" s="1209">
        <f t="shared" si="64"/>
        <v>0</v>
      </c>
      <c r="DBD78" s="1209">
        <f t="shared" si="64"/>
        <v>0</v>
      </c>
      <c r="DBE78" s="1209">
        <f t="shared" si="64"/>
        <v>0</v>
      </c>
      <c r="DBF78" s="1209">
        <f t="shared" si="64"/>
        <v>0</v>
      </c>
      <c r="DBG78" s="1209">
        <f t="shared" si="64"/>
        <v>0</v>
      </c>
      <c r="DBH78" s="1209">
        <f t="shared" si="64"/>
        <v>0</v>
      </c>
      <c r="DBI78" s="1209">
        <f t="shared" si="64"/>
        <v>0</v>
      </c>
      <c r="DBJ78" s="1209">
        <f t="shared" si="64"/>
        <v>0</v>
      </c>
      <c r="DBK78" s="1209">
        <f t="shared" si="64"/>
        <v>0</v>
      </c>
      <c r="DBL78" s="1209">
        <f t="shared" si="64"/>
        <v>0</v>
      </c>
      <c r="DBM78" s="1209">
        <f t="shared" si="64"/>
        <v>0</v>
      </c>
      <c r="DBN78" s="1209">
        <f t="shared" si="64"/>
        <v>0</v>
      </c>
      <c r="DBO78" s="1209">
        <f t="shared" si="64"/>
        <v>0</v>
      </c>
      <c r="DBP78" s="1209">
        <f t="shared" si="64"/>
        <v>0</v>
      </c>
      <c r="DBQ78" s="1209">
        <f t="shared" si="64"/>
        <v>0</v>
      </c>
      <c r="DBR78" s="1209">
        <f t="shared" si="64"/>
        <v>0</v>
      </c>
      <c r="DBS78" s="1209">
        <f t="shared" si="64"/>
        <v>0</v>
      </c>
      <c r="DBT78" s="1209">
        <f t="shared" si="64"/>
        <v>0</v>
      </c>
      <c r="DBU78" s="1209">
        <f t="shared" si="64"/>
        <v>0</v>
      </c>
      <c r="DBV78" s="1209">
        <f t="shared" si="64"/>
        <v>0</v>
      </c>
      <c r="DBW78" s="1209">
        <f t="shared" si="64"/>
        <v>0</v>
      </c>
      <c r="DBX78" s="1209">
        <f t="shared" si="64"/>
        <v>0</v>
      </c>
      <c r="DBY78" s="1209">
        <f t="shared" si="64"/>
        <v>0</v>
      </c>
      <c r="DBZ78" s="1209">
        <f t="shared" si="64"/>
        <v>0</v>
      </c>
      <c r="DCA78" s="1209">
        <f t="shared" si="64"/>
        <v>0</v>
      </c>
      <c r="DCB78" s="1209">
        <f t="shared" si="64"/>
        <v>0</v>
      </c>
      <c r="DCC78" s="1209">
        <f t="shared" si="64"/>
        <v>0</v>
      </c>
      <c r="DCD78" s="1209">
        <f t="shared" si="64"/>
        <v>0</v>
      </c>
      <c r="DCE78" s="1209">
        <f t="shared" si="64"/>
        <v>0</v>
      </c>
      <c r="DCF78" s="1209">
        <f t="shared" si="64"/>
        <v>0</v>
      </c>
      <c r="DCG78" s="1209">
        <f t="shared" si="64"/>
        <v>0</v>
      </c>
      <c r="DCH78" s="1209">
        <f t="shared" si="64"/>
        <v>0</v>
      </c>
      <c r="DCI78" s="1209">
        <f t="shared" si="64"/>
        <v>0</v>
      </c>
      <c r="DCJ78" s="1209">
        <f t="shared" si="64"/>
        <v>0</v>
      </c>
      <c r="DCK78" s="1209">
        <f t="shared" si="64"/>
        <v>0</v>
      </c>
      <c r="DCL78" s="1209">
        <f t="shared" si="64"/>
        <v>0</v>
      </c>
      <c r="DCM78" s="1209">
        <f t="shared" si="64"/>
        <v>0</v>
      </c>
      <c r="DCN78" s="1209">
        <f t="shared" si="64"/>
        <v>0</v>
      </c>
      <c r="DCO78" s="1209">
        <f t="shared" si="64"/>
        <v>0</v>
      </c>
      <c r="DCP78" s="1209">
        <f t="shared" si="64"/>
        <v>0</v>
      </c>
      <c r="DCQ78" s="1209">
        <f t="shared" si="64"/>
        <v>0</v>
      </c>
      <c r="DCR78" s="1209">
        <f t="shared" si="64"/>
        <v>0</v>
      </c>
      <c r="DCS78" s="1209">
        <f t="shared" si="64"/>
        <v>0</v>
      </c>
      <c r="DCT78" s="1209">
        <f t="shared" si="64"/>
        <v>0</v>
      </c>
      <c r="DCU78" s="1209">
        <f t="shared" si="64"/>
        <v>0</v>
      </c>
      <c r="DCV78" s="1209">
        <f t="shared" si="64"/>
        <v>0</v>
      </c>
      <c r="DCW78" s="1209">
        <f t="shared" si="64"/>
        <v>0</v>
      </c>
      <c r="DCX78" s="1209">
        <f t="shared" si="64"/>
        <v>0</v>
      </c>
      <c r="DCY78" s="1209">
        <f t="shared" si="64"/>
        <v>0</v>
      </c>
      <c r="DCZ78" s="1209">
        <f t="shared" si="64"/>
        <v>0</v>
      </c>
      <c r="DDA78" s="1209">
        <f t="shared" si="64"/>
        <v>0</v>
      </c>
      <c r="DDB78" s="1209">
        <f t="shared" si="64"/>
        <v>0</v>
      </c>
      <c r="DDC78" s="1209">
        <f t="shared" si="64"/>
        <v>0</v>
      </c>
      <c r="DDD78" s="1209">
        <f t="shared" si="64"/>
        <v>0</v>
      </c>
      <c r="DDE78" s="1209">
        <f t="shared" si="64"/>
        <v>0</v>
      </c>
      <c r="DDF78" s="1209">
        <f t="shared" si="64"/>
        <v>0</v>
      </c>
      <c r="DDG78" s="1209">
        <f t="shared" si="64"/>
        <v>0</v>
      </c>
      <c r="DDH78" s="1209">
        <f t="shared" si="64"/>
        <v>0</v>
      </c>
      <c r="DDI78" s="1209">
        <f t="shared" si="64"/>
        <v>0</v>
      </c>
      <c r="DDJ78" s="1209">
        <f t="shared" si="64"/>
        <v>0</v>
      </c>
      <c r="DDK78" s="1209">
        <f t="shared" si="64"/>
        <v>0</v>
      </c>
      <c r="DDL78" s="1209">
        <f t="shared" ref="DDL78:DFW78" si="65">SUM(DDL76:DDL77)</f>
        <v>0</v>
      </c>
      <c r="DDM78" s="1209">
        <f t="shared" si="65"/>
        <v>0</v>
      </c>
      <c r="DDN78" s="1209">
        <f t="shared" si="65"/>
        <v>0</v>
      </c>
      <c r="DDO78" s="1209">
        <f t="shared" si="65"/>
        <v>0</v>
      </c>
      <c r="DDP78" s="1209">
        <f t="shared" si="65"/>
        <v>0</v>
      </c>
      <c r="DDQ78" s="1209">
        <f t="shared" si="65"/>
        <v>0</v>
      </c>
      <c r="DDR78" s="1209">
        <f t="shared" si="65"/>
        <v>0</v>
      </c>
      <c r="DDS78" s="1209">
        <f t="shared" si="65"/>
        <v>0</v>
      </c>
      <c r="DDT78" s="1209">
        <f t="shared" si="65"/>
        <v>0</v>
      </c>
      <c r="DDU78" s="1209">
        <f t="shared" si="65"/>
        <v>0</v>
      </c>
      <c r="DDV78" s="1209">
        <f t="shared" si="65"/>
        <v>0</v>
      </c>
      <c r="DDW78" s="1209">
        <f t="shared" si="65"/>
        <v>0</v>
      </c>
      <c r="DDX78" s="1209">
        <f t="shared" si="65"/>
        <v>0</v>
      </c>
      <c r="DDY78" s="1209">
        <f t="shared" si="65"/>
        <v>0</v>
      </c>
      <c r="DDZ78" s="1209">
        <f t="shared" si="65"/>
        <v>0</v>
      </c>
      <c r="DEA78" s="1209">
        <f t="shared" si="65"/>
        <v>0</v>
      </c>
      <c r="DEB78" s="1209">
        <f t="shared" si="65"/>
        <v>0</v>
      </c>
      <c r="DEC78" s="1209">
        <f t="shared" si="65"/>
        <v>0</v>
      </c>
      <c r="DED78" s="1209">
        <f t="shared" si="65"/>
        <v>0</v>
      </c>
      <c r="DEE78" s="1209">
        <f t="shared" si="65"/>
        <v>0</v>
      </c>
      <c r="DEF78" s="1209">
        <f t="shared" si="65"/>
        <v>0</v>
      </c>
      <c r="DEG78" s="1209">
        <f t="shared" si="65"/>
        <v>0</v>
      </c>
      <c r="DEH78" s="1209">
        <f t="shared" si="65"/>
        <v>0</v>
      </c>
      <c r="DEI78" s="1209">
        <f t="shared" si="65"/>
        <v>0</v>
      </c>
      <c r="DEJ78" s="1209">
        <f t="shared" si="65"/>
        <v>0</v>
      </c>
      <c r="DEK78" s="1209">
        <f t="shared" si="65"/>
        <v>0</v>
      </c>
      <c r="DEL78" s="1209">
        <f t="shared" si="65"/>
        <v>0</v>
      </c>
      <c r="DEM78" s="1209">
        <f t="shared" si="65"/>
        <v>0</v>
      </c>
      <c r="DEN78" s="1209">
        <f t="shared" si="65"/>
        <v>0</v>
      </c>
      <c r="DEO78" s="1209">
        <f t="shared" si="65"/>
        <v>0</v>
      </c>
      <c r="DEP78" s="1209">
        <f t="shared" si="65"/>
        <v>0</v>
      </c>
      <c r="DEQ78" s="1209">
        <f t="shared" si="65"/>
        <v>0</v>
      </c>
      <c r="DER78" s="1209">
        <f t="shared" si="65"/>
        <v>0</v>
      </c>
      <c r="DES78" s="1209">
        <f t="shared" si="65"/>
        <v>0</v>
      </c>
      <c r="DET78" s="1209">
        <f t="shared" si="65"/>
        <v>0</v>
      </c>
      <c r="DEU78" s="1209">
        <f t="shared" si="65"/>
        <v>0</v>
      </c>
      <c r="DEV78" s="1209">
        <f t="shared" si="65"/>
        <v>0</v>
      </c>
      <c r="DEW78" s="1209">
        <f t="shared" si="65"/>
        <v>0</v>
      </c>
      <c r="DEX78" s="1209">
        <f t="shared" si="65"/>
        <v>0</v>
      </c>
      <c r="DEY78" s="1209">
        <f t="shared" si="65"/>
        <v>0</v>
      </c>
      <c r="DEZ78" s="1209">
        <f t="shared" si="65"/>
        <v>0</v>
      </c>
      <c r="DFA78" s="1209">
        <f t="shared" si="65"/>
        <v>0</v>
      </c>
      <c r="DFB78" s="1209">
        <f t="shared" si="65"/>
        <v>0</v>
      </c>
      <c r="DFC78" s="1209">
        <f t="shared" si="65"/>
        <v>0</v>
      </c>
      <c r="DFD78" s="1209">
        <f t="shared" si="65"/>
        <v>0</v>
      </c>
      <c r="DFE78" s="1209">
        <f t="shared" si="65"/>
        <v>0</v>
      </c>
      <c r="DFF78" s="1209">
        <f t="shared" si="65"/>
        <v>0</v>
      </c>
      <c r="DFG78" s="1209">
        <f t="shared" si="65"/>
        <v>0</v>
      </c>
      <c r="DFH78" s="1209">
        <f t="shared" si="65"/>
        <v>0</v>
      </c>
      <c r="DFI78" s="1209">
        <f t="shared" si="65"/>
        <v>0</v>
      </c>
      <c r="DFJ78" s="1209">
        <f t="shared" si="65"/>
        <v>0</v>
      </c>
      <c r="DFK78" s="1209">
        <f t="shared" si="65"/>
        <v>0</v>
      </c>
      <c r="DFL78" s="1209">
        <f t="shared" si="65"/>
        <v>0</v>
      </c>
      <c r="DFM78" s="1209">
        <f t="shared" si="65"/>
        <v>0</v>
      </c>
      <c r="DFN78" s="1209">
        <f t="shared" si="65"/>
        <v>0</v>
      </c>
      <c r="DFO78" s="1209">
        <f t="shared" si="65"/>
        <v>0</v>
      </c>
      <c r="DFP78" s="1209">
        <f t="shared" si="65"/>
        <v>0</v>
      </c>
      <c r="DFQ78" s="1209">
        <f t="shared" si="65"/>
        <v>0</v>
      </c>
      <c r="DFR78" s="1209">
        <f t="shared" si="65"/>
        <v>0</v>
      </c>
      <c r="DFS78" s="1209">
        <f t="shared" si="65"/>
        <v>0</v>
      </c>
      <c r="DFT78" s="1209">
        <f t="shared" si="65"/>
        <v>0</v>
      </c>
      <c r="DFU78" s="1209">
        <f t="shared" si="65"/>
        <v>0</v>
      </c>
      <c r="DFV78" s="1209">
        <f t="shared" si="65"/>
        <v>0</v>
      </c>
      <c r="DFW78" s="1209">
        <f t="shared" si="65"/>
        <v>0</v>
      </c>
      <c r="DFX78" s="1209">
        <f t="shared" ref="DFX78:DII78" si="66">SUM(DFX76:DFX77)</f>
        <v>0</v>
      </c>
      <c r="DFY78" s="1209">
        <f t="shared" si="66"/>
        <v>0</v>
      </c>
      <c r="DFZ78" s="1209">
        <f t="shared" si="66"/>
        <v>0</v>
      </c>
      <c r="DGA78" s="1209">
        <f t="shared" si="66"/>
        <v>0</v>
      </c>
      <c r="DGB78" s="1209">
        <f t="shared" si="66"/>
        <v>0</v>
      </c>
      <c r="DGC78" s="1209">
        <f t="shared" si="66"/>
        <v>0</v>
      </c>
      <c r="DGD78" s="1209">
        <f t="shared" si="66"/>
        <v>0</v>
      </c>
      <c r="DGE78" s="1209">
        <f t="shared" si="66"/>
        <v>0</v>
      </c>
      <c r="DGF78" s="1209">
        <f t="shared" si="66"/>
        <v>0</v>
      </c>
      <c r="DGG78" s="1209">
        <f t="shared" si="66"/>
        <v>0</v>
      </c>
      <c r="DGH78" s="1209">
        <f t="shared" si="66"/>
        <v>0</v>
      </c>
      <c r="DGI78" s="1209">
        <f t="shared" si="66"/>
        <v>0</v>
      </c>
      <c r="DGJ78" s="1209">
        <f t="shared" si="66"/>
        <v>0</v>
      </c>
      <c r="DGK78" s="1209">
        <f t="shared" si="66"/>
        <v>0</v>
      </c>
      <c r="DGL78" s="1209">
        <f t="shared" si="66"/>
        <v>0</v>
      </c>
      <c r="DGM78" s="1209">
        <f t="shared" si="66"/>
        <v>0</v>
      </c>
      <c r="DGN78" s="1209">
        <f t="shared" si="66"/>
        <v>0</v>
      </c>
      <c r="DGO78" s="1209">
        <f t="shared" si="66"/>
        <v>0</v>
      </c>
      <c r="DGP78" s="1209">
        <f t="shared" si="66"/>
        <v>0</v>
      </c>
      <c r="DGQ78" s="1209">
        <f t="shared" si="66"/>
        <v>0</v>
      </c>
      <c r="DGR78" s="1209">
        <f t="shared" si="66"/>
        <v>0</v>
      </c>
      <c r="DGS78" s="1209">
        <f t="shared" si="66"/>
        <v>0</v>
      </c>
      <c r="DGT78" s="1209">
        <f t="shared" si="66"/>
        <v>0</v>
      </c>
      <c r="DGU78" s="1209">
        <f t="shared" si="66"/>
        <v>0</v>
      </c>
      <c r="DGV78" s="1209">
        <f t="shared" si="66"/>
        <v>0</v>
      </c>
      <c r="DGW78" s="1209">
        <f t="shared" si="66"/>
        <v>0</v>
      </c>
      <c r="DGX78" s="1209">
        <f t="shared" si="66"/>
        <v>0</v>
      </c>
      <c r="DGY78" s="1209">
        <f t="shared" si="66"/>
        <v>0</v>
      </c>
      <c r="DGZ78" s="1209">
        <f t="shared" si="66"/>
        <v>0</v>
      </c>
      <c r="DHA78" s="1209">
        <f t="shared" si="66"/>
        <v>0</v>
      </c>
      <c r="DHB78" s="1209">
        <f t="shared" si="66"/>
        <v>0</v>
      </c>
      <c r="DHC78" s="1209">
        <f t="shared" si="66"/>
        <v>0</v>
      </c>
      <c r="DHD78" s="1209">
        <f t="shared" si="66"/>
        <v>0</v>
      </c>
      <c r="DHE78" s="1209">
        <f t="shared" si="66"/>
        <v>0</v>
      </c>
      <c r="DHF78" s="1209">
        <f t="shared" si="66"/>
        <v>0</v>
      </c>
      <c r="DHG78" s="1209">
        <f t="shared" si="66"/>
        <v>0</v>
      </c>
      <c r="DHH78" s="1209">
        <f t="shared" si="66"/>
        <v>0</v>
      </c>
      <c r="DHI78" s="1209">
        <f t="shared" si="66"/>
        <v>0</v>
      </c>
      <c r="DHJ78" s="1209">
        <f t="shared" si="66"/>
        <v>0</v>
      </c>
      <c r="DHK78" s="1209">
        <f t="shared" si="66"/>
        <v>0</v>
      </c>
      <c r="DHL78" s="1209">
        <f t="shared" si="66"/>
        <v>0</v>
      </c>
      <c r="DHM78" s="1209">
        <f t="shared" si="66"/>
        <v>0</v>
      </c>
      <c r="DHN78" s="1209">
        <f t="shared" si="66"/>
        <v>0</v>
      </c>
      <c r="DHO78" s="1209">
        <f t="shared" si="66"/>
        <v>0</v>
      </c>
      <c r="DHP78" s="1209">
        <f t="shared" si="66"/>
        <v>0</v>
      </c>
      <c r="DHQ78" s="1209">
        <f t="shared" si="66"/>
        <v>0</v>
      </c>
      <c r="DHR78" s="1209">
        <f t="shared" si="66"/>
        <v>0</v>
      </c>
      <c r="DHS78" s="1209">
        <f t="shared" si="66"/>
        <v>0</v>
      </c>
      <c r="DHT78" s="1209">
        <f t="shared" si="66"/>
        <v>0</v>
      </c>
      <c r="DHU78" s="1209">
        <f t="shared" si="66"/>
        <v>0</v>
      </c>
      <c r="DHV78" s="1209">
        <f t="shared" si="66"/>
        <v>0</v>
      </c>
      <c r="DHW78" s="1209">
        <f t="shared" si="66"/>
        <v>0</v>
      </c>
      <c r="DHX78" s="1209">
        <f t="shared" si="66"/>
        <v>0</v>
      </c>
      <c r="DHY78" s="1209">
        <f t="shared" si="66"/>
        <v>0</v>
      </c>
      <c r="DHZ78" s="1209">
        <f t="shared" si="66"/>
        <v>0</v>
      </c>
      <c r="DIA78" s="1209">
        <f t="shared" si="66"/>
        <v>0</v>
      </c>
      <c r="DIB78" s="1209">
        <f t="shared" si="66"/>
        <v>0</v>
      </c>
      <c r="DIC78" s="1209">
        <f t="shared" si="66"/>
        <v>0</v>
      </c>
      <c r="DID78" s="1209">
        <f t="shared" si="66"/>
        <v>0</v>
      </c>
      <c r="DIE78" s="1209">
        <f t="shared" si="66"/>
        <v>0</v>
      </c>
      <c r="DIF78" s="1209">
        <f t="shared" si="66"/>
        <v>0</v>
      </c>
      <c r="DIG78" s="1209">
        <f t="shared" si="66"/>
        <v>0</v>
      </c>
      <c r="DIH78" s="1209">
        <f t="shared" si="66"/>
        <v>0</v>
      </c>
      <c r="DII78" s="1209">
        <f t="shared" si="66"/>
        <v>0</v>
      </c>
      <c r="DIJ78" s="1209">
        <f t="shared" ref="DIJ78:DKU78" si="67">SUM(DIJ76:DIJ77)</f>
        <v>0</v>
      </c>
      <c r="DIK78" s="1209">
        <f t="shared" si="67"/>
        <v>0</v>
      </c>
      <c r="DIL78" s="1209">
        <f t="shared" si="67"/>
        <v>0</v>
      </c>
      <c r="DIM78" s="1209">
        <f t="shared" si="67"/>
        <v>0</v>
      </c>
      <c r="DIN78" s="1209">
        <f t="shared" si="67"/>
        <v>0</v>
      </c>
      <c r="DIO78" s="1209">
        <f t="shared" si="67"/>
        <v>0</v>
      </c>
      <c r="DIP78" s="1209">
        <f t="shared" si="67"/>
        <v>0</v>
      </c>
      <c r="DIQ78" s="1209">
        <f t="shared" si="67"/>
        <v>0</v>
      </c>
      <c r="DIR78" s="1209">
        <f t="shared" si="67"/>
        <v>0</v>
      </c>
      <c r="DIS78" s="1209">
        <f t="shared" si="67"/>
        <v>0</v>
      </c>
      <c r="DIT78" s="1209">
        <f t="shared" si="67"/>
        <v>0</v>
      </c>
      <c r="DIU78" s="1209">
        <f t="shared" si="67"/>
        <v>0</v>
      </c>
      <c r="DIV78" s="1209">
        <f t="shared" si="67"/>
        <v>0</v>
      </c>
      <c r="DIW78" s="1209">
        <f t="shared" si="67"/>
        <v>0</v>
      </c>
      <c r="DIX78" s="1209">
        <f t="shared" si="67"/>
        <v>0</v>
      </c>
      <c r="DIY78" s="1209">
        <f t="shared" si="67"/>
        <v>0</v>
      </c>
      <c r="DIZ78" s="1209">
        <f t="shared" si="67"/>
        <v>0</v>
      </c>
      <c r="DJA78" s="1209">
        <f t="shared" si="67"/>
        <v>0</v>
      </c>
      <c r="DJB78" s="1209">
        <f t="shared" si="67"/>
        <v>0</v>
      </c>
      <c r="DJC78" s="1209">
        <f t="shared" si="67"/>
        <v>0</v>
      </c>
      <c r="DJD78" s="1209">
        <f t="shared" si="67"/>
        <v>0</v>
      </c>
      <c r="DJE78" s="1209">
        <f t="shared" si="67"/>
        <v>0</v>
      </c>
      <c r="DJF78" s="1209">
        <f t="shared" si="67"/>
        <v>0</v>
      </c>
      <c r="DJG78" s="1209">
        <f t="shared" si="67"/>
        <v>0</v>
      </c>
      <c r="DJH78" s="1209">
        <f t="shared" si="67"/>
        <v>0</v>
      </c>
      <c r="DJI78" s="1209">
        <f t="shared" si="67"/>
        <v>0</v>
      </c>
      <c r="DJJ78" s="1209">
        <f t="shared" si="67"/>
        <v>0</v>
      </c>
      <c r="DJK78" s="1209">
        <f t="shared" si="67"/>
        <v>0</v>
      </c>
      <c r="DJL78" s="1209">
        <f t="shared" si="67"/>
        <v>0</v>
      </c>
      <c r="DJM78" s="1209">
        <f t="shared" si="67"/>
        <v>0</v>
      </c>
      <c r="DJN78" s="1209">
        <f t="shared" si="67"/>
        <v>0</v>
      </c>
      <c r="DJO78" s="1209">
        <f t="shared" si="67"/>
        <v>0</v>
      </c>
      <c r="DJP78" s="1209">
        <f t="shared" si="67"/>
        <v>0</v>
      </c>
      <c r="DJQ78" s="1209">
        <f t="shared" si="67"/>
        <v>0</v>
      </c>
      <c r="DJR78" s="1209">
        <f t="shared" si="67"/>
        <v>0</v>
      </c>
      <c r="DJS78" s="1209">
        <f t="shared" si="67"/>
        <v>0</v>
      </c>
      <c r="DJT78" s="1209">
        <f t="shared" si="67"/>
        <v>0</v>
      </c>
      <c r="DJU78" s="1209">
        <f t="shared" si="67"/>
        <v>0</v>
      </c>
      <c r="DJV78" s="1209">
        <f t="shared" si="67"/>
        <v>0</v>
      </c>
      <c r="DJW78" s="1209">
        <f t="shared" si="67"/>
        <v>0</v>
      </c>
      <c r="DJX78" s="1209">
        <f t="shared" si="67"/>
        <v>0</v>
      </c>
      <c r="DJY78" s="1209">
        <f t="shared" si="67"/>
        <v>0</v>
      </c>
      <c r="DJZ78" s="1209">
        <f t="shared" si="67"/>
        <v>0</v>
      </c>
      <c r="DKA78" s="1209">
        <f t="shared" si="67"/>
        <v>0</v>
      </c>
      <c r="DKB78" s="1209">
        <f t="shared" si="67"/>
        <v>0</v>
      </c>
      <c r="DKC78" s="1209">
        <f t="shared" si="67"/>
        <v>0</v>
      </c>
      <c r="DKD78" s="1209">
        <f t="shared" si="67"/>
        <v>0</v>
      </c>
      <c r="DKE78" s="1209">
        <f t="shared" si="67"/>
        <v>0</v>
      </c>
      <c r="DKF78" s="1209">
        <f t="shared" si="67"/>
        <v>0</v>
      </c>
      <c r="DKG78" s="1209">
        <f t="shared" si="67"/>
        <v>0</v>
      </c>
      <c r="DKH78" s="1209">
        <f t="shared" si="67"/>
        <v>0</v>
      </c>
      <c r="DKI78" s="1209">
        <f t="shared" si="67"/>
        <v>0</v>
      </c>
      <c r="DKJ78" s="1209">
        <f t="shared" si="67"/>
        <v>0</v>
      </c>
      <c r="DKK78" s="1209">
        <f t="shared" si="67"/>
        <v>0</v>
      </c>
      <c r="DKL78" s="1209">
        <f t="shared" si="67"/>
        <v>0</v>
      </c>
      <c r="DKM78" s="1209">
        <f t="shared" si="67"/>
        <v>0</v>
      </c>
      <c r="DKN78" s="1209">
        <f t="shared" si="67"/>
        <v>0</v>
      </c>
      <c r="DKO78" s="1209">
        <f t="shared" si="67"/>
        <v>0</v>
      </c>
      <c r="DKP78" s="1209">
        <f t="shared" si="67"/>
        <v>0</v>
      </c>
      <c r="DKQ78" s="1209">
        <f t="shared" si="67"/>
        <v>0</v>
      </c>
      <c r="DKR78" s="1209">
        <f t="shared" si="67"/>
        <v>0</v>
      </c>
      <c r="DKS78" s="1209">
        <f t="shared" si="67"/>
        <v>0</v>
      </c>
      <c r="DKT78" s="1209">
        <f t="shared" si="67"/>
        <v>0</v>
      </c>
      <c r="DKU78" s="1209">
        <f t="shared" si="67"/>
        <v>0</v>
      </c>
      <c r="DKV78" s="1209">
        <f t="shared" ref="DKV78:DNG78" si="68">SUM(DKV76:DKV77)</f>
        <v>0</v>
      </c>
      <c r="DKW78" s="1209">
        <f t="shared" si="68"/>
        <v>0</v>
      </c>
      <c r="DKX78" s="1209">
        <f t="shared" si="68"/>
        <v>0</v>
      </c>
      <c r="DKY78" s="1209">
        <f t="shared" si="68"/>
        <v>0</v>
      </c>
      <c r="DKZ78" s="1209">
        <f t="shared" si="68"/>
        <v>0</v>
      </c>
      <c r="DLA78" s="1209">
        <f t="shared" si="68"/>
        <v>0</v>
      </c>
      <c r="DLB78" s="1209">
        <f t="shared" si="68"/>
        <v>0</v>
      </c>
      <c r="DLC78" s="1209">
        <f t="shared" si="68"/>
        <v>0</v>
      </c>
      <c r="DLD78" s="1209">
        <f t="shared" si="68"/>
        <v>0</v>
      </c>
      <c r="DLE78" s="1209">
        <f t="shared" si="68"/>
        <v>0</v>
      </c>
      <c r="DLF78" s="1209">
        <f t="shared" si="68"/>
        <v>0</v>
      </c>
      <c r="DLG78" s="1209">
        <f t="shared" si="68"/>
        <v>0</v>
      </c>
      <c r="DLH78" s="1209">
        <f t="shared" si="68"/>
        <v>0</v>
      </c>
      <c r="DLI78" s="1209">
        <f t="shared" si="68"/>
        <v>0</v>
      </c>
      <c r="DLJ78" s="1209">
        <f t="shared" si="68"/>
        <v>0</v>
      </c>
      <c r="DLK78" s="1209">
        <f t="shared" si="68"/>
        <v>0</v>
      </c>
      <c r="DLL78" s="1209">
        <f t="shared" si="68"/>
        <v>0</v>
      </c>
      <c r="DLM78" s="1209">
        <f t="shared" si="68"/>
        <v>0</v>
      </c>
      <c r="DLN78" s="1209">
        <f t="shared" si="68"/>
        <v>0</v>
      </c>
      <c r="DLO78" s="1209">
        <f t="shared" si="68"/>
        <v>0</v>
      </c>
      <c r="DLP78" s="1209">
        <f t="shared" si="68"/>
        <v>0</v>
      </c>
      <c r="DLQ78" s="1209">
        <f t="shared" si="68"/>
        <v>0</v>
      </c>
      <c r="DLR78" s="1209">
        <f t="shared" si="68"/>
        <v>0</v>
      </c>
      <c r="DLS78" s="1209">
        <f t="shared" si="68"/>
        <v>0</v>
      </c>
      <c r="DLT78" s="1209">
        <f t="shared" si="68"/>
        <v>0</v>
      </c>
      <c r="DLU78" s="1209">
        <f t="shared" si="68"/>
        <v>0</v>
      </c>
      <c r="DLV78" s="1209">
        <f t="shared" si="68"/>
        <v>0</v>
      </c>
      <c r="DLW78" s="1209">
        <f t="shared" si="68"/>
        <v>0</v>
      </c>
      <c r="DLX78" s="1209">
        <f t="shared" si="68"/>
        <v>0</v>
      </c>
      <c r="DLY78" s="1209">
        <f t="shared" si="68"/>
        <v>0</v>
      </c>
      <c r="DLZ78" s="1209">
        <f t="shared" si="68"/>
        <v>0</v>
      </c>
      <c r="DMA78" s="1209">
        <f t="shared" si="68"/>
        <v>0</v>
      </c>
      <c r="DMB78" s="1209">
        <f t="shared" si="68"/>
        <v>0</v>
      </c>
      <c r="DMC78" s="1209">
        <f t="shared" si="68"/>
        <v>0</v>
      </c>
      <c r="DMD78" s="1209">
        <f t="shared" si="68"/>
        <v>0</v>
      </c>
      <c r="DME78" s="1209">
        <f t="shared" si="68"/>
        <v>0</v>
      </c>
      <c r="DMF78" s="1209">
        <f t="shared" si="68"/>
        <v>0</v>
      </c>
      <c r="DMG78" s="1209">
        <f t="shared" si="68"/>
        <v>0</v>
      </c>
      <c r="DMH78" s="1209">
        <f t="shared" si="68"/>
        <v>0</v>
      </c>
      <c r="DMI78" s="1209">
        <f t="shared" si="68"/>
        <v>0</v>
      </c>
      <c r="DMJ78" s="1209">
        <f t="shared" si="68"/>
        <v>0</v>
      </c>
      <c r="DMK78" s="1209">
        <f t="shared" si="68"/>
        <v>0</v>
      </c>
      <c r="DML78" s="1209">
        <f t="shared" si="68"/>
        <v>0</v>
      </c>
      <c r="DMM78" s="1209">
        <f t="shared" si="68"/>
        <v>0</v>
      </c>
      <c r="DMN78" s="1209">
        <f t="shared" si="68"/>
        <v>0</v>
      </c>
      <c r="DMO78" s="1209">
        <f t="shared" si="68"/>
        <v>0</v>
      </c>
      <c r="DMP78" s="1209">
        <f t="shared" si="68"/>
        <v>0</v>
      </c>
      <c r="DMQ78" s="1209">
        <f t="shared" si="68"/>
        <v>0</v>
      </c>
      <c r="DMR78" s="1209">
        <f t="shared" si="68"/>
        <v>0</v>
      </c>
      <c r="DMS78" s="1209">
        <f t="shared" si="68"/>
        <v>0</v>
      </c>
      <c r="DMT78" s="1209">
        <f t="shared" si="68"/>
        <v>0</v>
      </c>
      <c r="DMU78" s="1209">
        <f t="shared" si="68"/>
        <v>0</v>
      </c>
      <c r="DMV78" s="1209">
        <f t="shared" si="68"/>
        <v>0</v>
      </c>
      <c r="DMW78" s="1209">
        <f t="shared" si="68"/>
        <v>0</v>
      </c>
      <c r="DMX78" s="1209">
        <f t="shared" si="68"/>
        <v>0</v>
      </c>
      <c r="DMY78" s="1209">
        <f t="shared" si="68"/>
        <v>0</v>
      </c>
      <c r="DMZ78" s="1209">
        <f t="shared" si="68"/>
        <v>0</v>
      </c>
      <c r="DNA78" s="1209">
        <f t="shared" si="68"/>
        <v>0</v>
      </c>
      <c r="DNB78" s="1209">
        <f t="shared" si="68"/>
        <v>0</v>
      </c>
      <c r="DNC78" s="1209">
        <f t="shared" si="68"/>
        <v>0</v>
      </c>
      <c r="DND78" s="1209">
        <f t="shared" si="68"/>
        <v>0</v>
      </c>
      <c r="DNE78" s="1209">
        <f t="shared" si="68"/>
        <v>0</v>
      </c>
      <c r="DNF78" s="1209">
        <f t="shared" si="68"/>
        <v>0</v>
      </c>
      <c r="DNG78" s="1209">
        <f t="shared" si="68"/>
        <v>0</v>
      </c>
      <c r="DNH78" s="1209">
        <f t="shared" ref="DNH78:DPS78" si="69">SUM(DNH76:DNH77)</f>
        <v>0</v>
      </c>
      <c r="DNI78" s="1209">
        <f t="shared" si="69"/>
        <v>0</v>
      </c>
      <c r="DNJ78" s="1209">
        <f t="shared" si="69"/>
        <v>0</v>
      </c>
      <c r="DNK78" s="1209">
        <f t="shared" si="69"/>
        <v>0</v>
      </c>
      <c r="DNL78" s="1209">
        <f t="shared" si="69"/>
        <v>0</v>
      </c>
      <c r="DNM78" s="1209">
        <f t="shared" si="69"/>
        <v>0</v>
      </c>
      <c r="DNN78" s="1209">
        <f t="shared" si="69"/>
        <v>0</v>
      </c>
      <c r="DNO78" s="1209">
        <f t="shared" si="69"/>
        <v>0</v>
      </c>
      <c r="DNP78" s="1209">
        <f t="shared" si="69"/>
        <v>0</v>
      </c>
      <c r="DNQ78" s="1209">
        <f t="shared" si="69"/>
        <v>0</v>
      </c>
      <c r="DNR78" s="1209">
        <f t="shared" si="69"/>
        <v>0</v>
      </c>
      <c r="DNS78" s="1209">
        <f t="shared" si="69"/>
        <v>0</v>
      </c>
      <c r="DNT78" s="1209">
        <f t="shared" si="69"/>
        <v>0</v>
      </c>
      <c r="DNU78" s="1209">
        <f t="shared" si="69"/>
        <v>0</v>
      </c>
      <c r="DNV78" s="1209">
        <f t="shared" si="69"/>
        <v>0</v>
      </c>
      <c r="DNW78" s="1209">
        <f t="shared" si="69"/>
        <v>0</v>
      </c>
      <c r="DNX78" s="1209">
        <f t="shared" si="69"/>
        <v>0</v>
      </c>
      <c r="DNY78" s="1209">
        <f t="shared" si="69"/>
        <v>0</v>
      </c>
      <c r="DNZ78" s="1209">
        <f t="shared" si="69"/>
        <v>0</v>
      </c>
      <c r="DOA78" s="1209">
        <f t="shared" si="69"/>
        <v>0</v>
      </c>
      <c r="DOB78" s="1209">
        <f t="shared" si="69"/>
        <v>0</v>
      </c>
      <c r="DOC78" s="1209">
        <f t="shared" si="69"/>
        <v>0</v>
      </c>
      <c r="DOD78" s="1209">
        <f t="shared" si="69"/>
        <v>0</v>
      </c>
      <c r="DOE78" s="1209">
        <f t="shared" si="69"/>
        <v>0</v>
      </c>
      <c r="DOF78" s="1209">
        <f t="shared" si="69"/>
        <v>0</v>
      </c>
      <c r="DOG78" s="1209">
        <f t="shared" si="69"/>
        <v>0</v>
      </c>
      <c r="DOH78" s="1209">
        <f t="shared" si="69"/>
        <v>0</v>
      </c>
      <c r="DOI78" s="1209">
        <f t="shared" si="69"/>
        <v>0</v>
      </c>
      <c r="DOJ78" s="1209">
        <f t="shared" si="69"/>
        <v>0</v>
      </c>
      <c r="DOK78" s="1209">
        <f t="shared" si="69"/>
        <v>0</v>
      </c>
      <c r="DOL78" s="1209">
        <f t="shared" si="69"/>
        <v>0</v>
      </c>
      <c r="DOM78" s="1209">
        <f t="shared" si="69"/>
        <v>0</v>
      </c>
      <c r="DON78" s="1209">
        <f t="shared" si="69"/>
        <v>0</v>
      </c>
      <c r="DOO78" s="1209">
        <f t="shared" si="69"/>
        <v>0</v>
      </c>
      <c r="DOP78" s="1209">
        <f t="shared" si="69"/>
        <v>0</v>
      </c>
      <c r="DOQ78" s="1209">
        <f t="shared" si="69"/>
        <v>0</v>
      </c>
      <c r="DOR78" s="1209">
        <f t="shared" si="69"/>
        <v>0</v>
      </c>
      <c r="DOS78" s="1209">
        <f t="shared" si="69"/>
        <v>0</v>
      </c>
      <c r="DOT78" s="1209">
        <f t="shared" si="69"/>
        <v>0</v>
      </c>
      <c r="DOU78" s="1209">
        <f t="shared" si="69"/>
        <v>0</v>
      </c>
      <c r="DOV78" s="1209">
        <f t="shared" si="69"/>
        <v>0</v>
      </c>
      <c r="DOW78" s="1209">
        <f t="shared" si="69"/>
        <v>0</v>
      </c>
      <c r="DOX78" s="1209">
        <f t="shared" si="69"/>
        <v>0</v>
      </c>
      <c r="DOY78" s="1209">
        <f t="shared" si="69"/>
        <v>0</v>
      </c>
      <c r="DOZ78" s="1209">
        <f t="shared" si="69"/>
        <v>0</v>
      </c>
      <c r="DPA78" s="1209">
        <f t="shared" si="69"/>
        <v>0</v>
      </c>
      <c r="DPB78" s="1209">
        <f t="shared" si="69"/>
        <v>0</v>
      </c>
      <c r="DPC78" s="1209">
        <f t="shared" si="69"/>
        <v>0</v>
      </c>
      <c r="DPD78" s="1209">
        <f t="shared" si="69"/>
        <v>0</v>
      </c>
      <c r="DPE78" s="1209">
        <f t="shared" si="69"/>
        <v>0</v>
      </c>
      <c r="DPF78" s="1209">
        <f t="shared" si="69"/>
        <v>0</v>
      </c>
      <c r="DPG78" s="1209">
        <f t="shared" si="69"/>
        <v>0</v>
      </c>
      <c r="DPH78" s="1209">
        <f t="shared" si="69"/>
        <v>0</v>
      </c>
      <c r="DPI78" s="1209">
        <f t="shared" si="69"/>
        <v>0</v>
      </c>
      <c r="DPJ78" s="1209">
        <f t="shared" si="69"/>
        <v>0</v>
      </c>
      <c r="DPK78" s="1209">
        <f t="shared" si="69"/>
        <v>0</v>
      </c>
      <c r="DPL78" s="1209">
        <f t="shared" si="69"/>
        <v>0</v>
      </c>
      <c r="DPM78" s="1209">
        <f t="shared" si="69"/>
        <v>0</v>
      </c>
      <c r="DPN78" s="1209">
        <f t="shared" si="69"/>
        <v>0</v>
      </c>
      <c r="DPO78" s="1209">
        <f t="shared" si="69"/>
        <v>0</v>
      </c>
      <c r="DPP78" s="1209">
        <f t="shared" si="69"/>
        <v>0</v>
      </c>
      <c r="DPQ78" s="1209">
        <f t="shared" si="69"/>
        <v>0</v>
      </c>
      <c r="DPR78" s="1209">
        <f t="shared" si="69"/>
        <v>0</v>
      </c>
      <c r="DPS78" s="1209">
        <f t="shared" si="69"/>
        <v>0</v>
      </c>
      <c r="DPT78" s="1209">
        <f t="shared" ref="DPT78:DSE78" si="70">SUM(DPT76:DPT77)</f>
        <v>0</v>
      </c>
      <c r="DPU78" s="1209">
        <f t="shared" si="70"/>
        <v>0</v>
      </c>
      <c r="DPV78" s="1209">
        <f t="shared" si="70"/>
        <v>0</v>
      </c>
      <c r="DPW78" s="1209">
        <f t="shared" si="70"/>
        <v>0</v>
      </c>
      <c r="DPX78" s="1209">
        <f t="shared" si="70"/>
        <v>0</v>
      </c>
      <c r="DPY78" s="1209">
        <f t="shared" si="70"/>
        <v>0</v>
      </c>
      <c r="DPZ78" s="1209">
        <f t="shared" si="70"/>
        <v>0</v>
      </c>
      <c r="DQA78" s="1209">
        <f t="shared" si="70"/>
        <v>0</v>
      </c>
      <c r="DQB78" s="1209">
        <f t="shared" si="70"/>
        <v>0</v>
      </c>
      <c r="DQC78" s="1209">
        <f t="shared" si="70"/>
        <v>0</v>
      </c>
      <c r="DQD78" s="1209">
        <f t="shared" si="70"/>
        <v>0</v>
      </c>
      <c r="DQE78" s="1209">
        <f t="shared" si="70"/>
        <v>0</v>
      </c>
      <c r="DQF78" s="1209">
        <f t="shared" si="70"/>
        <v>0</v>
      </c>
      <c r="DQG78" s="1209">
        <f t="shared" si="70"/>
        <v>0</v>
      </c>
      <c r="DQH78" s="1209">
        <f t="shared" si="70"/>
        <v>0</v>
      </c>
      <c r="DQI78" s="1209">
        <f t="shared" si="70"/>
        <v>0</v>
      </c>
      <c r="DQJ78" s="1209">
        <f t="shared" si="70"/>
        <v>0</v>
      </c>
      <c r="DQK78" s="1209">
        <f t="shared" si="70"/>
        <v>0</v>
      </c>
      <c r="DQL78" s="1209">
        <f t="shared" si="70"/>
        <v>0</v>
      </c>
      <c r="DQM78" s="1209">
        <f t="shared" si="70"/>
        <v>0</v>
      </c>
      <c r="DQN78" s="1209">
        <f t="shared" si="70"/>
        <v>0</v>
      </c>
      <c r="DQO78" s="1209">
        <f t="shared" si="70"/>
        <v>0</v>
      </c>
      <c r="DQP78" s="1209">
        <f t="shared" si="70"/>
        <v>0</v>
      </c>
      <c r="DQQ78" s="1209">
        <f t="shared" si="70"/>
        <v>0</v>
      </c>
      <c r="DQR78" s="1209">
        <f t="shared" si="70"/>
        <v>0</v>
      </c>
      <c r="DQS78" s="1209">
        <f t="shared" si="70"/>
        <v>0</v>
      </c>
      <c r="DQT78" s="1209">
        <f t="shared" si="70"/>
        <v>0</v>
      </c>
      <c r="DQU78" s="1209">
        <f t="shared" si="70"/>
        <v>0</v>
      </c>
      <c r="DQV78" s="1209">
        <f t="shared" si="70"/>
        <v>0</v>
      </c>
      <c r="DQW78" s="1209">
        <f t="shared" si="70"/>
        <v>0</v>
      </c>
      <c r="DQX78" s="1209">
        <f t="shared" si="70"/>
        <v>0</v>
      </c>
      <c r="DQY78" s="1209">
        <f t="shared" si="70"/>
        <v>0</v>
      </c>
      <c r="DQZ78" s="1209">
        <f t="shared" si="70"/>
        <v>0</v>
      </c>
      <c r="DRA78" s="1209">
        <f t="shared" si="70"/>
        <v>0</v>
      </c>
      <c r="DRB78" s="1209">
        <f t="shared" si="70"/>
        <v>0</v>
      </c>
      <c r="DRC78" s="1209">
        <f t="shared" si="70"/>
        <v>0</v>
      </c>
      <c r="DRD78" s="1209">
        <f t="shared" si="70"/>
        <v>0</v>
      </c>
      <c r="DRE78" s="1209">
        <f t="shared" si="70"/>
        <v>0</v>
      </c>
      <c r="DRF78" s="1209">
        <f t="shared" si="70"/>
        <v>0</v>
      </c>
      <c r="DRG78" s="1209">
        <f t="shared" si="70"/>
        <v>0</v>
      </c>
      <c r="DRH78" s="1209">
        <f t="shared" si="70"/>
        <v>0</v>
      </c>
      <c r="DRI78" s="1209">
        <f t="shared" si="70"/>
        <v>0</v>
      </c>
      <c r="DRJ78" s="1209">
        <f t="shared" si="70"/>
        <v>0</v>
      </c>
      <c r="DRK78" s="1209">
        <f t="shared" si="70"/>
        <v>0</v>
      </c>
      <c r="DRL78" s="1209">
        <f t="shared" si="70"/>
        <v>0</v>
      </c>
      <c r="DRM78" s="1209">
        <f t="shared" si="70"/>
        <v>0</v>
      </c>
      <c r="DRN78" s="1209">
        <f t="shared" si="70"/>
        <v>0</v>
      </c>
      <c r="DRO78" s="1209">
        <f t="shared" si="70"/>
        <v>0</v>
      </c>
      <c r="DRP78" s="1209">
        <f t="shared" si="70"/>
        <v>0</v>
      </c>
      <c r="DRQ78" s="1209">
        <f t="shared" si="70"/>
        <v>0</v>
      </c>
      <c r="DRR78" s="1209">
        <f t="shared" si="70"/>
        <v>0</v>
      </c>
      <c r="DRS78" s="1209">
        <f t="shared" si="70"/>
        <v>0</v>
      </c>
      <c r="DRT78" s="1209">
        <f t="shared" si="70"/>
        <v>0</v>
      </c>
      <c r="DRU78" s="1209">
        <f t="shared" si="70"/>
        <v>0</v>
      </c>
      <c r="DRV78" s="1209">
        <f t="shared" si="70"/>
        <v>0</v>
      </c>
      <c r="DRW78" s="1209">
        <f t="shared" si="70"/>
        <v>0</v>
      </c>
      <c r="DRX78" s="1209">
        <f t="shared" si="70"/>
        <v>0</v>
      </c>
      <c r="DRY78" s="1209">
        <f t="shared" si="70"/>
        <v>0</v>
      </c>
      <c r="DRZ78" s="1209">
        <f t="shared" si="70"/>
        <v>0</v>
      </c>
      <c r="DSA78" s="1209">
        <f t="shared" si="70"/>
        <v>0</v>
      </c>
      <c r="DSB78" s="1209">
        <f t="shared" si="70"/>
        <v>0</v>
      </c>
      <c r="DSC78" s="1209">
        <f t="shared" si="70"/>
        <v>0</v>
      </c>
      <c r="DSD78" s="1209">
        <f t="shared" si="70"/>
        <v>0</v>
      </c>
      <c r="DSE78" s="1209">
        <f t="shared" si="70"/>
        <v>0</v>
      </c>
      <c r="DSF78" s="1209">
        <f t="shared" ref="DSF78:DUQ78" si="71">SUM(DSF76:DSF77)</f>
        <v>0</v>
      </c>
      <c r="DSG78" s="1209">
        <f t="shared" si="71"/>
        <v>0</v>
      </c>
      <c r="DSH78" s="1209">
        <f t="shared" si="71"/>
        <v>0</v>
      </c>
      <c r="DSI78" s="1209">
        <f t="shared" si="71"/>
        <v>0</v>
      </c>
      <c r="DSJ78" s="1209">
        <f t="shared" si="71"/>
        <v>0</v>
      </c>
      <c r="DSK78" s="1209">
        <f t="shared" si="71"/>
        <v>0</v>
      </c>
      <c r="DSL78" s="1209">
        <f t="shared" si="71"/>
        <v>0</v>
      </c>
      <c r="DSM78" s="1209">
        <f t="shared" si="71"/>
        <v>0</v>
      </c>
      <c r="DSN78" s="1209">
        <f t="shared" si="71"/>
        <v>0</v>
      </c>
      <c r="DSO78" s="1209">
        <f t="shared" si="71"/>
        <v>0</v>
      </c>
      <c r="DSP78" s="1209">
        <f t="shared" si="71"/>
        <v>0</v>
      </c>
      <c r="DSQ78" s="1209">
        <f t="shared" si="71"/>
        <v>0</v>
      </c>
      <c r="DSR78" s="1209">
        <f t="shared" si="71"/>
        <v>0</v>
      </c>
      <c r="DSS78" s="1209">
        <f t="shared" si="71"/>
        <v>0</v>
      </c>
      <c r="DST78" s="1209">
        <f t="shared" si="71"/>
        <v>0</v>
      </c>
      <c r="DSU78" s="1209">
        <f t="shared" si="71"/>
        <v>0</v>
      </c>
      <c r="DSV78" s="1209">
        <f t="shared" si="71"/>
        <v>0</v>
      </c>
      <c r="DSW78" s="1209">
        <f t="shared" si="71"/>
        <v>0</v>
      </c>
      <c r="DSX78" s="1209">
        <f t="shared" si="71"/>
        <v>0</v>
      </c>
      <c r="DSY78" s="1209">
        <f t="shared" si="71"/>
        <v>0</v>
      </c>
      <c r="DSZ78" s="1209">
        <f t="shared" si="71"/>
        <v>0</v>
      </c>
      <c r="DTA78" s="1209">
        <f t="shared" si="71"/>
        <v>0</v>
      </c>
      <c r="DTB78" s="1209">
        <f t="shared" si="71"/>
        <v>0</v>
      </c>
      <c r="DTC78" s="1209">
        <f t="shared" si="71"/>
        <v>0</v>
      </c>
      <c r="DTD78" s="1209">
        <f t="shared" si="71"/>
        <v>0</v>
      </c>
      <c r="DTE78" s="1209">
        <f t="shared" si="71"/>
        <v>0</v>
      </c>
      <c r="DTF78" s="1209">
        <f t="shared" si="71"/>
        <v>0</v>
      </c>
      <c r="DTG78" s="1209">
        <f t="shared" si="71"/>
        <v>0</v>
      </c>
      <c r="DTH78" s="1209">
        <f t="shared" si="71"/>
        <v>0</v>
      </c>
      <c r="DTI78" s="1209">
        <f t="shared" si="71"/>
        <v>0</v>
      </c>
      <c r="DTJ78" s="1209">
        <f t="shared" si="71"/>
        <v>0</v>
      </c>
      <c r="DTK78" s="1209">
        <f t="shared" si="71"/>
        <v>0</v>
      </c>
      <c r="DTL78" s="1209">
        <f t="shared" si="71"/>
        <v>0</v>
      </c>
      <c r="DTM78" s="1209">
        <f t="shared" si="71"/>
        <v>0</v>
      </c>
      <c r="DTN78" s="1209">
        <f t="shared" si="71"/>
        <v>0</v>
      </c>
      <c r="DTO78" s="1209">
        <f t="shared" si="71"/>
        <v>0</v>
      </c>
      <c r="DTP78" s="1209">
        <f t="shared" si="71"/>
        <v>0</v>
      </c>
      <c r="DTQ78" s="1209">
        <f t="shared" si="71"/>
        <v>0</v>
      </c>
      <c r="DTR78" s="1209">
        <f t="shared" si="71"/>
        <v>0</v>
      </c>
      <c r="DTS78" s="1209">
        <f t="shared" si="71"/>
        <v>0</v>
      </c>
      <c r="DTT78" s="1209">
        <f t="shared" si="71"/>
        <v>0</v>
      </c>
      <c r="DTU78" s="1209">
        <f t="shared" si="71"/>
        <v>0</v>
      </c>
      <c r="DTV78" s="1209">
        <f t="shared" si="71"/>
        <v>0</v>
      </c>
      <c r="DTW78" s="1209">
        <f t="shared" si="71"/>
        <v>0</v>
      </c>
      <c r="DTX78" s="1209">
        <f t="shared" si="71"/>
        <v>0</v>
      </c>
      <c r="DTY78" s="1209">
        <f t="shared" si="71"/>
        <v>0</v>
      </c>
      <c r="DTZ78" s="1209">
        <f t="shared" si="71"/>
        <v>0</v>
      </c>
      <c r="DUA78" s="1209">
        <f t="shared" si="71"/>
        <v>0</v>
      </c>
      <c r="DUB78" s="1209">
        <f t="shared" si="71"/>
        <v>0</v>
      </c>
      <c r="DUC78" s="1209">
        <f t="shared" si="71"/>
        <v>0</v>
      </c>
      <c r="DUD78" s="1209">
        <f t="shared" si="71"/>
        <v>0</v>
      </c>
      <c r="DUE78" s="1209">
        <f t="shared" si="71"/>
        <v>0</v>
      </c>
      <c r="DUF78" s="1209">
        <f t="shared" si="71"/>
        <v>0</v>
      </c>
      <c r="DUG78" s="1209">
        <f t="shared" si="71"/>
        <v>0</v>
      </c>
      <c r="DUH78" s="1209">
        <f t="shared" si="71"/>
        <v>0</v>
      </c>
      <c r="DUI78" s="1209">
        <f t="shared" si="71"/>
        <v>0</v>
      </c>
      <c r="DUJ78" s="1209">
        <f t="shared" si="71"/>
        <v>0</v>
      </c>
      <c r="DUK78" s="1209">
        <f t="shared" si="71"/>
        <v>0</v>
      </c>
      <c r="DUL78" s="1209">
        <f t="shared" si="71"/>
        <v>0</v>
      </c>
      <c r="DUM78" s="1209">
        <f t="shared" si="71"/>
        <v>0</v>
      </c>
      <c r="DUN78" s="1209">
        <f t="shared" si="71"/>
        <v>0</v>
      </c>
      <c r="DUO78" s="1209">
        <f t="shared" si="71"/>
        <v>0</v>
      </c>
      <c r="DUP78" s="1209">
        <f t="shared" si="71"/>
        <v>0</v>
      </c>
      <c r="DUQ78" s="1209">
        <f t="shared" si="71"/>
        <v>0</v>
      </c>
      <c r="DUR78" s="1209">
        <f t="shared" ref="DUR78:DXC78" si="72">SUM(DUR76:DUR77)</f>
        <v>0</v>
      </c>
      <c r="DUS78" s="1209">
        <f t="shared" si="72"/>
        <v>0</v>
      </c>
      <c r="DUT78" s="1209">
        <f t="shared" si="72"/>
        <v>0</v>
      </c>
      <c r="DUU78" s="1209">
        <f t="shared" si="72"/>
        <v>0</v>
      </c>
      <c r="DUV78" s="1209">
        <f t="shared" si="72"/>
        <v>0</v>
      </c>
      <c r="DUW78" s="1209">
        <f t="shared" si="72"/>
        <v>0</v>
      </c>
      <c r="DUX78" s="1209">
        <f t="shared" si="72"/>
        <v>0</v>
      </c>
      <c r="DUY78" s="1209">
        <f t="shared" si="72"/>
        <v>0</v>
      </c>
      <c r="DUZ78" s="1209">
        <f t="shared" si="72"/>
        <v>0</v>
      </c>
      <c r="DVA78" s="1209">
        <f t="shared" si="72"/>
        <v>0</v>
      </c>
      <c r="DVB78" s="1209">
        <f t="shared" si="72"/>
        <v>0</v>
      </c>
      <c r="DVC78" s="1209">
        <f t="shared" si="72"/>
        <v>0</v>
      </c>
      <c r="DVD78" s="1209">
        <f t="shared" si="72"/>
        <v>0</v>
      </c>
      <c r="DVE78" s="1209">
        <f t="shared" si="72"/>
        <v>0</v>
      </c>
      <c r="DVF78" s="1209">
        <f t="shared" si="72"/>
        <v>0</v>
      </c>
      <c r="DVG78" s="1209">
        <f t="shared" si="72"/>
        <v>0</v>
      </c>
      <c r="DVH78" s="1209">
        <f t="shared" si="72"/>
        <v>0</v>
      </c>
      <c r="DVI78" s="1209">
        <f t="shared" si="72"/>
        <v>0</v>
      </c>
      <c r="DVJ78" s="1209">
        <f t="shared" si="72"/>
        <v>0</v>
      </c>
      <c r="DVK78" s="1209">
        <f t="shared" si="72"/>
        <v>0</v>
      </c>
      <c r="DVL78" s="1209">
        <f t="shared" si="72"/>
        <v>0</v>
      </c>
      <c r="DVM78" s="1209">
        <f t="shared" si="72"/>
        <v>0</v>
      </c>
      <c r="DVN78" s="1209">
        <f t="shared" si="72"/>
        <v>0</v>
      </c>
      <c r="DVO78" s="1209">
        <f t="shared" si="72"/>
        <v>0</v>
      </c>
      <c r="DVP78" s="1209">
        <f t="shared" si="72"/>
        <v>0</v>
      </c>
      <c r="DVQ78" s="1209">
        <f t="shared" si="72"/>
        <v>0</v>
      </c>
      <c r="DVR78" s="1209">
        <f t="shared" si="72"/>
        <v>0</v>
      </c>
      <c r="DVS78" s="1209">
        <f t="shared" si="72"/>
        <v>0</v>
      </c>
      <c r="DVT78" s="1209">
        <f t="shared" si="72"/>
        <v>0</v>
      </c>
      <c r="DVU78" s="1209">
        <f t="shared" si="72"/>
        <v>0</v>
      </c>
      <c r="DVV78" s="1209">
        <f t="shared" si="72"/>
        <v>0</v>
      </c>
      <c r="DVW78" s="1209">
        <f t="shared" si="72"/>
        <v>0</v>
      </c>
      <c r="DVX78" s="1209">
        <f t="shared" si="72"/>
        <v>0</v>
      </c>
      <c r="DVY78" s="1209">
        <f t="shared" si="72"/>
        <v>0</v>
      </c>
      <c r="DVZ78" s="1209">
        <f t="shared" si="72"/>
        <v>0</v>
      </c>
      <c r="DWA78" s="1209">
        <f t="shared" si="72"/>
        <v>0</v>
      </c>
      <c r="DWB78" s="1209">
        <f t="shared" si="72"/>
        <v>0</v>
      </c>
      <c r="DWC78" s="1209">
        <f t="shared" si="72"/>
        <v>0</v>
      </c>
      <c r="DWD78" s="1209">
        <f t="shared" si="72"/>
        <v>0</v>
      </c>
      <c r="DWE78" s="1209">
        <f t="shared" si="72"/>
        <v>0</v>
      </c>
      <c r="DWF78" s="1209">
        <f t="shared" si="72"/>
        <v>0</v>
      </c>
      <c r="DWG78" s="1209">
        <f t="shared" si="72"/>
        <v>0</v>
      </c>
      <c r="DWH78" s="1209">
        <f t="shared" si="72"/>
        <v>0</v>
      </c>
      <c r="DWI78" s="1209">
        <f t="shared" si="72"/>
        <v>0</v>
      </c>
      <c r="DWJ78" s="1209">
        <f t="shared" si="72"/>
        <v>0</v>
      </c>
      <c r="DWK78" s="1209">
        <f t="shared" si="72"/>
        <v>0</v>
      </c>
      <c r="DWL78" s="1209">
        <f t="shared" si="72"/>
        <v>0</v>
      </c>
      <c r="DWM78" s="1209">
        <f t="shared" si="72"/>
        <v>0</v>
      </c>
      <c r="DWN78" s="1209">
        <f t="shared" si="72"/>
        <v>0</v>
      </c>
      <c r="DWO78" s="1209">
        <f t="shared" si="72"/>
        <v>0</v>
      </c>
      <c r="DWP78" s="1209">
        <f t="shared" si="72"/>
        <v>0</v>
      </c>
      <c r="DWQ78" s="1209">
        <f t="shared" si="72"/>
        <v>0</v>
      </c>
      <c r="DWR78" s="1209">
        <f t="shared" si="72"/>
        <v>0</v>
      </c>
      <c r="DWS78" s="1209">
        <f t="shared" si="72"/>
        <v>0</v>
      </c>
      <c r="DWT78" s="1209">
        <f t="shared" si="72"/>
        <v>0</v>
      </c>
      <c r="DWU78" s="1209">
        <f t="shared" si="72"/>
        <v>0</v>
      </c>
      <c r="DWV78" s="1209">
        <f t="shared" si="72"/>
        <v>0</v>
      </c>
      <c r="DWW78" s="1209">
        <f t="shared" si="72"/>
        <v>0</v>
      </c>
      <c r="DWX78" s="1209">
        <f t="shared" si="72"/>
        <v>0</v>
      </c>
      <c r="DWY78" s="1209">
        <f t="shared" si="72"/>
        <v>0</v>
      </c>
      <c r="DWZ78" s="1209">
        <f t="shared" si="72"/>
        <v>0</v>
      </c>
      <c r="DXA78" s="1209">
        <f t="shared" si="72"/>
        <v>0</v>
      </c>
      <c r="DXB78" s="1209">
        <f t="shared" si="72"/>
        <v>0</v>
      </c>
      <c r="DXC78" s="1209">
        <f t="shared" si="72"/>
        <v>0</v>
      </c>
      <c r="DXD78" s="1209">
        <f t="shared" ref="DXD78:DZO78" si="73">SUM(DXD76:DXD77)</f>
        <v>0</v>
      </c>
      <c r="DXE78" s="1209">
        <f t="shared" si="73"/>
        <v>0</v>
      </c>
      <c r="DXF78" s="1209">
        <f t="shared" si="73"/>
        <v>0</v>
      </c>
      <c r="DXG78" s="1209">
        <f t="shared" si="73"/>
        <v>0</v>
      </c>
      <c r="DXH78" s="1209">
        <f t="shared" si="73"/>
        <v>0</v>
      </c>
      <c r="DXI78" s="1209">
        <f t="shared" si="73"/>
        <v>0</v>
      </c>
      <c r="DXJ78" s="1209">
        <f t="shared" si="73"/>
        <v>0</v>
      </c>
      <c r="DXK78" s="1209">
        <f t="shared" si="73"/>
        <v>0</v>
      </c>
      <c r="DXL78" s="1209">
        <f t="shared" si="73"/>
        <v>0</v>
      </c>
      <c r="DXM78" s="1209">
        <f t="shared" si="73"/>
        <v>0</v>
      </c>
      <c r="DXN78" s="1209">
        <f t="shared" si="73"/>
        <v>0</v>
      </c>
      <c r="DXO78" s="1209">
        <f t="shared" si="73"/>
        <v>0</v>
      </c>
      <c r="DXP78" s="1209">
        <f t="shared" si="73"/>
        <v>0</v>
      </c>
      <c r="DXQ78" s="1209">
        <f t="shared" si="73"/>
        <v>0</v>
      </c>
      <c r="DXR78" s="1209">
        <f t="shared" si="73"/>
        <v>0</v>
      </c>
      <c r="DXS78" s="1209">
        <f t="shared" si="73"/>
        <v>0</v>
      </c>
      <c r="DXT78" s="1209">
        <f t="shared" si="73"/>
        <v>0</v>
      </c>
      <c r="DXU78" s="1209">
        <f t="shared" si="73"/>
        <v>0</v>
      </c>
      <c r="DXV78" s="1209">
        <f t="shared" si="73"/>
        <v>0</v>
      </c>
      <c r="DXW78" s="1209">
        <f t="shared" si="73"/>
        <v>0</v>
      </c>
      <c r="DXX78" s="1209">
        <f t="shared" si="73"/>
        <v>0</v>
      </c>
      <c r="DXY78" s="1209">
        <f t="shared" si="73"/>
        <v>0</v>
      </c>
      <c r="DXZ78" s="1209">
        <f t="shared" si="73"/>
        <v>0</v>
      </c>
      <c r="DYA78" s="1209">
        <f t="shared" si="73"/>
        <v>0</v>
      </c>
      <c r="DYB78" s="1209">
        <f t="shared" si="73"/>
        <v>0</v>
      </c>
      <c r="DYC78" s="1209">
        <f t="shared" si="73"/>
        <v>0</v>
      </c>
      <c r="DYD78" s="1209">
        <f t="shared" si="73"/>
        <v>0</v>
      </c>
      <c r="DYE78" s="1209">
        <f t="shared" si="73"/>
        <v>0</v>
      </c>
      <c r="DYF78" s="1209">
        <f t="shared" si="73"/>
        <v>0</v>
      </c>
      <c r="DYG78" s="1209">
        <f t="shared" si="73"/>
        <v>0</v>
      </c>
      <c r="DYH78" s="1209">
        <f t="shared" si="73"/>
        <v>0</v>
      </c>
      <c r="DYI78" s="1209">
        <f t="shared" si="73"/>
        <v>0</v>
      </c>
      <c r="DYJ78" s="1209">
        <f t="shared" si="73"/>
        <v>0</v>
      </c>
      <c r="DYK78" s="1209">
        <f t="shared" si="73"/>
        <v>0</v>
      </c>
      <c r="DYL78" s="1209">
        <f t="shared" si="73"/>
        <v>0</v>
      </c>
      <c r="DYM78" s="1209">
        <f t="shared" si="73"/>
        <v>0</v>
      </c>
      <c r="DYN78" s="1209">
        <f t="shared" si="73"/>
        <v>0</v>
      </c>
      <c r="DYO78" s="1209">
        <f t="shared" si="73"/>
        <v>0</v>
      </c>
      <c r="DYP78" s="1209">
        <f t="shared" si="73"/>
        <v>0</v>
      </c>
      <c r="DYQ78" s="1209">
        <f t="shared" si="73"/>
        <v>0</v>
      </c>
      <c r="DYR78" s="1209">
        <f t="shared" si="73"/>
        <v>0</v>
      </c>
      <c r="DYS78" s="1209">
        <f t="shared" si="73"/>
        <v>0</v>
      </c>
      <c r="DYT78" s="1209">
        <f t="shared" si="73"/>
        <v>0</v>
      </c>
      <c r="DYU78" s="1209">
        <f t="shared" si="73"/>
        <v>0</v>
      </c>
      <c r="DYV78" s="1209">
        <f t="shared" si="73"/>
        <v>0</v>
      </c>
      <c r="DYW78" s="1209">
        <f t="shared" si="73"/>
        <v>0</v>
      </c>
      <c r="DYX78" s="1209">
        <f t="shared" si="73"/>
        <v>0</v>
      </c>
      <c r="DYY78" s="1209">
        <f t="shared" si="73"/>
        <v>0</v>
      </c>
      <c r="DYZ78" s="1209">
        <f t="shared" si="73"/>
        <v>0</v>
      </c>
      <c r="DZA78" s="1209">
        <f t="shared" si="73"/>
        <v>0</v>
      </c>
      <c r="DZB78" s="1209">
        <f t="shared" si="73"/>
        <v>0</v>
      </c>
      <c r="DZC78" s="1209">
        <f t="shared" si="73"/>
        <v>0</v>
      </c>
      <c r="DZD78" s="1209">
        <f t="shared" si="73"/>
        <v>0</v>
      </c>
      <c r="DZE78" s="1209">
        <f t="shared" si="73"/>
        <v>0</v>
      </c>
      <c r="DZF78" s="1209">
        <f t="shared" si="73"/>
        <v>0</v>
      </c>
      <c r="DZG78" s="1209">
        <f t="shared" si="73"/>
        <v>0</v>
      </c>
      <c r="DZH78" s="1209">
        <f t="shared" si="73"/>
        <v>0</v>
      </c>
      <c r="DZI78" s="1209">
        <f t="shared" si="73"/>
        <v>0</v>
      </c>
      <c r="DZJ78" s="1209">
        <f t="shared" si="73"/>
        <v>0</v>
      </c>
      <c r="DZK78" s="1209">
        <f t="shared" si="73"/>
        <v>0</v>
      </c>
      <c r="DZL78" s="1209">
        <f t="shared" si="73"/>
        <v>0</v>
      </c>
      <c r="DZM78" s="1209">
        <f t="shared" si="73"/>
        <v>0</v>
      </c>
      <c r="DZN78" s="1209">
        <f t="shared" si="73"/>
        <v>0</v>
      </c>
      <c r="DZO78" s="1209">
        <f t="shared" si="73"/>
        <v>0</v>
      </c>
      <c r="DZP78" s="1209">
        <f t="shared" ref="DZP78:ECA78" si="74">SUM(DZP76:DZP77)</f>
        <v>0</v>
      </c>
      <c r="DZQ78" s="1209">
        <f t="shared" si="74"/>
        <v>0</v>
      </c>
      <c r="DZR78" s="1209">
        <f t="shared" si="74"/>
        <v>0</v>
      </c>
      <c r="DZS78" s="1209">
        <f t="shared" si="74"/>
        <v>0</v>
      </c>
      <c r="DZT78" s="1209">
        <f t="shared" si="74"/>
        <v>0</v>
      </c>
      <c r="DZU78" s="1209">
        <f t="shared" si="74"/>
        <v>0</v>
      </c>
      <c r="DZV78" s="1209">
        <f t="shared" si="74"/>
        <v>0</v>
      </c>
      <c r="DZW78" s="1209">
        <f t="shared" si="74"/>
        <v>0</v>
      </c>
      <c r="DZX78" s="1209">
        <f t="shared" si="74"/>
        <v>0</v>
      </c>
      <c r="DZY78" s="1209">
        <f t="shared" si="74"/>
        <v>0</v>
      </c>
      <c r="DZZ78" s="1209">
        <f t="shared" si="74"/>
        <v>0</v>
      </c>
      <c r="EAA78" s="1209">
        <f t="shared" si="74"/>
        <v>0</v>
      </c>
      <c r="EAB78" s="1209">
        <f t="shared" si="74"/>
        <v>0</v>
      </c>
      <c r="EAC78" s="1209">
        <f t="shared" si="74"/>
        <v>0</v>
      </c>
      <c r="EAD78" s="1209">
        <f t="shared" si="74"/>
        <v>0</v>
      </c>
      <c r="EAE78" s="1209">
        <f t="shared" si="74"/>
        <v>0</v>
      </c>
      <c r="EAF78" s="1209">
        <f t="shared" si="74"/>
        <v>0</v>
      </c>
      <c r="EAG78" s="1209">
        <f t="shared" si="74"/>
        <v>0</v>
      </c>
      <c r="EAH78" s="1209">
        <f t="shared" si="74"/>
        <v>0</v>
      </c>
      <c r="EAI78" s="1209">
        <f t="shared" si="74"/>
        <v>0</v>
      </c>
      <c r="EAJ78" s="1209">
        <f t="shared" si="74"/>
        <v>0</v>
      </c>
      <c r="EAK78" s="1209">
        <f t="shared" si="74"/>
        <v>0</v>
      </c>
      <c r="EAL78" s="1209">
        <f t="shared" si="74"/>
        <v>0</v>
      </c>
      <c r="EAM78" s="1209">
        <f t="shared" si="74"/>
        <v>0</v>
      </c>
      <c r="EAN78" s="1209">
        <f t="shared" si="74"/>
        <v>0</v>
      </c>
      <c r="EAO78" s="1209">
        <f t="shared" si="74"/>
        <v>0</v>
      </c>
      <c r="EAP78" s="1209">
        <f t="shared" si="74"/>
        <v>0</v>
      </c>
      <c r="EAQ78" s="1209">
        <f t="shared" si="74"/>
        <v>0</v>
      </c>
      <c r="EAR78" s="1209">
        <f t="shared" si="74"/>
        <v>0</v>
      </c>
      <c r="EAS78" s="1209">
        <f t="shared" si="74"/>
        <v>0</v>
      </c>
      <c r="EAT78" s="1209">
        <f t="shared" si="74"/>
        <v>0</v>
      </c>
      <c r="EAU78" s="1209">
        <f t="shared" si="74"/>
        <v>0</v>
      </c>
      <c r="EAV78" s="1209">
        <f t="shared" si="74"/>
        <v>0</v>
      </c>
      <c r="EAW78" s="1209">
        <f t="shared" si="74"/>
        <v>0</v>
      </c>
      <c r="EAX78" s="1209">
        <f t="shared" si="74"/>
        <v>0</v>
      </c>
      <c r="EAY78" s="1209">
        <f t="shared" si="74"/>
        <v>0</v>
      </c>
      <c r="EAZ78" s="1209">
        <f t="shared" si="74"/>
        <v>0</v>
      </c>
      <c r="EBA78" s="1209">
        <f t="shared" si="74"/>
        <v>0</v>
      </c>
      <c r="EBB78" s="1209">
        <f t="shared" si="74"/>
        <v>0</v>
      </c>
      <c r="EBC78" s="1209">
        <f t="shared" si="74"/>
        <v>0</v>
      </c>
      <c r="EBD78" s="1209">
        <f t="shared" si="74"/>
        <v>0</v>
      </c>
      <c r="EBE78" s="1209">
        <f t="shared" si="74"/>
        <v>0</v>
      </c>
      <c r="EBF78" s="1209">
        <f t="shared" si="74"/>
        <v>0</v>
      </c>
      <c r="EBG78" s="1209">
        <f t="shared" si="74"/>
        <v>0</v>
      </c>
      <c r="EBH78" s="1209">
        <f t="shared" si="74"/>
        <v>0</v>
      </c>
      <c r="EBI78" s="1209">
        <f t="shared" si="74"/>
        <v>0</v>
      </c>
      <c r="EBJ78" s="1209">
        <f t="shared" si="74"/>
        <v>0</v>
      </c>
      <c r="EBK78" s="1209">
        <f t="shared" si="74"/>
        <v>0</v>
      </c>
      <c r="EBL78" s="1209">
        <f t="shared" si="74"/>
        <v>0</v>
      </c>
      <c r="EBM78" s="1209">
        <f t="shared" si="74"/>
        <v>0</v>
      </c>
      <c r="EBN78" s="1209">
        <f t="shared" si="74"/>
        <v>0</v>
      </c>
      <c r="EBO78" s="1209">
        <f t="shared" si="74"/>
        <v>0</v>
      </c>
      <c r="EBP78" s="1209">
        <f t="shared" si="74"/>
        <v>0</v>
      </c>
      <c r="EBQ78" s="1209">
        <f t="shared" si="74"/>
        <v>0</v>
      </c>
      <c r="EBR78" s="1209">
        <f t="shared" si="74"/>
        <v>0</v>
      </c>
      <c r="EBS78" s="1209">
        <f t="shared" si="74"/>
        <v>0</v>
      </c>
      <c r="EBT78" s="1209">
        <f t="shared" si="74"/>
        <v>0</v>
      </c>
      <c r="EBU78" s="1209">
        <f t="shared" si="74"/>
        <v>0</v>
      </c>
      <c r="EBV78" s="1209">
        <f t="shared" si="74"/>
        <v>0</v>
      </c>
      <c r="EBW78" s="1209">
        <f t="shared" si="74"/>
        <v>0</v>
      </c>
      <c r="EBX78" s="1209">
        <f t="shared" si="74"/>
        <v>0</v>
      </c>
      <c r="EBY78" s="1209">
        <f t="shared" si="74"/>
        <v>0</v>
      </c>
      <c r="EBZ78" s="1209">
        <f t="shared" si="74"/>
        <v>0</v>
      </c>
      <c r="ECA78" s="1209">
        <f t="shared" si="74"/>
        <v>0</v>
      </c>
      <c r="ECB78" s="1209">
        <f t="shared" ref="ECB78:EEM78" si="75">SUM(ECB76:ECB77)</f>
        <v>0</v>
      </c>
      <c r="ECC78" s="1209">
        <f t="shared" si="75"/>
        <v>0</v>
      </c>
      <c r="ECD78" s="1209">
        <f t="shared" si="75"/>
        <v>0</v>
      </c>
      <c r="ECE78" s="1209">
        <f t="shared" si="75"/>
        <v>0</v>
      </c>
      <c r="ECF78" s="1209">
        <f t="shared" si="75"/>
        <v>0</v>
      </c>
      <c r="ECG78" s="1209">
        <f t="shared" si="75"/>
        <v>0</v>
      </c>
      <c r="ECH78" s="1209">
        <f t="shared" si="75"/>
        <v>0</v>
      </c>
      <c r="ECI78" s="1209">
        <f t="shared" si="75"/>
        <v>0</v>
      </c>
      <c r="ECJ78" s="1209">
        <f t="shared" si="75"/>
        <v>0</v>
      </c>
      <c r="ECK78" s="1209">
        <f t="shared" si="75"/>
        <v>0</v>
      </c>
      <c r="ECL78" s="1209">
        <f t="shared" si="75"/>
        <v>0</v>
      </c>
      <c r="ECM78" s="1209">
        <f t="shared" si="75"/>
        <v>0</v>
      </c>
      <c r="ECN78" s="1209">
        <f t="shared" si="75"/>
        <v>0</v>
      </c>
      <c r="ECO78" s="1209">
        <f t="shared" si="75"/>
        <v>0</v>
      </c>
      <c r="ECP78" s="1209">
        <f t="shared" si="75"/>
        <v>0</v>
      </c>
      <c r="ECQ78" s="1209">
        <f t="shared" si="75"/>
        <v>0</v>
      </c>
      <c r="ECR78" s="1209">
        <f t="shared" si="75"/>
        <v>0</v>
      </c>
      <c r="ECS78" s="1209">
        <f t="shared" si="75"/>
        <v>0</v>
      </c>
      <c r="ECT78" s="1209">
        <f t="shared" si="75"/>
        <v>0</v>
      </c>
      <c r="ECU78" s="1209">
        <f t="shared" si="75"/>
        <v>0</v>
      </c>
      <c r="ECV78" s="1209">
        <f t="shared" si="75"/>
        <v>0</v>
      </c>
      <c r="ECW78" s="1209">
        <f t="shared" si="75"/>
        <v>0</v>
      </c>
      <c r="ECX78" s="1209">
        <f t="shared" si="75"/>
        <v>0</v>
      </c>
      <c r="ECY78" s="1209">
        <f t="shared" si="75"/>
        <v>0</v>
      </c>
      <c r="ECZ78" s="1209">
        <f t="shared" si="75"/>
        <v>0</v>
      </c>
      <c r="EDA78" s="1209">
        <f t="shared" si="75"/>
        <v>0</v>
      </c>
      <c r="EDB78" s="1209">
        <f t="shared" si="75"/>
        <v>0</v>
      </c>
      <c r="EDC78" s="1209">
        <f t="shared" si="75"/>
        <v>0</v>
      </c>
      <c r="EDD78" s="1209">
        <f t="shared" si="75"/>
        <v>0</v>
      </c>
      <c r="EDE78" s="1209">
        <f t="shared" si="75"/>
        <v>0</v>
      </c>
      <c r="EDF78" s="1209">
        <f t="shared" si="75"/>
        <v>0</v>
      </c>
      <c r="EDG78" s="1209">
        <f t="shared" si="75"/>
        <v>0</v>
      </c>
      <c r="EDH78" s="1209">
        <f t="shared" si="75"/>
        <v>0</v>
      </c>
      <c r="EDI78" s="1209">
        <f t="shared" si="75"/>
        <v>0</v>
      </c>
      <c r="EDJ78" s="1209">
        <f t="shared" si="75"/>
        <v>0</v>
      </c>
      <c r="EDK78" s="1209">
        <f t="shared" si="75"/>
        <v>0</v>
      </c>
      <c r="EDL78" s="1209">
        <f t="shared" si="75"/>
        <v>0</v>
      </c>
      <c r="EDM78" s="1209">
        <f t="shared" si="75"/>
        <v>0</v>
      </c>
      <c r="EDN78" s="1209">
        <f t="shared" si="75"/>
        <v>0</v>
      </c>
      <c r="EDO78" s="1209">
        <f t="shared" si="75"/>
        <v>0</v>
      </c>
      <c r="EDP78" s="1209">
        <f t="shared" si="75"/>
        <v>0</v>
      </c>
      <c r="EDQ78" s="1209">
        <f t="shared" si="75"/>
        <v>0</v>
      </c>
      <c r="EDR78" s="1209">
        <f t="shared" si="75"/>
        <v>0</v>
      </c>
      <c r="EDS78" s="1209">
        <f t="shared" si="75"/>
        <v>0</v>
      </c>
      <c r="EDT78" s="1209">
        <f t="shared" si="75"/>
        <v>0</v>
      </c>
      <c r="EDU78" s="1209">
        <f t="shared" si="75"/>
        <v>0</v>
      </c>
      <c r="EDV78" s="1209">
        <f t="shared" si="75"/>
        <v>0</v>
      </c>
      <c r="EDW78" s="1209">
        <f t="shared" si="75"/>
        <v>0</v>
      </c>
      <c r="EDX78" s="1209">
        <f t="shared" si="75"/>
        <v>0</v>
      </c>
      <c r="EDY78" s="1209">
        <f t="shared" si="75"/>
        <v>0</v>
      </c>
      <c r="EDZ78" s="1209">
        <f t="shared" si="75"/>
        <v>0</v>
      </c>
      <c r="EEA78" s="1209">
        <f t="shared" si="75"/>
        <v>0</v>
      </c>
      <c r="EEB78" s="1209">
        <f t="shared" si="75"/>
        <v>0</v>
      </c>
      <c r="EEC78" s="1209">
        <f t="shared" si="75"/>
        <v>0</v>
      </c>
      <c r="EED78" s="1209">
        <f t="shared" si="75"/>
        <v>0</v>
      </c>
      <c r="EEE78" s="1209">
        <f t="shared" si="75"/>
        <v>0</v>
      </c>
      <c r="EEF78" s="1209">
        <f t="shared" si="75"/>
        <v>0</v>
      </c>
      <c r="EEG78" s="1209">
        <f t="shared" si="75"/>
        <v>0</v>
      </c>
      <c r="EEH78" s="1209">
        <f t="shared" si="75"/>
        <v>0</v>
      </c>
      <c r="EEI78" s="1209">
        <f t="shared" si="75"/>
        <v>0</v>
      </c>
      <c r="EEJ78" s="1209">
        <f t="shared" si="75"/>
        <v>0</v>
      </c>
      <c r="EEK78" s="1209">
        <f t="shared" si="75"/>
        <v>0</v>
      </c>
      <c r="EEL78" s="1209">
        <f t="shared" si="75"/>
        <v>0</v>
      </c>
      <c r="EEM78" s="1209">
        <f t="shared" si="75"/>
        <v>0</v>
      </c>
      <c r="EEN78" s="1209">
        <f t="shared" ref="EEN78:EGY78" si="76">SUM(EEN76:EEN77)</f>
        <v>0</v>
      </c>
      <c r="EEO78" s="1209">
        <f t="shared" si="76"/>
        <v>0</v>
      </c>
      <c r="EEP78" s="1209">
        <f t="shared" si="76"/>
        <v>0</v>
      </c>
      <c r="EEQ78" s="1209">
        <f t="shared" si="76"/>
        <v>0</v>
      </c>
      <c r="EER78" s="1209">
        <f t="shared" si="76"/>
        <v>0</v>
      </c>
      <c r="EES78" s="1209">
        <f t="shared" si="76"/>
        <v>0</v>
      </c>
      <c r="EET78" s="1209">
        <f t="shared" si="76"/>
        <v>0</v>
      </c>
      <c r="EEU78" s="1209">
        <f t="shared" si="76"/>
        <v>0</v>
      </c>
      <c r="EEV78" s="1209">
        <f t="shared" si="76"/>
        <v>0</v>
      </c>
      <c r="EEW78" s="1209">
        <f t="shared" si="76"/>
        <v>0</v>
      </c>
      <c r="EEX78" s="1209">
        <f t="shared" si="76"/>
        <v>0</v>
      </c>
      <c r="EEY78" s="1209">
        <f t="shared" si="76"/>
        <v>0</v>
      </c>
      <c r="EEZ78" s="1209">
        <f t="shared" si="76"/>
        <v>0</v>
      </c>
      <c r="EFA78" s="1209">
        <f t="shared" si="76"/>
        <v>0</v>
      </c>
      <c r="EFB78" s="1209">
        <f t="shared" si="76"/>
        <v>0</v>
      </c>
      <c r="EFC78" s="1209">
        <f t="shared" si="76"/>
        <v>0</v>
      </c>
      <c r="EFD78" s="1209">
        <f t="shared" si="76"/>
        <v>0</v>
      </c>
      <c r="EFE78" s="1209">
        <f t="shared" si="76"/>
        <v>0</v>
      </c>
      <c r="EFF78" s="1209">
        <f t="shared" si="76"/>
        <v>0</v>
      </c>
      <c r="EFG78" s="1209">
        <f t="shared" si="76"/>
        <v>0</v>
      </c>
      <c r="EFH78" s="1209">
        <f t="shared" si="76"/>
        <v>0</v>
      </c>
      <c r="EFI78" s="1209">
        <f t="shared" si="76"/>
        <v>0</v>
      </c>
      <c r="EFJ78" s="1209">
        <f t="shared" si="76"/>
        <v>0</v>
      </c>
      <c r="EFK78" s="1209">
        <f t="shared" si="76"/>
        <v>0</v>
      </c>
      <c r="EFL78" s="1209">
        <f t="shared" si="76"/>
        <v>0</v>
      </c>
      <c r="EFM78" s="1209">
        <f t="shared" si="76"/>
        <v>0</v>
      </c>
      <c r="EFN78" s="1209">
        <f t="shared" si="76"/>
        <v>0</v>
      </c>
      <c r="EFO78" s="1209">
        <f t="shared" si="76"/>
        <v>0</v>
      </c>
      <c r="EFP78" s="1209">
        <f t="shared" si="76"/>
        <v>0</v>
      </c>
      <c r="EFQ78" s="1209">
        <f t="shared" si="76"/>
        <v>0</v>
      </c>
      <c r="EFR78" s="1209">
        <f t="shared" si="76"/>
        <v>0</v>
      </c>
      <c r="EFS78" s="1209">
        <f t="shared" si="76"/>
        <v>0</v>
      </c>
      <c r="EFT78" s="1209">
        <f t="shared" si="76"/>
        <v>0</v>
      </c>
      <c r="EFU78" s="1209">
        <f t="shared" si="76"/>
        <v>0</v>
      </c>
      <c r="EFV78" s="1209">
        <f t="shared" si="76"/>
        <v>0</v>
      </c>
      <c r="EFW78" s="1209">
        <f t="shared" si="76"/>
        <v>0</v>
      </c>
      <c r="EFX78" s="1209">
        <f t="shared" si="76"/>
        <v>0</v>
      </c>
      <c r="EFY78" s="1209">
        <f t="shared" si="76"/>
        <v>0</v>
      </c>
      <c r="EFZ78" s="1209">
        <f t="shared" si="76"/>
        <v>0</v>
      </c>
      <c r="EGA78" s="1209">
        <f t="shared" si="76"/>
        <v>0</v>
      </c>
      <c r="EGB78" s="1209">
        <f t="shared" si="76"/>
        <v>0</v>
      </c>
      <c r="EGC78" s="1209">
        <f t="shared" si="76"/>
        <v>0</v>
      </c>
      <c r="EGD78" s="1209">
        <f t="shared" si="76"/>
        <v>0</v>
      </c>
      <c r="EGE78" s="1209">
        <f t="shared" si="76"/>
        <v>0</v>
      </c>
      <c r="EGF78" s="1209">
        <f t="shared" si="76"/>
        <v>0</v>
      </c>
      <c r="EGG78" s="1209">
        <f t="shared" si="76"/>
        <v>0</v>
      </c>
      <c r="EGH78" s="1209">
        <f t="shared" si="76"/>
        <v>0</v>
      </c>
      <c r="EGI78" s="1209">
        <f t="shared" si="76"/>
        <v>0</v>
      </c>
      <c r="EGJ78" s="1209">
        <f t="shared" si="76"/>
        <v>0</v>
      </c>
      <c r="EGK78" s="1209">
        <f t="shared" si="76"/>
        <v>0</v>
      </c>
      <c r="EGL78" s="1209">
        <f t="shared" si="76"/>
        <v>0</v>
      </c>
      <c r="EGM78" s="1209">
        <f t="shared" si="76"/>
        <v>0</v>
      </c>
      <c r="EGN78" s="1209">
        <f t="shared" si="76"/>
        <v>0</v>
      </c>
      <c r="EGO78" s="1209">
        <f t="shared" si="76"/>
        <v>0</v>
      </c>
      <c r="EGP78" s="1209">
        <f t="shared" si="76"/>
        <v>0</v>
      </c>
      <c r="EGQ78" s="1209">
        <f t="shared" si="76"/>
        <v>0</v>
      </c>
      <c r="EGR78" s="1209">
        <f t="shared" si="76"/>
        <v>0</v>
      </c>
      <c r="EGS78" s="1209">
        <f t="shared" si="76"/>
        <v>0</v>
      </c>
      <c r="EGT78" s="1209">
        <f t="shared" si="76"/>
        <v>0</v>
      </c>
      <c r="EGU78" s="1209">
        <f t="shared" si="76"/>
        <v>0</v>
      </c>
      <c r="EGV78" s="1209">
        <f t="shared" si="76"/>
        <v>0</v>
      </c>
      <c r="EGW78" s="1209">
        <f t="shared" si="76"/>
        <v>0</v>
      </c>
      <c r="EGX78" s="1209">
        <f t="shared" si="76"/>
        <v>0</v>
      </c>
      <c r="EGY78" s="1209">
        <f t="shared" si="76"/>
        <v>0</v>
      </c>
      <c r="EGZ78" s="1209">
        <f t="shared" ref="EGZ78:EJK78" si="77">SUM(EGZ76:EGZ77)</f>
        <v>0</v>
      </c>
      <c r="EHA78" s="1209">
        <f t="shared" si="77"/>
        <v>0</v>
      </c>
      <c r="EHB78" s="1209">
        <f t="shared" si="77"/>
        <v>0</v>
      </c>
      <c r="EHC78" s="1209">
        <f t="shared" si="77"/>
        <v>0</v>
      </c>
      <c r="EHD78" s="1209">
        <f t="shared" si="77"/>
        <v>0</v>
      </c>
      <c r="EHE78" s="1209">
        <f t="shared" si="77"/>
        <v>0</v>
      </c>
      <c r="EHF78" s="1209">
        <f t="shared" si="77"/>
        <v>0</v>
      </c>
      <c r="EHG78" s="1209">
        <f t="shared" si="77"/>
        <v>0</v>
      </c>
      <c r="EHH78" s="1209">
        <f t="shared" si="77"/>
        <v>0</v>
      </c>
      <c r="EHI78" s="1209">
        <f t="shared" si="77"/>
        <v>0</v>
      </c>
      <c r="EHJ78" s="1209">
        <f t="shared" si="77"/>
        <v>0</v>
      </c>
      <c r="EHK78" s="1209">
        <f t="shared" si="77"/>
        <v>0</v>
      </c>
      <c r="EHL78" s="1209">
        <f t="shared" si="77"/>
        <v>0</v>
      </c>
      <c r="EHM78" s="1209">
        <f t="shared" si="77"/>
        <v>0</v>
      </c>
      <c r="EHN78" s="1209">
        <f t="shared" si="77"/>
        <v>0</v>
      </c>
      <c r="EHO78" s="1209">
        <f t="shared" si="77"/>
        <v>0</v>
      </c>
      <c r="EHP78" s="1209">
        <f t="shared" si="77"/>
        <v>0</v>
      </c>
      <c r="EHQ78" s="1209">
        <f t="shared" si="77"/>
        <v>0</v>
      </c>
      <c r="EHR78" s="1209">
        <f t="shared" si="77"/>
        <v>0</v>
      </c>
      <c r="EHS78" s="1209">
        <f t="shared" si="77"/>
        <v>0</v>
      </c>
      <c r="EHT78" s="1209">
        <f t="shared" si="77"/>
        <v>0</v>
      </c>
      <c r="EHU78" s="1209">
        <f t="shared" si="77"/>
        <v>0</v>
      </c>
      <c r="EHV78" s="1209">
        <f t="shared" si="77"/>
        <v>0</v>
      </c>
      <c r="EHW78" s="1209">
        <f t="shared" si="77"/>
        <v>0</v>
      </c>
      <c r="EHX78" s="1209">
        <f t="shared" si="77"/>
        <v>0</v>
      </c>
      <c r="EHY78" s="1209">
        <f t="shared" si="77"/>
        <v>0</v>
      </c>
      <c r="EHZ78" s="1209">
        <f t="shared" si="77"/>
        <v>0</v>
      </c>
      <c r="EIA78" s="1209">
        <f t="shared" si="77"/>
        <v>0</v>
      </c>
      <c r="EIB78" s="1209">
        <f t="shared" si="77"/>
        <v>0</v>
      </c>
      <c r="EIC78" s="1209">
        <f t="shared" si="77"/>
        <v>0</v>
      </c>
      <c r="EID78" s="1209">
        <f t="shared" si="77"/>
        <v>0</v>
      </c>
      <c r="EIE78" s="1209">
        <f t="shared" si="77"/>
        <v>0</v>
      </c>
      <c r="EIF78" s="1209">
        <f t="shared" si="77"/>
        <v>0</v>
      </c>
      <c r="EIG78" s="1209">
        <f t="shared" si="77"/>
        <v>0</v>
      </c>
      <c r="EIH78" s="1209">
        <f t="shared" si="77"/>
        <v>0</v>
      </c>
      <c r="EII78" s="1209">
        <f t="shared" si="77"/>
        <v>0</v>
      </c>
      <c r="EIJ78" s="1209">
        <f t="shared" si="77"/>
        <v>0</v>
      </c>
      <c r="EIK78" s="1209">
        <f t="shared" si="77"/>
        <v>0</v>
      </c>
      <c r="EIL78" s="1209">
        <f t="shared" si="77"/>
        <v>0</v>
      </c>
      <c r="EIM78" s="1209">
        <f t="shared" si="77"/>
        <v>0</v>
      </c>
      <c r="EIN78" s="1209">
        <f t="shared" si="77"/>
        <v>0</v>
      </c>
      <c r="EIO78" s="1209">
        <f t="shared" si="77"/>
        <v>0</v>
      </c>
      <c r="EIP78" s="1209">
        <f t="shared" si="77"/>
        <v>0</v>
      </c>
      <c r="EIQ78" s="1209">
        <f t="shared" si="77"/>
        <v>0</v>
      </c>
      <c r="EIR78" s="1209">
        <f t="shared" si="77"/>
        <v>0</v>
      </c>
      <c r="EIS78" s="1209">
        <f t="shared" si="77"/>
        <v>0</v>
      </c>
      <c r="EIT78" s="1209">
        <f t="shared" si="77"/>
        <v>0</v>
      </c>
      <c r="EIU78" s="1209">
        <f t="shared" si="77"/>
        <v>0</v>
      </c>
      <c r="EIV78" s="1209">
        <f t="shared" si="77"/>
        <v>0</v>
      </c>
      <c r="EIW78" s="1209">
        <f t="shared" si="77"/>
        <v>0</v>
      </c>
      <c r="EIX78" s="1209">
        <f t="shared" si="77"/>
        <v>0</v>
      </c>
      <c r="EIY78" s="1209">
        <f t="shared" si="77"/>
        <v>0</v>
      </c>
      <c r="EIZ78" s="1209">
        <f t="shared" si="77"/>
        <v>0</v>
      </c>
      <c r="EJA78" s="1209">
        <f t="shared" si="77"/>
        <v>0</v>
      </c>
      <c r="EJB78" s="1209">
        <f t="shared" si="77"/>
        <v>0</v>
      </c>
      <c r="EJC78" s="1209">
        <f t="shared" si="77"/>
        <v>0</v>
      </c>
      <c r="EJD78" s="1209">
        <f t="shared" si="77"/>
        <v>0</v>
      </c>
      <c r="EJE78" s="1209">
        <f t="shared" si="77"/>
        <v>0</v>
      </c>
      <c r="EJF78" s="1209">
        <f t="shared" si="77"/>
        <v>0</v>
      </c>
      <c r="EJG78" s="1209">
        <f t="shared" si="77"/>
        <v>0</v>
      </c>
      <c r="EJH78" s="1209">
        <f t="shared" si="77"/>
        <v>0</v>
      </c>
      <c r="EJI78" s="1209">
        <f t="shared" si="77"/>
        <v>0</v>
      </c>
      <c r="EJJ78" s="1209">
        <f t="shared" si="77"/>
        <v>0</v>
      </c>
      <c r="EJK78" s="1209">
        <f t="shared" si="77"/>
        <v>0</v>
      </c>
      <c r="EJL78" s="1209">
        <f t="shared" ref="EJL78:ELW78" si="78">SUM(EJL76:EJL77)</f>
        <v>0</v>
      </c>
      <c r="EJM78" s="1209">
        <f t="shared" si="78"/>
        <v>0</v>
      </c>
      <c r="EJN78" s="1209">
        <f t="shared" si="78"/>
        <v>0</v>
      </c>
      <c r="EJO78" s="1209">
        <f t="shared" si="78"/>
        <v>0</v>
      </c>
      <c r="EJP78" s="1209">
        <f t="shared" si="78"/>
        <v>0</v>
      </c>
      <c r="EJQ78" s="1209">
        <f t="shared" si="78"/>
        <v>0</v>
      </c>
      <c r="EJR78" s="1209">
        <f t="shared" si="78"/>
        <v>0</v>
      </c>
      <c r="EJS78" s="1209">
        <f t="shared" si="78"/>
        <v>0</v>
      </c>
      <c r="EJT78" s="1209">
        <f t="shared" si="78"/>
        <v>0</v>
      </c>
      <c r="EJU78" s="1209">
        <f t="shared" si="78"/>
        <v>0</v>
      </c>
      <c r="EJV78" s="1209">
        <f t="shared" si="78"/>
        <v>0</v>
      </c>
      <c r="EJW78" s="1209">
        <f t="shared" si="78"/>
        <v>0</v>
      </c>
      <c r="EJX78" s="1209">
        <f t="shared" si="78"/>
        <v>0</v>
      </c>
      <c r="EJY78" s="1209">
        <f t="shared" si="78"/>
        <v>0</v>
      </c>
      <c r="EJZ78" s="1209">
        <f t="shared" si="78"/>
        <v>0</v>
      </c>
      <c r="EKA78" s="1209">
        <f t="shared" si="78"/>
        <v>0</v>
      </c>
      <c r="EKB78" s="1209">
        <f t="shared" si="78"/>
        <v>0</v>
      </c>
      <c r="EKC78" s="1209">
        <f t="shared" si="78"/>
        <v>0</v>
      </c>
      <c r="EKD78" s="1209">
        <f t="shared" si="78"/>
        <v>0</v>
      </c>
      <c r="EKE78" s="1209">
        <f t="shared" si="78"/>
        <v>0</v>
      </c>
      <c r="EKF78" s="1209">
        <f t="shared" si="78"/>
        <v>0</v>
      </c>
      <c r="EKG78" s="1209">
        <f t="shared" si="78"/>
        <v>0</v>
      </c>
      <c r="EKH78" s="1209">
        <f t="shared" si="78"/>
        <v>0</v>
      </c>
      <c r="EKI78" s="1209">
        <f t="shared" si="78"/>
        <v>0</v>
      </c>
      <c r="EKJ78" s="1209">
        <f t="shared" si="78"/>
        <v>0</v>
      </c>
      <c r="EKK78" s="1209">
        <f t="shared" si="78"/>
        <v>0</v>
      </c>
      <c r="EKL78" s="1209">
        <f t="shared" si="78"/>
        <v>0</v>
      </c>
      <c r="EKM78" s="1209">
        <f t="shared" si="78"/>
        <v>0</v>
      </c>
      <c r="EKN78" s="1209">
        <f t="shared" si="78"/>
        <v>0</v>
      </c>
      <c r="EKO78" s="1209">
        <f t="shared" si="78"/>
        <v>0</v>
      </c>
      <c r="EKP78" s="1209">
        <f t="shared" si="78"/>
        <v>0</v>
      </c>
      <c r="EKQ78" s="1209">
        <f t="shared" si="78"/>
        <v>0</v>
      </c>
      <c r="EKR78" s="1209">
        <f t="shared" si="78"/>
        <v>0</v>
      </c>
      <c r="EKS78" s="1209">
        <f t="shared" si="78"/>
        <v>0</v>
      </c>
      <c r="EKT78" s="1209">
        <f t="shared" si="78"/>
        <v>0</v>
      </c>
      <c r="EKU78" s="1209">
        <f t="shared" si="78"/>
        <v>0</v>
      </c>
      <c r="EKV78" s="1209">
        <f t="shared" si="78"/>
        <v>0</v>
      </c>
      <c r="EKW78" s="1209">
        <f t="shared" si="78"/>
        <v>0</v>
      </c>
      <c r="EKX78" s="1209">
        <f t="shared" si="78"/>
        <v>0</v>
      </c>
      <c r="EKY78" s="1209">
        <f t="shared" si="78"/>
        <v>0</v>
      </c>
      <c r="EKZ78" s="1209">
        <f t="shared" si="78"/>
        <v>0</v>
      </c>
      <c r="ELA78" s="1209">
        <f t="shared" si="78"/>
        <v>0</v>
      </c>
      <c r="ELB78" s="1209">
        <f t="shared" si="78"/>
        <v>0</v>
      </c>
      <c r="ELC78" s="1209">
        <f t="shared" si="78"/>
        <v>0</v>
      </c>
      <c r="ELD78" s="1209">
        <f t="shared" si="78"/>
        <v>0</v>
      </c>
      <c r="ELE78" s="1209">
        <f t="shared" si="78"/>
        <v>0</v>
      </c>
      <c r="ELF78" s="1209">
        <f t="shared" si="78"/>
        <v>0</v>
      </c>
      <c r="ELG78" s="1209">
        <f t="shared" si="78"/>
        <v>0</v>
      </c>
      <c r="ELH78" s="1209">
        <f t="shared" si="78"/>
        <v>0</v>
      </c>
      <c r="ELI78" s="1209">
        <f t="shared" si="78"/>
        <v>0</v>
      </c>
      <c r="ELJ78" s="1209">
        <f t="shared" si="78"/>
        <v>0</v>
      </c>
      <c r="ELK78" s="1209">
        <f t="shared" si="78"/>
        <v>0</v>
      </c>
      <c r="ELL78" s="1209">
        <f t="shared" si="78"/>
        <v>0</v>
      </c>
      <c r="ELM78" s="1209">
        <f t="shared" si="78"/>
        <v>0</v>
      </c>
      <c r="ELN78" s="1209">
        <f t="shared" si="78"/>
        <v>0</v>
      </c>
      <c r="ELO78" s="1209">
        <f t="shared" si="78"/>
        <v>0</v>
      </c>
      <c r="ELP78" s="1209">
        <f t="shared" si="78"/>
        <v>0</v>
      </c>
      <c r="ELQ78" s="1209">
        <f t="shared" si="78"/>
        <v>0</v>
      </c>
      <c r="ELR78" s="1209">
        <f t="shared" si="78"/>
        <v>0</v>
      </c>
      <c r="ELS78" s="1209">
        <f t="shared" si="78"/>
        <v>0</v>
      </c>
      <c r="ELT78" s="1209">
        <f t="shared" si="78"/>
        <v>0</v>
      </c>
      <c r="ELU78" s="1209">
        <f t="shared" si="78"/>
        <v>0</v>
      </c>
      <c r="ELV78" s="1209">
        <f t="shared" si="78"/>
        <v>0</v>
      </c>
      <c r="ELW78" s="1209">
        <f t="shared" si="78"/>
        <v>0</v>
      </c>
      <c r="ELX78" s="1209">
        <f t="shared" ref="ELX78:EOI78" si="79">SUM(ELX76:ELX77)</f>
        <v>0</v>
      </c>
      <c r="ELY78" s="1209">
        <f t="shared" si="79"/>
        <v>0</v>
      </c>
      <c r="ELZ78" s="1209">
        <f t="shared" si="79"/>
        <v>0</v>
      </c>
      <c r="EMA78" s="1209">
        <f t="shared" si="79"/>
        <v>0</v>
      </c>
      <c r="EMB78" s="1209">
        <f t="shared" si="79"/>
        <v>0</v>
      </c>
      <c r="EMC78" s="1209">
        <f t="shared" si="79"/>
        <v>0</v>
      </c>
      <c r="EMD78" s="1209">
        <f t="shared" si="79"/>
        <v>0</v>
      </c>
      <c r="EME78" s="1209">
        <f t="shared" si="79"/>
        <v>0</v>
      </c>
      <c r="EMF78" s="1209">
        <f t="shared" si="79"/>
        <v>0</v>
      </c>
      <c r="EMG78" s="1209">
        <f t="shared" si="79"/>
        <v>0</v>
      </c>
      <c r="EMH78" s="1209">
        <f t="shared" si="79"/>
        <v>0</v>
      </c>
      <c r="EMI78" s="1209">
        <f t="shared" si="79"/>
        <v>0</v>
      </c>
      <c r="EMJ78" s="1209">
        <f t="shared" si="79"/>
        <v>0</v>
      </c>
      <c r="EMK78" s="1209">
        <f t="shared" si="79"/>
        <v>0</v>
      </c>
      <c r="EML78" s="1209">
        <f t="shared" si="79"/>
        <v>0</v>
      </c>
      <c r="EMM78" s="1209">
        <f t="shared" si="79"/>
        <v>0</v>
      </c>
      <c r="EMN78" s="1209">
        <f t="shared" si="79"/>
        <v>0</v>
      </c>
      <c r="EMO78" s="1209">
        <f t="shared" si="79"/>
        <v>0</v>
      </c>
      <c r="EMP78" s="1209">
        <f t="shared" si="79"/>
        <v>0</v>
      </c>
      <c r="EMQ78" s="1209">
        <f t="shared" si="79"/>
        <v>0</v>
      </c>
      <c r="EMR78" s="1209">
        <f t="shared" si="79"/>
        <v>0</v>
      </c>
      <c r="EMS78" s="1209">
        <f t="shared" si="79"/>
        <v>0</v>
      </c>
      <c r="EMT78" s="1209">
        <f t="shared" si="79"/>
        <v>0</v>
      </c>
      <c r="EMU78" s="1209">
        <f t="shared" si="79"/>
        <v>0</v>
      </c>
      <c r="EMV78" s="1209">
        <f t="shared" si="79"/>
        <v>0</v>
      </c>
      <c r="EMW78" s="1209">
        <f t="shared" si="79"/>
        <v>0</v>
      </c>
      <c r="EMX78" s="1209">
        <f t="shared" si="79"/>
        <v>0</v>
      </c>
      <c r="EMY78" s="1209">
        <f t="shared" si="79"/>
        <v>0</v>
      </c>
      <c r="EMZ78" s="1209">
        <f t="shared" si="79"/>
        <v>0</v>
      </c>
      <c r="ENA78" s="1209">
        <f t="shared" si="79"/>
        <v>0</v>
      </c>
      <c r="ENB78" s="1209">
        <f t="shared" si="79"/>
        <v>0</v>
      </c>
      <c r="ENC78" s="1209">
        <f t="shared" si="79"/>
        <v>0</v>
      </c>
      <c r="END78" s="1209">
        <f t="shared" si="79"/>
        <v>0</v>
      </c>
      <c r="ENE78" s="1209">
        <f t="shared" si="79"/>
        <v>0</v>
      </c>
      <c r="ENF78" s="1209">
        <f t="shared" si="79"/>
        <v>0</v>
      </c>
      <c r="ENG78" s="1209">
        <f t="shared" si="79"/>
        <v>0</v>
      </c>
      <c r="ENH78" s="1209">
        <f t="shared" si="79"/>
        <v>0</v>
      </c>
      <c r="ENI78" s="1209">
        <f t="shared" si="79"/>
        <v>0</v>
      </c>
      <c r="ENJ78" s="1209">
        <f t="shared" si="79"/>
        <v>0</v>
      </c>
      <c r="ENK78" s="1209">
        <f t="shared" si="79"/>
        <v>0</v>
      </c>
      <c r="ENL78" s="1209">
        <f t="shared" si="79"/>
        <v>0</v>
      </c>
      <c r="ENM78" s="1209">
        <f t="shared" si="79"/>
        <v>0</v>
      </c>
      <c r="ENN78" s="1209">
        <f t="shared" si="79"/>
        <v>0</v>
      </c>
      <c r="ENO78" s="1209">
        <f t="shared" si="79"/>
        <v>0</v>
      </c>
      <c r="ENP78" s="1209">
        <f t="shared" si="79"/>
        <v>0</v>
      </c>
      <c r="ENQ78" s="1209">
        <f t="shared" si="79"/>
        <v>0</v>
      </c>
      <c r="ENR78" s="1209">
        <f t="shared" si="79"/>
        <v>0</v>
      </c>
      <c r="ENS78" s="1209">
        <f t="shared" si="79"/>
        <v>0</v>
      </c>
      <c r="ENT78" s="1209">
        <f t="shared" si="79"/>
        <v>0</v>
      </c>
      <c r="ENU78" s="1209">
        <f t="shared" si="79"/>
        <v>0</v>
      </c>
      <c r="ENV78" s="1209">
        <f t="shared" si="79"/>
        <v>0</v>
      </c>
      <c r="ENW78" s="1209">
        <f t="shared" si="79"/>
        <v>0</v>
      </c>
      <c r="ENX78" s="1209">
        <f t="shared" si="79"/>
        <v>0</v>
      </c>
      <c r="ENY78" s="1209">
        <f t="shared" si="79"/>
        <v>0</v>
      </c>
      <c r="ENZ78" s="1209">
        <f t="shared" si="79"/>
        <v>0</v>
      </c>
      <c r="EOA78" s="1209">
        <f t="shared" si="79"/>
        <v>0</v>
      </c>
      <c r="EOB78" s="1209">
        <f t="shared" si="79"/>
        <v>0</v>
      </c>
      <c r="EOC78" s="1209">
        <f t="shared" si="79"/>
        <v>0</v>
      </c>
      <c r="EOD78" s="1209">
        <f t="shared" si="79"/>
        <v>0</v>
      </c>
      <c r="EOE78" s="1209">
        <f t="shared" si="79"/>
        <v>0</v>
      </c>
      <c r="EOF78" s="1209">
        <f t="shared" si="79"/>
        <v>0</v>
      </c>
      <c r="EOG78" s="1209">
        <f t="shared" si="79"/>
        <v>0</v>
      </c>
      <c r="EOH78" s="1209">
        <f t="shared" si="79"/>
        <v>0</v>
      </c>
      <c r="EOI78" s="1209">
        <f t="shared" si="79"/>
        <v>0</v>
      </c>
      <c r="EOJ78" s="1209">
        <f t="shared" ref="EOJ78:EQU78" si="80">SUM(EOJ76:EOJ77)</f>
        <v>0</v>
      </c>
      <c r="EOK78" s="1209">
        <f t="shared" si="80"/>
        <v>0</v>
      </c>
      <c r="EOL78" s="1209">
        <f t="shared" si="80"/>
        <v>0</v>
      </c>
      <c r="EOM78" s="1209">
        <f t="shared" si="80"/>
        <v>0</v>
      </c>
      <c r="EON78" s="1209">
        <f t="shared" si="80"/>
        <v>0</v>
      </c>
      <c r="EOO78" s="1209">
        <f t="shared" si="80"/>
        <v>0</v>
      </c>
      <c r="EOP78" s="1209">
        <f t="shared" si="80"/>
        <v>0</v>
      </c>
      <c r="EOQ78" s="1209">
        <f t="shared" si="80"/>
        <v>0</v>
      </c>
      <c r="EOR78" s="1209">
        <f t="shared" si="80"/>
        <v>0</v>
      </c>
      <c r="EOS78" s="1209">
        <f t="shared" si="80"/>
        <v>0</v>
      </c>
      <c r="EOT78" s="1209">
        <f t="shared" si="80"/>
        <v>0</v>
      </c>
      <c r="EOU78" s="1209">
        <f t="shared" si="80"/>
        <v>0</v>
      </c>
      <c r="EOV78" s="1209">
        <f t="shared" si="80"/>
        <v>0</v>
      </c>
      <c r="EOW78" s="1209">
        <f t="shared" si="80"/>
        <v>0</v>
      </c>
      <c r="EOX78" s="1209">
        <f t="shared" si="80"/>
        <v>0</v>
      </c>
      <c r="EOY78" s="1209">
        <f t="shared" si="80"/>
        <v>0</v>
      </c>
      <c r="EOZ78" s="1209">
        <f t="shared" si="80"/>
        <v>0</v>
      </c>
      <c r="EPA78" s="1209">
        <f t="shared" si="80"/>
        <v>0</v>
      </c>
      <c r="EPB78" s="1209">
        <f t="shared" si="80"/>
        <v>0</v>
      </c>
      <c r="EPC78" s="1209">
        <f t="shared" si="80"/>
        <v>0</v>
      </c>
      <c r="EPD78" s="1209">
        <f t="shared" si="80"/>
        <v>0</v>
      </c>
      <c r="EPE78" s="1209">
        <f t="shared" si="80"/>
        <v>0</v>
      </c>
      <c r="EPF78" s="1209">
        <f t="shared" si="80"/>
        <v>0</v>
      </c>
      <c r="EPG78" s="1209">
        <f t="shared" si="80"/>
        <v>0</v>
      </c>
      <c r="EPH78" s="1209">
        <f t="shared" si="80"/>
        <v>0</v>
      </c>
      <c r="EPI78" s="1209">
        <f t="shared" si="80"/>
        <v>0</v>
      </c>
      <c r="EPJ78" s="1209">
        <f t="shared" si="80"/>
        <v>0</v>
      </c>
      <c r="EPK78" s="1209">
        <f t="shared" si="80"/>
        <v>0</v>
      </c>
      <c r="EPL78" s="1209">
        <f t="shared" si="80"/>
        <v>0</v>
      </c>
      <c r="EPM78" s="1209">
        <f t="shared" si="80"/>
        <v>0</v>
      </c>
      <c r="EPN78" s="1209">
        <f t="shared" si="80"/>
        <v>0</v>
      </c>
      <c r="EPO78" s="1209">
        <f t="shared" si="80"/>
        <v>0</v>
      </c>
      <c r="EPP78" s="1209">
        <f t="shared" si="80"/>
        <v>0</v>
      </c>
      <c r="EPQ78" s="1209">
        <f t="shared" si="80"/>
        <v>0</v>
      </c>
      <c r="EPR78" s="1209">
        <f t="shared" si="80"/>
        <v>0</v>
      </c>
      <c r="EPS78" s="1209">
        <f t="shared" si="80"/>
        <v>0</v>
      </c>
      <c r="EPT78" s="1209">
        <f t="shared" si="80"/>
        <v>0</v>
      </c>
      <c r="EPU78" s="1209">
        <f t="shared" si="80"/>
        <v>0</v>
      </c>
      <c r="EPV78" s="1209">
        <f t="shared" si="80"/>
        <v>0</v>
      </c>
      <c r="EPW78" s="1209">
        <f t="shared" si="80"/>
        <v>0</v>
      </c>
      <c r="EPX78" s="1209">
        <f t="shared" si="80"/>
        <v>0</v>
      </c>
      <c r="EPY78" s="1209">
        <f t="shared" si="80"/>
        <v>0</v>
      </c>
      <c r="EPZ78" s="1209">
        <f t="shared" si="80"/>
        <v>0</v>
      </c>
      <c r="EQA78" s="1209">
        <f t="shared" si="80"/>
        <v>0</v>
      </c>
      <c r="EQB78" s="1209">
        <f t="shared" si="80"/>
        <v>0</v>
      </c>
      <c r="EQC78" s="1209">
        <f t="shared" si="80"/>
        <v>0</v>
      </c>
      <c r="EQD78" s="1209">
        <f t="shared" si="80"/>
        <v>0</v>
      </c>
      <c r="EQE78" s="1209">
        <f t="shared" si="80"/>
        <v>0</v>
      </c>
      <c r="EQF78" s="1209">
        <f t="shared" si="80"/>
        <v>0</v>
      </c>
      <c r="EQG78" s="1209">
        <f t="shared" si="80"/>
        <v>0</v>
      </c>
      <c r="EQH78" s="1209">
        <f t="shared" si="80"/>
        <v>0</v>
      </c>
      <c r="EQI78" s="1209">
        <f t="shared" si="80"/>
        <v>0</v>
      </c>
      <c r="EQJ78" s="1209">
        <f t="shared" si="80"/>
        <v>0</v>
      </c>
      <c r="EQK78" s="1209">
        <f t="shared" si="80"/>
        <v>0</v>
      </c>
      <c r="EQL78" s="1209">
        <f t="shared" si="80"/>
        <v>0</v>
      </c>
      <c r="EQM78" s="1209">
        <f t="shared" si="80"/>
        <v>0</v>
      </c>
      <c r="EQN78" s="1209">
        <f t="shared" si="80"/>
        <v>0</v>
      </c>
      <c r="EQO78" s="1209">
        <f t="shared" si="80"/>
        <v>0</v>
      </c>
      <c r="EQP78" s="1209">
        <f t="shared" si="80"/>
        <v>0</v>
      </c>
      <c r="EQQ78" s="1209">
        <f t="shared" si="80"/>
        <v>0</v>
      </c>
      <c r="EQR78" s="1209">
        <f t="shared" si="80"/>
        <v>0</v>
      </c>
      <c r="EQS78" s="1209">
        <f t="shared" si="80"/>
        <v>0</v>
      </c>
      <c r="EQT78" s="1209">
        <f t="shared" si="80"/>
        <v>0</v>
      </c>
      <c r="EQU78" s="1209">
        <f t="shared" si="80"/>
        <v>0</v>
      </c>
      <c r="EQV78" s="1209">
        <f t="shared" ref="EQV78:ETG78" si="81">SUM(EQV76:EQV77)</f>
        <v>0</v>
      </c>
      <c r="EQW78" s="1209">
        <f t="shared" si="81"/>
        <v>0</v>
      </c>
      <c r="EQX78" s="1209">
        <f t="shared" si="81"/>
        <v>0</v>
      </c>
      <c r="EQY78" s="1209">
        <f t="shared" si="81"/>
        <v>0</v>
      </c>
      <c r="EQZ78" s="1209">
        <f t="shared" si="81"/>
        <v>0</v>
      </c>
      <c r="ERA78" s="1209">
        <f t="shared" si="81"/>
        <v>0</v>
      </c>
      <c r="ERB78" s="1209">
        <f t="shared" si="81"/>
        <v>0</v>
      </c>
      <c r="ERC78" s="1209">
        <f t="shared" si="81"/>
        <v>0</v>
      </c>
      <c r="ERD78" s="1209">
        <f t="shared" si="81"/>
        <v>0</v>
      </c>
      <c r="ERE78" s="1209">
        <f t="shared" si="81"/>
        <v>0</v>
      </c>
      <c r="ERF78" s="1209">
        <f t="shared" si="81"/>
        <v>0</v>
      </c>
      <c r="ERG78" s="1209">
        <f t="shared" si="81"/>
        <v>0</v>
      </c>
      <c r="ERH78" s="1209">
        <f t="shared" si="81"/>
        <v>0</v>
      </c>
      <c r="ERI78" s="1209">
        <f t="shared" si="81"/>
        <v>0</v>
      </c>
      <c r="ERJ78" s="1209">
        <f t="shared" si="81"/>
        <v>0</v>
      </c>
      <c r="ERK78" s="1209">
        <f t="shared" si="81"/>
        <v>0</v>
      </c>
      <c r="ERL78" s="1209">
        <f t="shared" si="81"/>
        <v>0</v>
      </c>
      <c r="ERM78" s="1209">
        <f t="shared" si="81"/>
        <v>0</v>
      </c>
      <c r="ERN78" s="1209">
        <f t="shared" si="81"/>
        <v>0</v>
      </c>
      <c r="ERO78" s="1209">
        <f t="shared" si="81"/>
        <v>0</v>
      </c>
      <c r="ERP78" s="1209">
        <f t="shared" si="81"/>
        <v>0</v>
      </c>
      <c r="ERQ78" s="1209">
        <f t="shared" si="81"/>
        <v>0</v>
      </c>
      <c r="ERR78" s="1209">
        <f t="shared" si="81"/>
        <v>0</v>
      </c>
      <c r="ERS78" s="1209">
        <f t="shared" si="81"/>
        <v>0</v>
      </c>
      <c r="ERT78" s="1209">
        <f t="shared" si="81"/>
        <v>0</v>
      </c>
      <c r="ERU78" s="1209">
        <f t="shared" si="81"/>
        <v>0</v>
      </c>
      <c r="ERV78" s="1209">
        <f t="shared" si="81"/>
        <v>0</v>
      </c>
      <c r="ERW78" s="1209">
        <f t="shared" si="81"/>
        <v>0</v>
      </c>
      <c r="ERX78" s="1209">
        <f t="shared" si="81"/>
        <v>0</v>
      </c>
      <c r="ERY78" s="1209">
        <f t="shared" si="81"/>
        <v>0</v>
      </c>
      <c r="ERZ78" s="1209">
        <f t="shared" si="81"/>
        <v>0</v>
      </c>
      <c r="ESA78" s="1209">
        <f t="shared" si="81"/>
        <v>0</v>
      </c>
      <c r="ESB78" s="1209">
        <f t="shared" si="81"/>
        <v>0</v>
      </c>
      <c r="ESC78" s="1209">
        <f t="shared" si="81"/>
        <v>0</v>
      </c>
      <c r="ESD78" s="1209">
        <f t="shared" si="81"/>
        <v>0</v>
      </c>
      <c r="ESE78" s="1209">
        <f t="shared" si="81"/>
        <v>0</v>
      </c>
      <c r="ESF78" s="1209">
        <f t="shared" si="81"/>
        <v>0</v>
      </c>
      <c r="ESG78" s="1209">
        <f t="shared" si="81"/>
        <v>0</v>
      </c>
      <c r="ESH78" s="1209">
        <f t="shared" si="81"/>
        <v>0</v>
      </c>
      <c r="ESI78" s="1209">
        <f t="shared" si="81"/>
        <v>0</v>
      </c>
      <c r="ESJ78" s="1209">
        <f t="shared" si="81"/>
        <v>0</v>
      </c>
      <c r="ESK78" s="1209">
        <f t="shared" si="81"/>
        <v>0</v>
      </c>
      <c r="ESL78" s="1209">
        <f t="shared" si="81"/>
        <v>0</v>
      </c>
      <c r="ESM78" s="1209">
        <f t="shared" si="81"/>
        <v>0</v>
      </c>
      <c r="ESN78" s="1209">
        <f t="shared" si="81"/>
        <v>0</v>
      </c>
      <c r="ESO78" s="1209">
        <f t="shared" si="81"/>
        <v>0</v>
      </c>
      <c r="ESP78" s="1209">
        <f t="shared" si="81"/>
        <v>0</v>
      </c>
      <c r="ESQ78" s="1209">
        <f t="shared" si="81"/>
        <v>0</v>
      </c>
      <c r="ESR78" s="1209">
        <f t="shared" si="81"/>
        <v>0</v>
      </c>
      <c r="ESS78" s="1209">
        <f t="shared" si="81"/>
        <v>0</v>
      </c>
      <c r="EST78" s="1209">
        <f t="shared" si="81"/>
        <v>0</v>
      </c>
      <c r="ESU78" s="1209">
        <f t="shared" si="81"/>
        <v>0</v>
      </c>
      <c r="ESV78" s="1209">
        <f t="shared" si="81"/>
        <v>0</v>
      </c>
      <c r="ESW78" s="1209">
        <f t="shared" si="81"/>
        <v>0</v>
      </c>
      <c r="ESX78" s="1209">
        <f t="shared" si="81"/>
        <v>0</v>
      </c>
      <c r="ESY78" s="1209">
        <f t="shared" si="81"/>
        <v>0</v>
      </c>
      <c r="ESZ78" s="1209">
        <f t="shared" si="81"/>
        <v>0</v>
      </c>
      <c r="ETA78" s="1209">
        <f t="shared" si="81"/>
        <v>0</v>
      </c>
      <c r="ETB78" s="1209">
        <f t="shared" si="81"/>
        <v>0</v>
      </c>
      <c r="ETC78" s="1209">
        <f t="shared" si="81"/>
        <v>0</v>
      </c>
      <c r="ETD78" s="1209">
        <f t="shared" si="81"/>
        <v>0</v>
      </c>
      <c r="ETE78" s="1209">
        <f t="shared" si="81"/>
        <v>0</v>
      </c>
      <c r="ETF78" s="1209">
        <f t="shared" si="81"/>
        <v>0</v>
      </c>
      <c r="ETG78" s="1209">
        <f t="shared" si="81"/>
        <v>0</v>
      </c>
      <c r="ETH78" s="1209">
        <f t="shared" ref="ETH78:EVS78" si="82">SUM(ETH76:ETH77)</f>
        <v>0</v>
      </c>
      <c r="ETI78" s="1209">
        <f t="shared" si="82"/>
        <v>0</v>
      </c>
      <c r="ETJ78" s="1209">
        <f t="shared" si="82"/>
        <v>0</v>
      </c>
      <c r="ETK78" s="1209">
        <f t="shared" si="82"/>
        <v>0</v>
      </c>
      <c r="ETL78" s="1209">
        <f t="shared" si="82"/>
        <v>0</v>
      </c>
      <c r="ETM78" s="1209">
        <f t="shared" si="82"/>
        <v>0</v>
      </c>
      <c r="ETN78" s="1209">
        <f t="shared" si="82"/>
        <v>0</v>
      </c>
      <c r="ETO78" s="1209">
        <f t="shared" si="82"/>
        <v>0</v>
      </c>
      <c r="ETP78" s="1209">
        <f t="shared" si="82"/>
        <v>0</v>
      </c>
      <c r="ETQ78" s="1209">
        <f t="shared" si="82"/>
        <v>0</v>
      </c>
      <c r="ETR78" s="1209">
        <f t="shared" si="82"/>
        <v>0</v>
      </c>
      <c r="ETS78" s="1209">
        <f t="shared" si="82"/>
        <v>0</v>
      </c>
      <c r="ETT78" s="1209">
        <f t="shared" si="82"/>
        <v>0</v>
      </c>
      <c r="ETU78" s="1209">
        <f t="shared" si="82"/>
        <v>0</v>
      </c>
      <c r="ETV78" s="1209">
        <f t="shared" si="82"/>
        <v>0</v>
      </c>
      <c r="ETW78" s="1209">
        <f t="shared" si="82"/>
        <v>0</v>
      </c>
      <c r="ETX78" s="1209">
        <f t="shared" si="82"/>
        <v>0</v>
      </c>
      <c r="ETY78" s="1209">
        <f t="shared" si="82"/>
        <v>0</v>
      </c>
      <c r="ETZ78" s="1209">
        <f t="shared" si="82"/>
        <v>0</v>
      </c>
      <c r="EUA78" s="1209">
        <f t="shared" si="82"/>
        <v>0</v>
      </c>
      <c r="EUB78" s="1209">
        <f t="shared" si="82"/>
        <v>0</v>
      </c>
      <c r="EUC78" s="1209">
        <f t="shared" si="82"/>
        <v>0</v>
      </c>
      <c r="EUD78" s="1209">
        <f t="shared" si="82"/>
        <v>0</v>
      </c>
      <c r="EUE78" s="1209">
        <f t="shared" si="82"/>
        <v>0</v>
      </c>
      <c r="EUF78" s="1209">
        <f t="shared" si="82"/>
        <v>0</v>
      </c>
      <c r="EUG78" s="1209">
        <f t="shared" si="82"/>
        <v>0</v>
      </c>
      <c r="EUH78" s="1209">
        <f t="shared" si="82"/>
        <v>0</v>
      </c>
      <c r="EUI78" s="1209">
        <f t="shared" si="82"/>
        <v>0</v>
      </c>
      <c r="EUJ78" s="1209">
        <f t="shared" si="82"/>
        <v>0</v>
      </c>
      <c r="EUK78" s="1209">
        <f t="shared" si="82"/>
        <v>0</v>
      </c>
      <c r="EUL78" s="1209">
        <f t="shared" si="82"/>
        <v>0</v>
      </c>
      <c r="EUM78" s="1209">
        <f t="shared" si="82"/>
        <v>0</v>
      </c>
      <c r="EUN78" s="1209">
        <f t="shared" si="82"/>
        <v>0</v>
      </c>
      <c r="EUO78" s="1209">
        <f t="shared" si="82"/>
        <v>0</v>
      </c>
      <c r="EUP78" s="1209">
        <f t="shared" si="82"/>
        <v>0</v>
      </c>
      <c r="EUQ78" s="1209">
        <f t="shared" si="82"/>
        <v>0</v>
      </c>
      <c r="EUR78" s="1209">
        <f t="shared" si="82"/>
        <v>0</v>
      </c>
      <c r="EUS78" s="1209">
        <f t="shared" si="82"/>
        <v>0</v>
      </c>
      <c r="EUT78" s="1209">
        <f t="shared" si="82"/>
        <v>0</v>
      </c>
      <c r="EUU78" s="1209">
        <f t="shared" si="82"/>
        <v>0</v>
      </c>
      <c r="EUV78" s="1209">
        <f t="shared" si="82"/>
        <v>0</v>
      </c>
      <c r="EUW78" s="1209">
        <f t="shared" si="82"/>
        <v>0</v>
      </c>
      <c r="EUX78" s="1209">
        <f t="shared" si="82"/>
        <v>0</v>
      </c>
      <c r="EUY78" s="1209">
        <f t="shared" si="82"/>
        <v>0</v>
      </c>
      <c r="EUZ78" s="1209">
        <f t="shared" si="82"/>
        <v>0</v>
      </c>
      <c r="EVA78" s="1209">
        <f t="shared" si="82"/>
        <v>0</v>
      </c>
      <c r="EVB78" s="1209">
        <f t="shared" si="82"/>
        <v>0</v>
      </c>
      <c r="EVC78" s="1209">
        <f t="shared" si="82"/>
        <v>0</v>
      </c>
      <c r="EVD78" s="1209">
        <f t="shared" si="82"/>
        <v>0</v>
      </c>
      <c r="EVE78" s="1209">
        <f t="shared" si="82"/>
        <v>0</v>
      </c>
      <c r="EVF78" s="1209">
        <f t="shared" si="82"/>
        <v>0</v>
      </c>
      <c r="EVG78" s="1209">
        <f t="shared" si="82"/>
        <v>0</v>
      </c>
      <c r="EVH78" s="1209">
        <f t="shared" si="82"/>
        <v>0</v>
      </c>
      <c r="EVI78" s="1209">
        <f t="shared" si="82"/>
        <v>0</v>
      </c>
      <c r="EVJ78" s="1209">
        <f t="shared" si="82"/>
        <v>0</v>
      </c>
      <c r="EVK78" s="1209">
        <f t="shared" si="82"/>
        <v>0</v>
      </c>
      <c r="EVL78" s="1209">
        <f t="shared" si="82"/>
        <v>0</v>
      </c>
      <c r="EVM78" s="1209">
        <f t="shared" si="82"/>
        <v>0</v>
      </c>
      <c r="EVN78" s="1209">
        <f t="shared" si="82"/>
        <v>0</v>
      </c>
      <c r="EVO78" s="1209">
        <f t="shared" si="82"/>
        <v>0</v>
      </c>
      <c r="EVP78" s="1209">
        <f t="shared" si="82"/>
        <v>0</v>
      </c>
      <c r="EVQ78" s="1209">
        <f t="shared" si="82"/>
        <v>0</v>
      </c>
      <c r="EVR78" s="1209">
        <f t="shared" si="82"/>
        <v>0</v>
      </c>
      <c r="EVS78" s="1209">
        <f t="shared" si="82"/>
        <v>0</v>
      </c>
      <c r="EVT78" s="1209">
        <f t="shared" ref="EVT78:EYE78" si="83">SUM(EVT76:EVT77)</f>
        <v>0</v>
      </c>
      <c r="EVU78" s="1209">
        <f t="shared" si="83"/>
        <v>0</v>
      </c>
      <c r="EVV78" s="1209">
        <f t="shared" si="83"/>
        <v>0</v>
      </c>
      <c r="EVW78" s="1209">
        <f t="shared" si="83"/>
        <v>0</v>
      </c>
      <c r="EVX78" s="1209">
        <f t="shared" si="83"/>
        <v>0</v>
      </c>
      <c r="EVY78" s="1209">
        <f t="shared" si="83"/>
        <v>0</v>
      </c>
      <c r="EVZ78" s="1209">
        <f t="shared" si="83"/>
        <v>0</v>
      </c>
      <c r="EWA78" s="1209">
        <f t="shared" si="83"/>
        <v>0</v>
      </c>
      <c r="EWB78" s="1209">
        <f t="shared" si="83"/>
        <v>0</v>
      </c>
      <c r="EWC78" s="1209">
        <f t="shared" si="83"/>
        <v>0</v>
      </c>
      <c r="EWD78" s="1209">
        <f t="shared" si="83"/>
        <v>0</v>
      </c>
      <c r="EWE78" s="1209">
        <f t="shared" si="83"/>
        <v>0</v>
      </c>
      <c r="EWF78" s="1209">
        <f t="shared" si="83"/>
        <v>0</v>
      </c>
      <c r="EWG78" s="1209">
        <f t="shared" si="83"/>
        <v>0</v>
      </c>
      <c r="EWH78" s="1209">
        <f t="shared" si="83"/>
        <v>0</v>
      </c>
      <c r="EWI78" s="1209">
        <f t="shared" si="83"/>
        <v>0</v>
      </c>
      <c r="EWJ78" s="1209">
        <f t="shared" si="83"/>
        <v>0</v>
      </c>
      <c r="EWK78" s="1209">
        <f t="shared" si="83"/>
        <v>0</v>
      </c>
      <c r="EWL78" s="1209">
        <f t="shared" si="83"/>
        <v>0</v>
      </c>
      <c r="EWM78" s="1209">
        <f t="shared" si="83"/>
        <v>0</v>
      </c>
      <c r="EWN78" s="1209">
        <f t="shared" si="83"/>
        <v>0</v>
      </c>
      <c r="EWO78" s="1209">
        <f t="shared" si="83"/>
        <v>0</v>
      </c>
      <c r="EWP78" s="1209">
        <f t="shared" si="83"/>
        <v>0</v>
      </c>
      <c r="EWQ78" s="1209">
        <f t="shared" si="83"/>
        <v>0</v>
      </c>
      <c r="EWR78" s="1209">
        <f t="shared" si="83"/>
        <v>0</v>
      </c>
      <c r="EWS78" s="1209">
        <f t="shared" si="83"/>
        <v>0</v>
      </c>
      <c r="EWT78" s="1209">
        <f t="shared" si="83"/>
        <v>0</v>
      </c>
      <c r="EWU78" s="1209">
        <f t="shared" si="83"/>
        <v>0</v>
      </c>
      <c r="EWV78" s="1209">
        <f t="shared" si="83"/>
        <v>0</v>
      </c>
      <c r="EWW78" s="1209">
        <f t="shared" si="83"/>
        <v>0</v>
      </c>
      <c r="EWX78" s="1209">
        <f t="shared" si="83"/>
        <v>0</v>
      </c>
      <c r="EWY78" s="1209">
        <f t="shared" si="83"/>
        <v>0</v>
      </c>
      <c r="EWZ78" s="1209">
        <f t="shared" si="83"/>
        <v>0</v>
      </c>
      <c r="EXA78" s="1209">
        <f t="shared" si="83"/>
        <v>0</v>
      </c>
      <c r="EXB78" s="1209">
        <f t="shared" si="83"/>
        <v>0</v>
      </c>
      <c r="EXC78" s="1209">
        <f t="shared" si="83"/>
        <v>0</v>
      </c>
      <c r="EXD78" s="1209">
        <f t="shared" si="83"/>
        <v>0</v>
      </c>
      <c r="EXE78" s="1209">
        <f t="shared" si="83"/>
        <v>0</v>
      </c>
      <c r="EXF78" s="1209">
        <f t="shared" si="83"/>
        <v>0</v>
      </c>
      <c r="EXG78" s="1209">
        <f t="shared" si="83"/>
        <v>0</v>
      </c>
      <c r="EXH78" s="1209">
        <f t="shared" si="83"/>
        <v>0</v>
      </c>
      <c r="EXI78" s="1209">
        <f t="shared" si="83"/>
        <v>0</v>
      </c>
      <c r="EXJ78" s="1209">
        <f t="shared" si="83"/>
        <v>0</v>
      </c>
      <c r="EXK78" s="1209">
        <f t="shared" si="83"/>
        <v>0</v>
      </c>
      <c r="EXL78" s="1209">
        <f t="shared" si="83"/>
        <v>0</v>
      </c>
      <c r="EXM78" s="1209">
        <f t="shared" si="83"/>
        <v>0</v>
      </c>
      <c r="EXN78" s="1209">
        <f t="shared" si="83"/>
        <v>0</v>
      </c>
      <c r="EXO78" s="1209">
        <f t="shared" si="83"/>
        <v>0</v>
      </c>
      <c r="EXP78" s="1209">
        <f t="shared" si="83"/>
        <v>0</v>
      </c>
      <c r="EXQ78" s="1209">
        <f t="shared" si="83"/>
        <v>0</v>
      </c>
      <c r="EXR78" s="1209">
        <f t="shared" si="83"/>
        <v>0</v>
      </c>
      <c r="EXS78" s="1209">
        <f t="shared" si="83"/>
        <v>0</v>
      </c>
      <c r="EXT78" s="1209">
        <f t="shared" si="83"/>
        <v>0</v>
      </c>
      <c r="EXU78" s="1209">
        <f t="shared" si="83"/>
        <v>0</v>
      </c>
      <c r="EXV78" s="1209">
        <f t="shared" si="83"/>
        <v>0</v>
      </c>
      <c r="EXW78" s="1209">
        <f t="shared" si="83"/>
        <v>0</v>
      </c>
      <c r="EXX78" s="1209">
        <f t="shared" si="83"/>
        <v>0</v>
      </c>
      <c r="EXY78" s="1209">
        <f t="shared" si="83"/>
        <v>0</v>
      </c>
      <c r="EXZ78" s="1209">
        <f t="shared" si="83"/>
        <v>0</v>
      </c>
      <c r="EYA78" s="1209">
        <f t="shared" si="83"/>
        <v>0</v>
      </c>
      <c r="EYB78" s="1209">
        <f t="shared" si="83"/>
        <v>0</v>
      </c>
      <c r="EYC78" s="1209">
        <f t="shared" si="83"/>
        <v>0</v>
      </c>
      <c r="EYD78" s="1209">
        <f t="shared" si="83"/>
        <v>0</v>
      </c>
      <c r="EYE78" s="1209">
        <f t="shared" si="83"/>
        <v>0</v>
      </c>
      <c r="EYF78" s="1209">
        <f t="shared" ref="EYF78:FAQ78" si="84">SUM(EYF76:EYF77)</f>
        <v>0</v>
      </c>
      <c r="EYG78" s="1209">
        <f t="shared" si="84"/>
        <v>0</v>
      </c>
      <c r="EYH78" s="1209">
        <f t="shared" si="84"/>
        <v>0</v>
      </c>
      <c r="EYI78" s="1209">
        <f t="shared" si="84"/>
        <v>0</v>
      </c>
      <c r="EYJ78" s="1209">
        <f t="shared" si="84"/>
        <v>0</v>
      </c>
      <c r="EYK78" s="1209">
        <f t="shared" si="84"/>
        <v>0</v>
      </c>
      <c r="EYL78" s="1209">
        <f t="shared" si="84"/>
        <v>0</v>
      </c>
      <c r="EYM78" s="1209">
        <f t="shared" si="84"/>
        <v>0</v>
      </c>
      <c r="EYN78" s="1209">
        <f t="shared" si="84"/>
        <v>0</v>
      </c>
      <c r="EYO78" s="1209">
        <f t="shared" si="84"/>
        <v>0</v>
      </c>
      <c r="EYP78" s="1209">
        <f t="shared" si="84"/>
        <v>0</v>
      </c>
      <c r="EYQ78" s="1209">
        <f t="shared" si="84"/>
        <v>0</v>
      </c>
      <c r="EYR78" s="1209">
        <f t="shared" si="84"/>
        <v>0</v>
      </c>
      <c r="EYS78" s="1209">
        <f t="shared" si="84"/>
        <v>0</v>
      </c>
      <c r="EYT78" s="1209">
        <f t="shared" si="84"/>
        <v>0</v>
      </c>
      <c r="EYU78" s="1209">
        <f t="shared" si="84"/>
        <v>0</v>
      </c>
      <c r="EYV78" s="1209">
        <f t="shared" si="84"/>
        <v>0</v>
      </c>
      <c r="EYW78" s="1209">
        <f t="shared" si="84"/>
        <v>0</v>
      </c>
      <c r="EYX78" s="1209">
        <f t="shared" si="84"/>
        <v>0</v>
      </c>
      <c r="EYY78" s="1209">
        <f t="shared" si="84"/>
        <v>0</v>
      </c>
      <c r="EYZ78" s="1209">
        <f t="shared" si="84"/>
        <v>0</v>
      </c>
      <c r="EZA78" s="1209">
        <f t="shared" si="84"/>
        <v>0</v>
      </c>
      <c r="EZB78" s="1209">
        <f t="shared" si="84"/>
        <v>0</v>
      </c>
      <c r="EZC78" s="1209">
        <f t="shared" si="84"/>
        <v>0</v>
      </c>
      <c r="EZD78" s="1209">
        <f t="shared" si="84"/>
        <v>0</v>
      </c>
      <c r="EZE78" s="1209">
        <f t="shared" si="84"/>
        <v>0</v>
      </c>
      <c r="EZF78" s="1209">
        <f t="shared" si="84"/>
        <v>0</v>
      </c>
      <c r="EZG78" s="1209">
        <f t="shared" si="84"/>
        <v>0</v>
      </c>
      <c r="EZH78" s="1209">
        <f t="shared" si="84"/>
        <v>0</v>
      </c>
      <c r="EZI78" s="1209">
        <f t="shared" si="84"/>
        <v>0</v>
      </c>
      <c r="EZJ78" s="1209">
        <f t="shared" si="84"/>
        <v>0</v>
      </c>
      <c r="EZK78" s="1209">
        <f t="shared" si="84"/>
        <v>0</v>
      </c>
      <c r="EZL78" s="1209">
        <f t="shared" si="84"/>
        <v>0</v>
      </c>
      <c r="EZM78" s="1209">
        <f t="shared" si="84"/>
        <v>0</v>
      </c>
      <c r="EZN78" s="1209">
        <f t="shared" si="84"/>
        <v>0</v>
      </c>
      <c r="EZO78" s="1209">
        <f t="shared" si="84"/>
        <v>0</v>
      </c>
      <c r="EZP78" s="1209">
        <f t="shared" si="84"/>
        <v>0</v>
      </c>
      <c r="EZQ78" s="1209">
        <f t="shared" si="84"/>
        <v>0</v>
      </c>
      <c r="EZR78" s="1209">
        <f t="shared" si="84"/>
        <v>0</v>
      </c>
      <c r="EZS78" s="1209">
        <f t="shared" si="84"/>
        <v>0</v>
      </c>
      <c r="EZT78" s="1209">
        <f t="shared" si="84"/>
        <v>0</v>
      </c>
      <c r="EZU78" s="1209">
        <f t="shared" si="84"/>
        <v>0</v>
      </c>
      <c r="EZV78" s="1209">
        <f t="shared" si="84"/>
        <v>0</v>
      </c>
      <c r="EZW78" s="1209">
        <f t="shared" si="84"/>
        <v>0</v>
      </c>
      <c r="EZX78" s="1209">
        <f t="shared" si="84"/>
        <v>0</v>
      </c>
      <c r="EZY78" s="1209">
        <f t="shared" si="84"/>
        <v>0</v>
      </c>
      <c r="EZZ78" s="1209">
        <f t="shared" si="84"/>
        <v>0</v>
      </c>
      <c r="FAA78" s="1209">
        <f t="shared" si="84"/>
        <v>0</v>
      </c>
      <c r="FAB78" s="1209">
        <f t="shared" si="84"/>
        <v>0</v>
      </c>
      <c r="FAC78" s="1209">
        <f t="shared" si="84"/>
        <v>0</v>
      </c>
      <c r="FAD78" s="1209">
        <f t="shared" si="84"/>
        <v>0</v>
      </c>
      <c r="FAE78" s="1209">
        <f t="shared" si="84"/>
        <v>0</v>
      </c>
      <c r="FAF78" s="1209">
        <f t="shared" si="84"/>
        <v>0</v>
      </c>
      <c r="FAG78" s="1209">
        <f t="shared" si="84"/>
        <v>0</v>
      </c>
      <c r="FAH78" s="1209">
        <f t="shared" si="84"/>
        <v>0</v>
      </c>
      <c r="FAI78" s="1209">
        <f t="shared" si="84"/>
        <v>0</v>
      </c>
      <c r="FAJ78" s="1209">
        <f t="shared" si="84"/>
        <v>0</v>
      </c>
      <c r="FAK78" s="1209">
        <f t="shared" si="84"/>
        <v>0</v>
      </c>
      <c r="FAL78" s="1209">
        <f t="shared" si="84"/>
        <v>0</v>
      </c>
      <c r="FAM78" s="1209">
        <f t="shared" si="84"/>
        <v>0</v>
      </c>
      <c r="FAN78" s="1209">
        <f t="shared" si="84"/>
        <v>0</v>
      </c>
      <c r="FAO78" s="1209">
        <f t="shared" si="84"/>
        <v>0</v>
      </c>
      <c r="FAP78" s="1209">
        <f t="shared" si="84"/>
        <v>0</v>
      </c>
      <c r="FAQ78" s="1209">
        <f t="shared" si="84"/>
        <v>0</v>
      </c>
      <c r="FAR78" s="1209">
        <f t="shared" ref="FAR78:FDC78" si="85">SUM(FAR76:FAR77)</f>
        <v>0</v>
      </c>
      <c r="FAS78" s="1209">
        <f t="shared" si="85"/>
        <v>0</v>
      </c>
      <c r="FAT78" s="1209">
        <f t="shared" si="85"/>
        <v>0</v>
      </c>
      <c r="FAU78" s="1209">
        <f t="shared" si="85"/>
        <v>0</v>
      </c>
      <c r="FAV78" s="1209">
        <f t="shared" si="85"/>
        <v>0</v>
      </c>
      <c r="FAW78" s="1209">
        <f t="shared" si="85"/>
        <v>0</v>
      </c>
      <c r="FAX78" s="1209">
        <f t="shared" si="85"/>
        <v>0</v>
      </c>
      <c r="FAY78" s="1209">
        <f t="shared" si="85"/>
        <v>0</v>
      </c>
      <c r="FAZ78" s="1209">
        <f t="shared" si="85"/>
        <v>0</v>
      </c>
      <c r="FBA78" s="1209">
        <f t="shared" si="85"/>
        <v>0</v>
      </c>
      <c r="FBB78" s="1209">
        <f t="shared" si="85"/>
        <v>0</v>
      </c>
      <c r="FBC78" s="1209">
        <f t="shared" si="85"/>
        <v>0</v>
      </c>
      <c r="FBD78" s="1209">
        <f t="shared" si="85"/>
        <v>0</v>
      </c>
      <c r="FBE78" s="1209">
        <f t="shared" si="85"/>
        <v>0</v>
      </c>
      <c r="FBF78" s="1209">
        <f t="shared" si="85"/>
        <v>0</v>
      </c>
      <c r="FBG78" s="1209">
        <f t="shared" si="85"/>
        <v>0</v>
      </c>
      <c r="FBH78" s="1209">
        <f t="shared" si="85"/>
        <v>0</v>
      </c>
      <c r="FBI78" s="1209">
        <f t="shared" si="85"/>
        <v>0</v>
      </c>
      <c r="FBJ78" s="1209">
        <f t="shared" si="85"/>
        <v>0</v>
      </c>
      <c r="FBK78" s="1209">
        <f t="shared" si="85"/>
        <v>0</v>
      </c>
      <c r="FBL78" s="1209">
        <f t="shared" si="85"/>
        <v>0</v>
      </c>
      <c r="FBM78" s="1209">
        <f t="shared" si="85"/>
        <v>0</v>
      </c>
      <c r="FBN78" s="1209">
        <f t="shared" si="85"/>
        <v>0</v>
      </c>
      <c r="FBO78" s="1209">
        <f t="shared" si="85"/>
        <v>0</v>
      </c>
      <c r="FBP78" s="1209">
        <f t="shared" si="85"/>
        <v>0</v>
      </c>
      <c r="FBQ78" s="1209">
        <f t="shared" si="85"/>
        <v>0</v>
      </c>
      <c r="FBR78" s="1209">
        <f t="shared" si="85"/>
        <v>0</v>
      </c>
      <c r="FBS78" s="1209">
        <f t="shared" si="85"/>
        <v>0</v>
      </c>
      <c r="FBT78" s="1209">
        <f t="shared" si="85"/>
        <v>0</v>
      </c>
      <c r="FBU78" s="1209">
        <f t="shared" si="85"/>
        <v>0</v>
      </c>
      <c r="FBV78" s="1209">
        <f t="shared" si="85"/>
        <v>0</v>
      </c>
      <c r="FBW78" s="1209">
        <f t="shared" si="85"/>
        <v>0</v>
      </c>
      <c r="FBX78" s="1209">
        <f t="shared" si="85"/>
        <v>0</v>
      </c>
      <c r="FBY78" s="1209">
        <f t="shared" si="85"/>
        <v>0</v>
      </c>
      <c r="FBZ78" s="1209">
        <f t="shared" si="85"/>
        <v>0</v>
      </c>
      <c r="FCA78" s="1209">
        <f t="shared" si="85"/>
        <v>0</v>
      </c>
      <c r="FCB78" s="1209">
        <f t="shared" si="85"/>
        <v>0</v>
      </c>
      <c r="FCC78" s="1209">
        <f t="shared" si="85"/>
        <v>0</v>
      </c>
      <c r="FCD78" s="1209">
        <f t="shared" si="85"/>
        <v>0</v>
      </c>
      <c r="FCE78" s="1209">
        <f t="shared" si="85"/>
        <v>0</v>
      </c>
      <c r="FCF78" s="1209">
        <f t="shared" si="85"/>
        <v>0</v>
      </c>
      <c r="FCG78" s="1209">
        <f t="shared" si="85"/>
        <v>0</v>
      </c>
      <c r="FCH78" s="1209">
        <f t="shared" si="85"/>
        <v>0</v>
      </c>
      <c r="FCI78" s="1209">
        <f t="shared" si="85"/>
        <v>0</v>
      </c>
      <c r="FCJ78" s="1209">
        <f t="shared" si="85"/>
        <v>0</v>
      </c>
      <c r="FCK78" s="1209">
        <f t="shared" si="85"/>
        <v>0</v>
      </c>
      <c r="FCL78" s="1209">
        <f t="shared" si="85"/>
        <v>0</v>
      </c>
      <c r="FCM78" s="1209">
        <f t="shared" si="85"/>
        <v>0</v>
      </c>
      <c r="FCN78" s="1209">
        <f t="shared" si="85"/>
        <v>0</v>
      </c>
      <c r="FCO78" s="1209">
        <f t="shared" si="85"/>
        <v>0</v>
      </c>
      <c r="FCP78" s="1209">
        <f t="shared" si="85"/>
        <v>0</v>
      </c>
      <c r="FCQ78" s="1209">
        <f t="shared" si="85"/>
        <v>0</v>
      </c>
      <c r="FCR78" s="1209">
        <f t="shared" si="85"/>
        <v>0</v>
      </c>
      <c r="FCS78" s="1209">
        <f t="shared" si="85"/>
        <v>0</v>
      </c>
      <c r="FCT78" s="1209">
        <f t="shared" si="85"/>
        <v>0</v>
      </c>
      <c r="FCU78" s="1209">
        <f t="shared" si="85"/>
        <v>0</v>
      </c>
      <c r="FCV78" s="1209">
        <f t="shared" si="85"/>
        <v>0</v>
      </c>
      <c r="FCW78" s="1209">
        <f t="shared" si="85"/>
        <v>0</v>
      </c>
      <c r="FCX78" s="1209">
        <f t="shared" si="85"/>
        <v>0</v>
      </c>
      <c r="FCY78" s="1209">
        <f t="shared" si="85"/>
        <v>0</v>
      </c>
      <c r="FCZ78" s="1209">
        <f t="shared" si="85"/>
        <v>0</v>
      </c>
      <c r="FDA78" s="1209">
        <f t="shared" si="85"/>
        <v>0</v>
      </c>
      <c r="FDB78" s="1209">
        <f t="shared" si="85"/>
        <v>0</v>
      </c>
      <c r="FDC78" s="1209">
        <f t="shared" si="85"/>
        <v>0</v>
      </c>
      <c r="FDD78" s="1209">
        <f t="shared" ref="FDD78:FFO78" si="86">SUM(FDD76:FDD77)</f>
        <v>0</v>
      </c>
      <c r="FDE78" s="1209">
        <f t="shared" si="86"/>
        <v>0</v>
      </c>
      <c r="FDF78" s="1209">
        <f t="shared" si="86"/>
        <v>0</v>
      </c>
      <c r="FDG78" s="1209">
        <f t="shared" si="86"/>
        <v>0</v>
      </c>
      <c r="FDH78" s="1209">
        <f t="shared" si="86"/>
        <v>0</v>
      </c>
      <c r="FDI78" s="1209">
        <f t="shared" si="86"/>
        <v>0</v>
      </c>
      <c r="FDJ78" s="1209">
        <f t="shared" si="86"/>
        <v>0</v>
      </c>
      <c r="FDK78" s="1209">
        <f t="shared" si="86"/>
        <v>0</v>
      </c>
      <c r="FDL78" s="1209">
        <f t="shared" si="86"/>
        <v>0</v>
      </c>
      <c r="FDM78" s="1209">
        <f t="shared" si="86"/>
        <v>0</v>
      </c>
      <c r="FDN78" s="1209">
        <f t="shared" si="86"/>
        <v>0</v>
      </c>
      <c r="FDO78" s="1209">
        <f t="shared" si="86"/>
        <v>0</v>
      </c>
      <c r="FDP78" s="1209">
        <f t="shared" si="86"/>
        <v>0</v>
      </c>
      <c r="FDQ78" s="1209">
        <f t="shared" si="86"/>
        <v>0</v>
      </c>
      <c r="FDR78" s="1209">
        <f t="shared" si="86"/>
        <v>0</v>
      </c>
      <c r="FDS78" s="1209">
        <f t="shared" si="86"/>
        <v>0</v>
      </c>
      <c r="FDT78" s="1209">
        <f t="shared" si="86"/>
        <v>0</v>
      </c>
      <c r="FDU78" s="1209">
        <f t="shared" si="86"/>
        <v>0</v>
      </c>
      <c r="FDV78" s="1209">
        <f t="shared" si="86"/>
        <v>0</v>
      </c>
      <c r="FDW78" s="1209">
        <f t="shared" si="86"/>
        <v>0</v>
      </c>
      <c r="FDX78" s="1209">
        <f t="shared" si="86"/>
        <v>0</v>
      </c>
      <c r="FDY78" s="1209">
        <f t="shared" si="86"/>
        <v>0</v>
      </c>
      <c r="FDZ78" s="1209">
        <f t="shared" si="86"/>
        <v>0</v>
      </c>
      <c r="FEA78" s="1209">
        <f t="shared" si="86"/>
        <v>0</v>
      </c>
      <c r="FEB78" s="1209">
        <f t="shared" si="86"/>
        <v>0</v>
      </c>
      <c r="FEC78" s="1209">
        <f t="shared" si="86"/>
        <v>0</v>
      </c>
      <c r="FED78" s="1209">
        <f t="shared" si="86"/>
        <v>0</v>
      </c>
      <c r="FEE78" s="1209">
        <f t="shared" si="86"/>
        <v>0</v>
      </c>
      <c r="FEF78" s="1209">
        <f t="shared" si="86"/>
        <v>0</v>
      </c>
      <c r="FEG78" s="1209">
        <f t="shared" si="86"/>
        <v>0</v>
      </c>
      <c r="FEH78" s="1209">
        <f t="shared" si="86"/>
        <v>0</v>
      </c>
      <c r="FEI78" s="1209">
        <f t="shared" si="86"/>
        <v>0</v>
      </c>
      <c r="FEJ78" s="1209">
        <f t="shared" si="86"/>
        <v>0</v>
      </c>
      <c r="FEK78" s="1209">
        <f t="shared" si="86"/>
        <v>0</v>
      </c>
      <c r="FEL78" s="1209">
        <f t="shared" si="86"/>
        <v>0</v>
      </c>
      <c r="FEM78" s="1209">
        <f t="shared" si="86"/>
        <v>0</v>
      </c>
      <c r="FEN78" s="1209">
        <f t="shared" si="86"/>
        <v>0</v>
      </c>
      <c r="FEO78" s="1209">
        <f t="shared" si="86"/>
        <v>0</v>
      </c>
      <c r="FEP78" s="1209">
        <f t="shared" si="86"/>
        <v>0</v>
      </c>
      <c r="FEQ78" s="1209">
        <f t="shared" si="86"/>
        <v>0</v>
      </c>
      <c r="FER78" s="1209">
        <f t="shared" si="86"/>
        <v>0</v>
      </c>
      <c r="FES78" s="1209">
        <f t="shared" si="86"/>
        <v>0</v>
      </c>
      <c r="FET78" s="1209">
        <f t="shared" si="86"/>
        <v>0</v>
      </c>
      <c r="FEU78" s="1209">
        <f t="shared" si="86"/>
        <v>0</v>
      </c>
      <c r="FEV78" s="1209">
        <f t="shared" si="86"/>
        <v>0</v>
      </c>
      <c r="FEW78" s="1209">
        <f t="shared" si="86"/>
        <v>0</v>
      </c>
      <c r="FEX78" s="1209">
        <f t="shared" si="86"/>
        <v>0</v>
      </c>
      <c r="FEY78" s="1209">
        <f t="shared" si="86"/>
        <v>0</v>
      </c>
      <c r="FEZ78" s="1209">
        <f t="shared" si="86"/>
        <v>0</v>
      </c>
      <c r="FFA78" s="1209">
        <f t="shared" si="86"/>
        <v>0</v>
      </c>
      <c r="FFB78" s="1209">
        <f t="shared" si="86"/>
        <v>0</v>
      </c>
      <c r="FFC78" s="1209">
        <f t="shared" si="86"/>
        <v>0</v>
      </c>
      <c r="FFD78" s="1209">
        <f t="shared" si="86"/>
        <v>0</v>
      </c>
      <c r="FFE78" s="1209">
        <f t="shared" si="86"/>
        <v>0</v>
      </c>
      <c r="FFF78" s="1209">
        <f t="shared" si="86"/>
        <v>0</v>
      </c>
      <c r="FFG78" s="1209">
        <f t="shared" si="86"/>
        <v>0</v>
      </c>
      <c r="FFH78" s="1209">
        <f t="shared" si="86"/>
        <v>0</v>
      </c>
      <c r="FFI78" s="1209">
        <f t="shared" si="86"/>
        <v>0</v>
      </c>
      <c r="FFJ78" s="1209">
        <f t="shared" si="86"/>
        <v>0</v>
      </c>
      <c r="FFK78" s="1209">
        <f t="shared" si="86"/>
        <v>0</v>
      </c>
      <c r="FFL78" s="1209">
        <f t="shared" si="86"/>
        <v>0</v>
      </c>
      <c r="FFM78" s="1209">
        <f t="shared" si="86"/>
        <v>0</v>
      </c>
      <c r="FFN78" s="1209">
        <f t="shared" si="86"/>
        <v>0</v>
      </c>
      <c r="FFO78" s="1209">
        <f t="shared" si="86"/>
        <v>0</v>
      </c>
      <c r="FFP78" s="1209">
        <f t="shared" ref="FFP78:FIA78" si="87">SUM(FFP76:FFP77)</f>
        <v>0</v>
      </c>
      <c r="FFQ78" s="1209">
        <f t="shared" si="87"/>
        <v>0</v>
      </c>
      <c r="FFR78" s="1209">
        <f t="shared" si="87"/>
        <v>0</v>
      </c>
      <c r="FFS78" s="1209">
        <f t="shared" si="87"/>
        <v>0</v>
      </c>
      <c r="FFT78" s="1209">
        <f t="shared" si="87"/>
        <v>0</v>
      </c>
      <c r="FFU78" s="1209">
        <f t="shared" si="87"/>
        <v>0</v>
      </c>
      <c r="FFV78" s="1209">
        <f t="shared" si="87"/>
        <v>0</v>
      </c>
      <c r="FFW78" s="1209">
        <f t="shared" si="87"/>
        <v>0</v>
      </c>
      <c r="FFX78" s="1209">
        <f t="shared" si="87"/>
        <v>0</v>
      </c>
      <c r="FFY78" s="1209">
        <f t="shared" si="87"/>
        <v>0</v>
      </c>
      <c r="FFZ78" s="1209">
        <f t="shared" si="87"/>
        <v>0</v>
      </c>
      <c r="FGA78" s="1209">
        <f t="shared" si="87"/>
        <v>0</v>
      </c>
      <c r="FGB78" s="1209">
        <f t="shared" si="87"/>
        <v>0</v>
      </c>
      <c r="FGC78" s="1209">
        <f t="shared" si="87"/>
        <v>0</v>
      </c>
      <c r="FGD78" s="1209">
        <f t="shared" si="87"/>
        <v>0</v>
      </c>
      <c r="FGE78" s="1209">
        <f t="shared" si="87"/>
        <v>0</v>
      </c>
      <c r="FGF78" s="1209">
        <f t="shared" si="87"/>
        <v>0</v>
      </c>
      <c r="FGG78" s="1209">
        <f t="shared" si="87"/>
        <v>0</v>
      </c>
      <c r="FGH78" s="1209">
        <f t="shared" si="87"/>
        <v>0</v>
      </c>
      <c r="FGI78" s="1209">
        <f t="shared" si="87"/>
        <v>0</v>
      </c>
      <c r="FGJ78" s="1209">
        <f t="shared" si="87"/>
        <v>0</v>
      </c>
      <c r="FGK78" s="1209">
        <f t="shared" si="87"/>
        <v>0</v>
      </c>
      <c r="FGL78" s="1209">
        <f t="shared" si="87"/>
        <v>0</v>
      </c>
      <c r="FGM78" s="1209">
        <f t="shared" si="87"/>
        <v>0</v>
      </c>
      <c r="FGN78" s="1209">
        <f t="shared" si="87"/>
        <v>0</v>
      </c>
      <c r="FGO78" s="1209">
        <f t="shared" si="87"/>
        <v>0</v>
      </c>
      <c r="FGP78" s="1209">
        <f t="shared" si="87"/>
        <v>0</v>
      </c>
      <c r="FGQ78" s="1209">
        <f t="shared" si="87"/>
        <v>0</v>
      </c>
      <c r="FGR78" s="1209">
        <f t="shared" si="87"/>
        <v>0</v>
      </c>
      <c r="FGS78" s="1209">
        <f t="shared" si="87"/>
        <v>0</v>
      </c>
      <c r="FGT78" s="1209">
        <f t="shared" si="87"/>
        <v>0</v>
      </c>
      <c r="FGU78" s="1209">
        <f t="shared" si="87"/>
        <v>0</v>
      </c>
      <c r="FGV78" s="1209">
        <f t="shared" si="87"/>
        <v>0</v>
      </c>
      <c r="FGW78" s="1209">
        <f t="shared" si="87"/>
        <v>0</v>
      </c>
      <c r="FGX78" s="1209">
        <f t="shared" si="87"/>
        <v>0</v>
      </c>
      <c r="FGY78" s="1209">
        <f t="shared" si="87"/>
        <v>0</v>
      </c>
      <c r="FGZ78" s="1209">
        <f t="shared" si="87"/>
        <v>0</v>
      </c>
      <c r="FHA78" s="1209">
        <f t="shared" si="87"/>
        <v>0</v>
      </c>
      <c r="FHB78" s="1209">
        <f t="shared" si="87"/>
        <v>0</v>
      </c>
      <c r="FHC78" s="1209">
        <f t="shared" si="87"/>
        <v>0</v>
      </c>
      <c r="FHD78" s="1209">
        <f t="shared" si="87"/>
        <v>0</v>
      </c>
      <c r="FHE78" s="1209">
        <f t="shared" si="87"/>
        <v>0</v>
      </c>
      <c r="FHF78" s="1209">
        <f t="shared" si="87"/>
        <v>0</v>
      </c>
      <c r="FHG78" s="1209">
        <f t="shared" si="87"/>
        <v>0</v>
      </c>
      <c r="FHH78" s="1209">
        <f t="shared" si="87"/>
        <v>0</v>
      </c>
      <c r="FHI78" s="1209">
        <f t="shared" si="87"/>
        <v>0</v>
      </c>
      <c r="FHJ78" s="1209">
        <f t="shared" si="87"/>
        <v>0</v>
      </c>
      <c r="FHK78" s="1209">
        <f t="shared" si="87"/>
        <v>0</v>
      </c>
      <c r="FHL78" s="1209">
        <f t="shared" si="87"/>
        <v>0</v>
      </c>
      <c r="FHM78" s="1209">
        <f t="shared" si="87"/>
        <v>0</v>
      </c>
      <c r="FHN78" s="1209">
        <f t="shared" si="87"/>
        <v>0</v>
      </c>
      <c r="FHO78" s="1209">
        <f t="shared" si="87"/>
        <v>0</v>
      </c>
      <c r="FHP78" s="1209">
        <f t="shared" si="87"/>
        <v>0</v>
      </c>
      <c r="FHQ78" s="1209">
        <f t="shared" si="87"/>
        <v>0</v>
      </c>
      <c r="FHR78" s="1209">
        <f t="shared" si="87"/>
        <v>0</v>
      </c>
      <c r="FHS78" s="1209">
        <f t="shared" si="87"/>
        <v>0</v>
      </c>
      <c r="FHT78" s="1209">
        <f t="shared" si="87"/>
        <v>0</v>
      </c>
      <c r="FHU78" s="1209">
        <f t="shared" si="87"/>
        <v>0</v>
      </c>
      <c r="FHV78" s="1209">
        <f t="shared" si="87"/>
        <v>0</v>
      </c>
      <c r="FHW78" s="1209">
        <f t="shared" si="87"/>
        <v>0</v>
      </c>
      <c r="FHX78" s="1209">
        <f t="shared" si="87"/>
        <v>0</v>
      </c>
      <c r="FHY78" s="1209">
        <f t="shared" si="87"/>
        <v>0</v>
      </c>
      <c r="FHZ78" s="1209">
        <f t="shared" si="87"/>
        <v>0</v>
      </c>
      <c r="FIA78" s="1209">
        <f t="shared" si="87"/>
        <v>0</v>
      </c>
      <c r="FIB78" s="1209">
        <f t="shared" ref="FIB78:FKM78" si="88">SUM(FIB76:FIB77)</f>
        <v>0</v>
      </c>
      <c r="FIC78" s="1209">
        <f t="shared" si="88"/>
        <v>0</v>
      </c>
      <c r="FID78" s="1209">
        <f t="shared" si="88"/>
        <v>0</v>
      </c>
      <c r="FIE78" s="1209">
        <f t="shared" si="88"/>
        <v>0</v>
      </c>
      <c r="FIF78" s="1209">
        <f t="shared" si="88"/>
        <v>0</v>
      </c>
      <c r="FIG78" s="1209">
        <f t="shared" si="88"/>
        <v>0</v>
      </c>
      <c r="FIH78" s="1209">
        <f t="shared" si="88"/>
        <v>0</v>
      </c>
      <c r="FII78" s="1209">
        <f t="shared" si="88"/>
        <v>0</v>
      </c>
      <c r="FIJ78" s="1209">
        <f t="shared" si="88"/>
        <v>0</v>
      </c>
      <c r="FIK78" s="1209">
        <f t="shared" si="88"/>
        <v>0</v>
      </c>
      <c r="FIL78" s="1209">
        <f t="shared" si="88"/>
        <v>0</v>
      </c>
      <c r="FIM78" s="1209">
        <f t="shared" si="88"/>
        <v>0</v>
      </c>
      <c r="FIN78" s="1209">
        <f t="shared" si="88"/>
        <v>0</v>
      </c>
      <c r="FIO78" s="1209">
        <f t="shared" si="88"/>
        <v>0</v>
      </c>
      <c r="FIP78" s="1209">
        <f t="shared" si="88"/>
        <v>0</v>
      </c>
      <c r="FIQ78" s="1209">
        <f t="shared" si="88"/>
        <v>0</v>
      </c>
      <c r="FIR78" s="1209">
        <f t="shared" si="88"/>
        <v>0</v>
      </c>
      <c r="FIS78" s="1209">
        <f t="shared" si="88"/>
        <v>0</v>
      </c>
      <c r="FIT78" s="1209">
        <f t="shared" si="88"/>
        <v>0</v>
      </c>
      <c r="FIU78" s="1209">
        <f t="shared" si="88"/>
        <v>0</v>
      </c>
      <c r="FIV78" s="1209">
        <f t="shared" si="88"/>
        <v>0</v>
      </c>
      <c r="FIW78" s="1209">
        <f t="shared" si="88"/>
        <v>0</v>
      </c>
      <c r="FIX78" s="1209">
        <f t="shared" si="88"/>
        <v>0</v>
      </c>
      <c r="FIY78" s="1209">
        <f t="shared" si="88"/>
        <v>0</v>
      </c>
      <c r="FIZ78" s="1209">
        <f t="shared" si="88"/>
        <v>0</v>
      </c>
      <c r="FJA78" s="1209">
        <f t="shared" si="88"/>
        <v>0</v>
      </c>
      <c r="FJB78" s="1209">
        <f t="shared" si="88"/>
        <v>0</v>
      </c>
      <c r="FJC78" s="1209">
        <f t="shared" si="88"/>
        <v>0</v>
      </c>
      <c r="FJD78" s="1209">
        <f t="shared" si="88"/>
        <v>0</v>
      </c>
      <c r="FJE78" s="1209">
        <f t="shared" si="88"/>
        <v>0</v>
      </c>
      <c r="FJF78" s="1209">
        <f t="shared" si="88"/>
        <v>0</v>
      </c>
      <c r="FJG78" s="1209">
        <f t="shared" si="88"/>
        <v>0</v>
      </c>
      <c r="FJH78" s="1209">
        <f t="shared" si="88"/>
        <v>0</v>
      </c>
      <c r="FJI78" s="1209">
        <f t="shared" si="88"/>
        <v>0</v>
      </c>
      <c r="FJJ78" s="1209">
        <f t="shared" si="88"/>
        <v>0</v>
      </c>
      <c r="FJK78" s="1209">
        <f t="shared" si="88"/>
        <v>0</v>
      </c>
      <c r="FJL78" s="1209">
        <f t="shared" si="88"/>
        <v>0</v>
      </c>
      <c r="FJM78" s="1209">
        <f t="shared" si="88"/>
        <v>0</v>
      </c>
      <c r="FJN78" s="1209">
        <f t="shared" si="88"/>
        <v>0</v>
      </c>
      <c r="FJO78" s="1209">
        <f t="shared" si="88"/>
        <v>0</v>
      </c>
      <c r="FJP78" s="1209">
        <f t="shared" si="88"/>
        <v>0</v>
      </c>
      <c r="FJQ78" s="1209">
        <f t="shared" si="88"/>
        <v>0</v>
      </c>
      <c r="FJR78" s="1209">
        <f t="shared" si="88"/>
        <v>0</v>
      </c>
      <c r="FJS78" s="1209">
        <f t="shared" si="88"/>
        <v>0</v>
      </c>
      <c r="FJT78" s="1209">
        <f t="shared" si="88"/>
        <v>0</v>
      </c>
      <c r="FJU78" s="1209">
        <f t="shared" si="88"/>
        <v>0</v>
      </c>
      <c r="FJV78" s="1209">
        <f t="shared" si="88"/>
        <v>0</v>
      </c>
      <c r="FJW78" s="1209">
        <f t="shared" si="88"/>
        <v>0</v>
      </c>
      <c r="FJX78" s="1209">
        <f t="shared" si="88"/>
        <v>0</v>
      </c>
      <c r="FJY78" s="1209">
        <f t="shared" si="88"/>
        <v>0</v>
      </c>
      <c r="FJZ78" s="1209">
        <f t="shared" si="88"/>
        <v>0</v>
      </c>
      <c r="FKA78" s="1209">
        <f t="shared" si="88"/>
        <v>0</v>
      </c>
      <c r="FKB78" s="1209">
        <f t="shared" si="88"/>
        <v>0</v>
      </c>
      <c r="FKC78" s="1209">
        <f t="shared" si="88"/>
        <v>0</v>
      </c>
      <c r="FKD78" s="1209">
        <f t="shared" si="88"/>
        <v>0</v>
      </c>
      <c r="FKE78" s="1209">
        <f t="shared" si="88"/>
        <v>0</v>
      </c>
      <c r="FKF78" s="1209">
        <f t="shared" si="88"/>
        <v>0</v>
      </c>
      <c r="FKG78" s="1209">
        <f t="shared" si="88"/>
        <v>0</v>
      </c>
      <c r="FKH78" s="1209">
        <f t="shared" si="88"/>
        <v>0</v>
      </c>
      <c r="FKI78" s="1209">
        <f t="shared" si="88"/>
        <v>0</v>
      </c>
      <c r="FKJ78" s="1209">
        <f t="shared" si="88"/>
        <v>0</v>
      </c>
      <c r="FKK78" s="1209">
        <f t="shared" si="88"/>
        <v>0</v>
      </c>
      <c r="FKL78" s="1209">
        <f t="shared" si="88"/>
        <v>0</v>
      </c>
      <c r="FKM78" s="1209">
        <f t="shared" si="88"/>
        <v>0</v>
      </c>
      <c r="FKN78" s="1209">
        <f t="shared" ref="FKN78:FMY78" si="89">SUM(FKN76:FKN77)</f>
        <v>0</v>
      </c>
      <c r="FKO78" s="1209">
        <f t="shared" si="89"/>
        <v>0</v>
      </c>
      <c r="FKP78" s="1209">
        <f t="shared" si="89"/>
        <v>0</v>
      </c>
      <c r="FKQ78" s="1209">
        <f t="shared" si="89"/>
        <v>0</v>
      </c>
      <c r="FKR78" s="1209">
        <f t="shared" si="89"/>
        <v>0</v>
      </c>
      <c r="FKS78" s="1209">
        <f t="shared" si="89"/>
        <v>0</v>
      </c>
      <c r="FKT78" s="1209">
        <f t="shared" si="89"/>
        <v>0</v>
      </c>
      <c r="FKU78" s="1209">
        <f t="shared" si="89"/>
        <v>0</v>
      </c>
      <c r="FKV78" s="1209">
        <f t="shared" si="89"/>
        <v>0</v>
      </c>
      <c r="FKW78" s="1209">
        <f t="shared" si="89"/>
        <v>0</v>
      </c>
      <c r="FKX78" s="1209">
        <f t="shared" si="89"/>
        <v>0</v>
      </c>
      <c r="FKY78" s="1209">
        <f t="shared" si="89"/>
        <v>0</v>
      </c>
      <c r="FKZ78" s="1209">
        <f t="shared" si="89"/>
        <v>0</v>
      </c>
      <c r="FLA78" s="1209">
        <f t="shared" si="89"/>
        <v>0</v>
      </c>
      <c r="FLB78" s="1209">
        <f t="shared" si="89"/>
        <v>0</v>
      </c>
      <c r="FLC78" s="1209">
        <f t="shared" si="89"/>
        <v>0</v>
      </c>
      <c r="FLD78" s="1209">
        <f t="shared" si="89"/>
        <v>0</v>
      </c>
      <c r="FLE78" s="1209">
        <f t="shared" si="89"/>
        <v>0</v>
      </c>
      <c r="FLF78" s="1209">
        <f t="shared" si="89"/>
        <v>0</v>
      </c>
      <c r="FLG78" s="1209">
        <f t="shared" si="89"/>
        <v>0</v>
      </c>
      <c r="FLH78" s="1209">
        <f t="shared" si="89"/>
        <v>0</v>
      </c>
      <c r="FLI78" s="1209">
        <f t="shared" si="89"/>
        <v>0</v>
      </c>
      <c r="FLJ78" s="1209">
        <f t="shared" si="89"/>
        <v>0</v>
      </c>
      <c r="FLK78" s="1209">
        <f t="shared" si="89"/>
        <v>0</v>
      </c>
      <c r="FLL78" s="1209">
        <f t="shared" si="89"/>
        <v>0</v>
      </c>
      <c r="FLM78" s="1209">
        <f t="shared" si="89"/>
        <v>0</v>
      </c>
      <c r="FLN78" s="1209">
        <f t="shared" si="89"/>
        <v>0</v>
      </c>
      <c r="FLO78" s="1209">
        <f t="shared" si="89"/>
        <v>0</v>
      </c>
      <c r="FLP78" s="1209">
        <f t="shared" si="89"/>
        <v>0</v>
      </c>
      <c r="FLQ78" s="1209">
        <f t="shared" si="89"/>
        <v>0</v>
      </c>
      <c r="FLR78" s="1209">
        <f t="shared" si="89"/>
        <v>0</v>
      </c>
      <c r="FLS78" s="1209">
        <f t="shared" si="89"/>
        <v>0</v>
      </c>
      <c r="FLT78" s="1209">
        <f t="shared" si="89"/>
        <v>0</v>
      </c>
      <c r="FLU78" s="1209">
        <f t="shared" si="89"/>
        <v>0</v>
      </c>
      <c r="FLV78" s="1209">
        <f t="shared" si="89"/>
        <v>0</v>
      </c>
      <c r="FLW78" s="1209">
        <f t="shared" si="89"/>
        <v>0</v>
      </c>
      <c r="FLX78" s="1209">
        <f t="shared" si="89"/>
        <v>0</v>
      </c>
      <c r="FLY78" s="1209">
        <f t="shared" si="89"/>
        <v>0</v>
      </c>
      <c r="FLZ78" s="1209">
        <f t="shared" si="89"/>
        <v>0</v>
      </c>
      <c r="FMA78" s="1209">
        <f t="shared" si="89"/>
        <v>0</v>
      </c>
      <c r="FMB78" s="1209">
        <f t="shared" si="89"/>
        <v>0</v>
      </c>
      <c r="FMC78" s="1209">
        <f t="shared" si="89"/>
        <v>0</v>
      </c>
      <c r="FMD78" s="1209">
        <f t="shared" si="89"/>
        <v>0</v>
      </c>
      <c r="FME78" s="1209">
        <f t="shared" si="89"/>
        <v>0</v>
      </c>
      <c r="FMF78" s="1209">
        <f t="shared" si="89"/>
        <v>0</v>
      </c>
      <c r="FMG78" s="1209">
        <f t="shared" si="89"/>
        <v>0</v>
      </c>
      <c r="FMH78" s="1209">
        <f t="shared" si="89"/>
        <v>0</v>
      </c>
      <c r="FMI78" s="1209">
        <f t="shared" si="89"/>
        <v>0</v>
      </c>
      <c r="FMJ78" s="1209">
        <f t="shared" si="89"/>
        <v>0</v>
      </c>
      <c r="FMK78" s="1209">
        <f t="shared" si="89"/>
        <v>0</v>
      </c>
      <c r="FML78" s="1209">
        <f t="shared" si="89"/>
        <v>0</v>
      </c>
      <c r="FMM78" s="1209">
        <f t="shared" si="89"/>
        <v>0</v>
      </c>
      <c r="FMN78" s="1209">
        <f t="shared" si="89"/>
        <v>0</v>
      </c>
      <c r="FMO78" s="1209">
        <f t="shared" si="89"/>
        <v>0</v>
      </c>
      <c r="FMP78" s="1209">
        <f t="shared" si="89"/>
        <v>0</v>
      </c>
      <c r="FMQ78" s="1209">
        <f t="shared" si="89"/>
        <v>0</v>
      </c>
      <c r="FMR78" s="1209">
        <f t="shared" si="89"/>
        <v>0</v>
      </c>
      <c r="FMS78" s="1209">
        <f t="shared" si="89"/>
        <v>0</v>
      </c>
      <c r="FMT78" s="1209">
        <f t="shared" si="89"/>
        <v>0</v>
      </c>
      <c r="FMU78" s="1209">
        <f t="shared" si="89"/>
        <v>0</v>
      </c>
      <c r="FMV78" s="1209">
        <f t="shared" si="89"/>
        <v>0</v>
      </c>
      <c r="FMW78" s="1209">
        <f t="shared" si="89"/>
        <v>0</v>
      </c>
      <c r="FMX78" s="1209">
        <f t="shared" si="89"/>
        <v>0</v>
      </c>
      <c r="FMY78" s="1209">
        <f t="shared" si="89"/>
        <v>0</v>
      </c>
      <c r="FMZ78" s="1209">
        <f t="shared" ref="FMZ78:FPK78" si="90">SUM(FMZ76:FMZ77)</f>
        <v>0</v>
      </c>
      <c r="FNA78" s="1209">
        <f t="shared" si="90"/>
        <v>0</v>
      </c>
      <c r="FNB78" s="1209">
        <f t="shared" si="90"/>
        <v>0</v>
      </c>
      <c r="FNC78" s="1209">
        <f t="shared" si="90"/>
        <v>0</v>
      </c>
      <c r="FND78" s="1209">
        <f t="shared" si="90"/>
        <v>0</v>
      </c>
      <c r="FNE78" s="1209">
        <f t="shared" si="90"/>
        <v>0</v>
      </c>
      <c r="FNF78" s="1209">
        <f t="shared" si="90"/>
        <v>0</v>
      </c>
      <c r="FNG78" s="1209">
        <f t="shared" si="90"/>
        <v>0</v>
      </c>
      <c r="FNH78" s="1209">
        <f t="shared" si="90"/>
        <v>0</v>
      </c>
      <c r="FNI78" s="1209">
        <f t="shared" si="90"/>
        <v>0</v>
      </c>
      <c r="FNJ78" s="1209">
        <f t="shared" si="90"/>
        <v>0</v>
      </c>
      <c r="FNK78" s="1209">
        <f t="shared" si="90"/>
        <v>0</v>
      </c>
      <c r="FNL78" s="1209">
        <f t="shared" si="90"/>
        <v>0</v>
      </c>
      <c r="FNM78" s="1209">
        <f t="shared" si="90"/>
        <v>0</v>
      </c>
      <c r="FNN78" s="1209">
        <f t="shared" si="90"/>
        <v>0</v>
      </c>
      <c r="FNO78" s="1209">
        <f t="shared" si="90"/>
        <v>0</v>
      </c>
      <c r="FNP78" s="1209">
        <f t="shared" si="90"/>
        <v>0</v>
      </c>
      <c r="FNQ78" s="1209">
        <f t="shared" si="90"/>
        <v>0</v>
      </c>
      <c r="FNR78" s="1209">
        <f t="shared" si="90"/>
        <v>0</v>
      </c>
      <c r="FNS78" s="1209">
        <f t="shared" si="90"/>
        <v>0</v>
      </c>
      <c r="FNT78" s="1209">
        <f t="shared" si="90"/>
        <v>0</v>
      </c>
      <c r="FNU78" s="1209">
        <f t="shared" si="90"/>
        <v>0</v>
      </c>
      <c r="FNV78" s="1209">
        <f t="shared" si="90"/>
        <v>0</v>
      </c>
      <c r="FNW78" s="1209">
        <f t="shared" si="90"/>
        <v>0</v>
      </c>
      <c r="FNX78" s="1209">
        <f t="shared" si="90"/>
        <v>0</v>
      </c>
      <c r="FNY78" s="1209">
        <f t="shared" si="90"/>
        <v>0</v>
      </c>
      <c r="FNZ78" s="1209">
        <f t="shared" si="90"/>
        <v>0</v>
      </c>
      <c r="FOA78" s="1209">
        <f t="shared" si="90"/>
        <v>0</v>
      </c>
      <c r="FOB78" s="1209">
        <f t="shared" si="90"/>
        <v>0</v>
      </c>
      <c r="FOC78" s="1209">
        <f t="shared" si="90"/>
        <v>0</v>
      </c>
      <c r="FOD78" s="1209">
        <f t="shared" si="90"/>
        <v>0</v>
      </c>
      <c r="FOE78" s="1209">
        <f t="shared" si="90"/>
        <v>0</v>
      </c>
      <c r="FOF78" s="1209">
        <f t="shared" si="90"/>
        <v>0</v>
      </c>
      <c r="FOG78" s="1209">
        <f t="shared" si="90"/>
        <v>0</v>
      </c>
      <c r="FOH78" s="1209">
        <f t="shared" si="90"/>
        <v>0</v>
      </c>
      <c r="FOI78" s="1209">
        <f t="shared" si="90"/>
        <v>0</v>
      </c>
      <c r="FOJ78" s="1209">
        <f t="shared" si="90"/>
        <v>0</v>
      </c>
      <c r="FOK78" s="1209">
        <f t="shared" si="90"/>
        <v>0</v>
      </c>
      <c r="FOL78" s="1209">
        <f t="shared" si="90"/>
        <v>0</v>
      </c>
      <c r="FOM78" s="1209">
        <f t="shared" si="90"/>
        <v>0</v>
      </c>
      <c r="FON78" s="1209">
        <f t="shared" si="90"/>
        <v>0</v>
      </c>
      <c r="FOO78" s="1209">
        <f t="shared" si="90"/>
        <v>0</v>
      </c>
      <c r="FOP78" s="1209">
        <f t="shared" si="90"/>
        <v>0</v>
      </c>
      <c r="FOQ78" s="1209">
        <f t="shared" si="90"/>
        <v>0</v>
      </c>
      <c r="FOR78" s="1209">
        <f t="shared" si="90"/>
        <v>0</v>
      </c>
      <c r="FOS78" s="1209">
        <f t="shared" si="90"/>
        <v>0</v>
      </c>
      <c r="FOT78" s="1209">
        <f t="shared" si="90"/>
        <v>0</v>
      </c>
      <c r="FOU78" s="1209">
        <f t="shared" si="90"/>
        <v>0</v>
      </c>
      <c r="FOV78" s="1209">
        <f t="shared" si="90"/>
        <v>0</v>
      </c>
      <c r="FOW78" s="1209">
        <f t="shared" si="90"/>
        <v>0</v>
      </c>
      <c r="FOX78" s="1209">
        <f t="shared" si="90"/>
        <v>0</v>
      </c>
      <c r="FOY78" s="1209">
        <f t="shared" si="90"/>
        <v>0</v>
      </c>
      <c r="FOZ78" s="1209">
        <f t="shared" si="90"/>
        <v>0</v>
      </c>
      <c r="FPA78" s="1209">
        <f t="shared" si="90"/>
        <v>0</v>
      </c>
      <c r="FPB78" s="1209">
        <f t="shared" si="90"/>
        <v>0</v>
      </c>
      <c r="FPC78" s="1209">
        <f t="shared" si="90"/>
        <v>0</v>
      </c>
      <c r="FPD78" s="1209">
        <f t="shared" si="90"/>
        <v>0</v>
      </c>
      <c r="FPE78" s="1209">
        <f t="shared" si="90"/>
        <v>0</v>
      </c>
      <c r="FPF78" s="1209">
        <f t="shared" si="90"/>
        <v>0</v>
      </c>
      <c r="FPG78" s="1209">
        <f t="shared" si="90"/>
        <v>0</v>
      </c>
      <c r="FPH78" s="1209">
        <f t="shared" si="90"/>
        <v>0</v>
      </c>
      <c r="FPI78" s="1209">
        <f t="shared" si="90"/>
        <v>0</v>
      </c>
      <c r="FPJ78" s="1209">
        <f t="shared" si="90"/>
        <v>0</v>
      </c>
      <c r="FPK78" s="1209">
        <f t="shared" si="90"/>
        <v>0</v>
      </c>
      <c r="FPL78" s="1209">
        <f t="shared" ref="FPL78:FRW78" si="91">SUM(FPL76:FPL77)</f>
        <v>0</v>
      </c>
      <c r="FPM78" s="1209">
        <f t="shared" si="91"/>
        <v>0</v>
      </c>
      <c r="FPN78" s="1209">
        <f t="shared" si="91"/>
        <v>0</v>
      </c>
      <c r="FPO78" s="1209">
        <f t="shared" si="91"/>
        <v>0</v>
      </c>
      <c r="FPP78" s="1209">
        <f t="shared" si="91"/>
        <v>0</v>
      </c>
      <c r="FPQ78" s="1209">
        <f t="shared" si="91"/>
        <v>0</v>
      </c>
      <c r="FPR78" s="1209">
        <f t="shared" si="91"/>
        <v>0</v>
      </c>
      <c r="FPS78" s="1209">
        <f t="shared" si="91"/>
        <v>0</v>
      </c>
      <c r="FPT78" s="1209">
        <f t="shared" si="91"/>
        <v>0</v>
      </c>
      <c r="FPU78" s="1209">
        <f t="shared" si="91"/>
        <v>0</v>
      </c>
      <c r="FPV78" s="1209">
        <f t="shared" si="91"/>
        <v>0</v>
      </c>
      <c r="FPW78" s="1209">
        <f t="shared" si="91"/>
        <v>0</v>
      </c>
      <c r="FPX78" s="1209">
        <f t="shared" si="91"/>
        <v>0</v>
      </c>
      <c r="FPY78" s="1209">
        <f t="shared" si="91"/>
        <v>0</v>
      </c>
      <c r="FPZ78" s="1209">
        <f t="shared" si="91"/>
        <v>0</v>
      </c>
      <c r="FQA78" s="1209">
        <f t="shared" si="91"/>
        <v>0</v>
      </c>
      <c r="FQB78" s="1209">
        <f t="shared" si="91"/>
        <v>0</v>
      </c>
      <c r="FQC78" s="1209">
        <f t="shared" si="91"/>
        <v>0</v>
      </c>
      <c r="FQD78" s="1209">
        <f t="shared" si="91"/>
        <v>0</v>
      </c>
      <c r="FQE78" s="1209">
        <f t="shared" si="91"/>
        <v>0</v>
      </c>
      <c r="FQF78" s="1209">
        <f t="shared" si="91"/>
        <v>0</v>
      </c>
      <c r="FQG78" s="1209">
        <f t="shared" si="91"/>
        <v>0</v>
      </c>
      <c r="FQH78" s="1209">
        <f t="shared" si="91"/>
        <v>0</v>
      </c>
      <c r="FQI78" s="1209">
        <f t="shared" si="91"/>
        <v>0</v>
      </c>
      <c r="FQJ78" s="1209">
        <f t="shared" si="91"/>
        <v>0</v>
      </c>
      <c r="FQK78" s="1209">
        <f t="shared" si="91"/>
        <v>0</v>
      </c>
      <c r="FQL78" s="1209">
        <f t="shared" si="91"/>
        <v>0</v>
      </c>
      <c r="FQM78" s="1209">
        <f t="shared" si="91"/>
        <v>0</v>
      </c>
      <c r="FQN78" s="1209">
        <f t="shared" si="91"/>
        <v>0</v>
      </c>
      <c r="FQO78" s="1209">
        <f t="shared" si="91"/>
        <v>0</v>
      </c>
      <c r="FQP78" s="1209">
        <f t="shared" si="91"/>
        <v>0</v>
      </c>
      <c r="FQQ78" s="1209">
        <f t="shared" si="91"/>
        <v>0</v>
      </c>
      <c r="FQR78" s="1209">
        <f t="shared" si="91"/>
        <v>0</v>
      </c>
      <c r="FQS78" s="1209">
        <f t="shared" si="91"/>
        <v>0</v>
      </c>
      <c r="FQT78" s="1209">
        <f t="shared" si="91"/>
        <v>0</v>
      </c>
      <c r="FQU78" s="1209">
        <f t="shared" si="91"/>
        <v>0</v>
      </c>
      <c r="FQV78" s="1209">
        <f t="shared" si="91"/>
        <v>0</v>
      </c>
      <c r="FQW78" s="1209">
        <f t="shared" si="91"/>
        <v>0</v>
      </c>
      <c r="FQX78" s="1209">
        <f t="shared" si="91"/>
        <v>0</v>
      </c>
      <c r="FQY78" s="1209">
        <f t="shared" si="91"/>
        <v>0</v>
      </c>
      <c r="FQZ78" s="1209">
        <f t="shared" si="91"/>
        <v>0</v>
      </c>
      <c r="FRA78" s="1209">
        <f t="shared" si="91"/>
        <v>0</v>
      </c>
      <c r="FRB78" s="1209">
        <f t="shared" si="91"/>
        <v>0</v>
      </c>
      <c r="FRC78" s="1209">
        <f t="shared" si="91"/>
        <v>0</v>
      </c>
      <c r="FRD78" s="1209">
        <f t="shared" si="91"/>
        <v>0</v>
      </c>
      <c r="FRE78" s="1209">
        <f t="shared" si="91"/>
        <v>0</v>
      </c>
      <c r="FRF78" s="1209">
        <f t="shared" si="91"/>
        <v>0</v>
      </c>
      <c r="FRG78" s="1209">
        <f t="shared" si="91"/>
        <v>0</v>
      </c>
      <c r="FRH78" s="1209">
        <f t="shared" si="91"/>
        <v>0</v>
      </c>
      <c r="FRI78" s="1209">
        <f t="shared" si="91"/>
        <v>0</v>
      </c>
      <c r="FRJ78" s="1209">
        <f t="shared" si="91"/>
        <v>0</v>
      </c>
      <c r="FRK78" s="1209">
        <f t="shared" si="91"/>
        <v>0</v>
      </c>
      <c r="FRL78" s="1209">
        <f t="shared" si="91"/>
        <v>0</v>
      </c>
      <c r="FRM78" s="1209">
        <f t="shared" si="91"/>
        <v>0</v>
      </c>
      <c r="FRN78" s="1209">
        <f t="shared" si="91"/>
        <v>0</v>
      </c>
      <c r="FRO78" s="1209">
        <f t="shared" si="91"/>
        <v>0</v>
      </c>
      <c r="FRP78" s="1209">
        <f t="shared" si="91"/>
        <v>0</v>
      </c>
      <c r="FRQ78" s="1209">
        <f t="shared" si="91"/>
        <v>0</v>
      </c>
      <c r="FRR78" s="1209">
        <f t="shared" si="91"/>
        <v>0</v>
      </c>
      <c r="FRS78" s="1209">
        <f t="shared" si="91"/>
        <v>0</v>
      </c>
      <c r="FRT78" s="1209">
        <f t="shared" si="91"/>
        <v>0</v>
      </c>
      <c r="FRU78" s="1209">
        <f t="shared" si="91"/>
        <v>0</v>
      </c>
      <c r="FRV78" s="1209">
        <f t="shared" si="91"/>
        <v>0</v>
      </c>
      <c r="FRW78" s="1209">
        <f t="shared" si="91"/>
        <v>0</v>
      </c>
      <c r="FRX78" s="1209">
        <f t="shared" ref="FRX78:FUI78" si="92">SUM(FRX76:FRX77)</f>
        <v>0</v>
      </c>
      <c r="FRY78" s="1209">
        <f t="shared" si="92"/>
        <v>0</v>
      </c>
      <c r="FRZ78" s="1209">
        <f t="shared" si="92"/>
        <v>0</v>
      </c>
      <c r="FSA78" s="1209">
        <f t="shared" si="92"/>
        <v>0</v>
      </c>
      <c r="FSB78" s="1209">
        <f t="shared" si="92"/>
        <v>0</v>
      </c>
      <c r="FSC78" s="1209">
        <f t="shared" si="92"/>
        <v>0</v>
      </c>
      <c r="FSD78" s="1209">
        <f t="shared" si="92"/>
        <v>0</v>
      </c>
      <c r="FSE78" s="1209">
        <f t="shared" si="92"/>
        <v>0</v>
      </c>
      <c r="FSF78" s="1209">
        <f t="shared" si="92"/>
        <v>0</v>
      </c>
      <c r="FSG78" s="1209">
        <f t="shared" si="92"/>
        <v>0</v>
      </c>
      <c r="FSH78" s="1209">
        <f t="shared" si="92"/>
        <v>0</v>
      </c>
      <c r="FSI78" s="1209">
        <f t="shared" si="92"/>
        <v>0</v>
      </c>
      <c r="FSJ78" s="1209">
        <f t="shared" si="92"/>
        <v>0</v>
      </c>
      <c r="FSK78" s="1209">
        <f t="shared" si="92"/>
        <v>0</v>
      </c>
      <c r="FSL78" s="1209">
        <f t="shared" si="92"/>
        <v>0</v>
      </c>
      <c r="FSM78" s="1209">
        <f t="shared" si="92"/>
        <v>0</v>
      </c>
      <c r="FSN78" s="1209">
        <f t="shared" si="92"/>
        <v>0</v>
      </c>
      <c r="FSO78" s="1209">
        <f t="shared" si="92"/>
        <v>0</v>
      </c>
      <c r="FSP78" s="1209">
        <f t="shared" si="92"/>
        <v>0</v>
      </c>
      <c r="FSQ78" s="1209">
        <f t="shared" si="92"/>
        <v>0</v>
      </c>
      <c r="FSR78" s="1209">
        <f t="shared" si="92"/>
        <v>0</v>
      </c>
      <c r="FSS78" s="1209">
        <f t="shared" si="92"/>
        <v>0</v>
      </c>
      <c r="FST78" s="1209">
        <f t="shared" si="92"/>
        <v>0</v>
      </c>
      <c r="FSU78" s="1209">
        <f t="shared" si="92"/>
        <v>0</v>
      </c>
      <c r="FSV78" s="1209">
        <f t="shared" si="92"/>
        <v>0</v>
      </c>
      <c r="FSW78" s="1209">
        <f t="shared" si="92"/>
        <v>0</v>
      </c>
      <c r="FSX78" s="1209">
        <f t="shared" si="92"/>
        <v>0</v>
      </c>
      <c r="FSY78" s="1209">
        <f t="shared" si="92"/>
        <v>0</v>
      </c>
      <c r="FSZ78" s="1209">
        <f t="shared" si="92"/>
        <v>0</v>
      </c>
      <c r="FTA78" s="1209">
        <f t="shared" si="92"/>
        <v>0</v>
      </c>
      <c r="FTB78" s="1209">
        <f t="shared" si="92"/>
        <v>0</v>
      </c>
      <c r="FTC78" s="1209">
        <f t="shared" si="92"/>
        <v>0</v>
      </c>
      <c r="FTD78" s="1209">
        <f t="shared" si="92"/>
        <v>0</v>
      </c>
      <c r="FTE78" s="1209">
        <f t="shared" si="92"/>
        <v>0</v>
      </c>
      <c r="FTF78" s="1209">
        <f t="shared" si="92"/>
        <v>0</v>
      </c>
      <c r="FTG78" s="1209">
        <f t="shared" si="92"/>
        <v>0</v>
      </c>
      <c r="FTH78" s="1209">
        <f t="shared" si="92"/>
        <v>0</v>
      </c>
      <c r="FTI78" s="1209">
        <f t="shared" si="92"/>
        <v>0</v>
      </c>
      <c r="FTJ78" s="1209">
        <f t="shared" si="92"/>
        <v>0</v>
      </c>
      <c r="FTK78" s="1209">
        <f t="shared" si="92"/>
        <v>0</v>
      </c>
      <c r="FTL78" s="1209">
        <f t="shared" si="92"/>
        <v>0</v>
      </c>
      <c r="FTM78" s="1209">
        <f t="shared" si="92"/>
        <v>0</v>
      </c>
      <c r="FTN78" s="1209">
        <f t="shared" si="92"/>
        <v>0</v>
      </c>
      <c r="FTO78" s="1209">
        <f t="shared" si="92"/>
        <v>0</v>
      </c>
      <c r="FTP78" s="1209">
        <f t="shared" si="92"/>
        <v>0</v>
      </c>
      <c r="FTQ78" s="1209">
        <f t="shared" si="92"/>
        <v>0</v>
      </c>
      <c r="FTR78" s="1209">
        <f t="shared" si="92"/>
        <v>0</v>
      </c>
      <c r="FTS78" s="1209">
        <f t="shared" si="92"/>
        <v>0</v>
      </c>
      <c r="FTT78" s="1209">
        <f t="shared" si="92"/>
        <v>0</v>
      </c>
      <c r="FTU78" s="1209">
        <f t="shared" si="92"/>
        <v>0</v>
      </c>
      <c r="FTV78" s="1209">
        <f t="shared" si="92"/>
        <v>0</v>
      </c>
      <c r="FTW78" s="1209">
        <f t="shared" si="92"/>
        <v>0</v>
      </c>
      <c r="FTX78" s="1209">
        <f t="shared" si="92"/>
        <v>0</v>
      </c>
      <c r="FTY78" s="1209">
        <f t="shared" si="92"/>
        <v>0</v>
      </c>
      <c r="FTZ78" s="1209">
        <f t="shared" si="92"/>
        <v>0</v>
      </c>
      <c r="FUA78" s="1209">
        <f t="shared" si="92"/>
        <v>0</v>
      </c>
      <c r="FUB78" s="1209">
        <f t="shared" si="92"/>
        <v>0</v>
      </c>
      <c r="FUC78" s="1209">
        <f t="shared" si="92"/>
        <v>0</v>
      </c>
      <c r="FUD78" s="1209">
        <f t="shared" si="92"/>
        <v>0</v>
      </c>
      <c r="FUE78" s="1209">
        <f t="shared" si="92"/>
        <v>0</v>
      </c>
      <c r="FUF78" s="1209">
        <f t="shared" si="92"/>
        <v>0</v>
      </c>
      <c r="FUG78" s="1209">
        <f t="shared" si="92"/>
        <v>0</v>
      </c>
      <c r="FUH78" s="1209">
        <f t="shared" si="92"/>
        <v>0</v>
      </c>
      <c r="FUI78" s="1209">
        <f t="shared" si="92"/>
        <v>0</v>
      </c>
      <c r="FUJ78" s="1209">
        <f t="shared" ref="FUJ78:FWU78" si="93">SUM(FUJ76:FUJ77)</f>
        <v>0</v>
      </c>
      <c r="FUK78" s="1209">
        <f t="shared" si="93"/>
        <v>0</v>
      </c>
      <c r="FUL78" s="1209">
        <f t="shared" si="93"/>
        <v>0</v>
      </c>
      <c r="FUM78" s="1209">
        <f t="shared" si="93"/>
        <v>0</v>
      </c>
      <c r="FUN78" s="1209">
        <f t="shared" si="93"/>
        <v>0</v>
      </c>
      <c r="FUO78" s="1209">
        <f t="shared" si="93"/>
        <v>0</v>
      </c>
      <c r="FUP78" s="1209">
        <f t="shared" si="93"/>
        <v>0</v>
      </c>
      <c r="FUQ78" s="1209">
        <f t="shared" si="93"/>
        <v>0</v>
      </c>
      <c r="FUR78" s="1209">
        <f t="shared" si="93"/>
        <v>0</v>
      </c>
      <c r="FUS78" s="1209">
        <f t="shared" si="93"/>
        <v>0</v>
      </c>
      <c r="FUT78" s="1209">
        <f t="shared" si="93"/>
        <v>0</v>
      </c>
      <c r="FUU78" s="1209">
        <f t="shared" si="93"/>
        <v>0</v>
      </c>
      <c r="FUV78" s="1209">
        <f t="shared" si="93"/>
        <v>0</v>
      </c>
      <c r="FUW78" s="1209">
        <f t="shared" si="93"/>
        <v>0</v>
      </c>
      <c r="FUX78" s="1209">
        <f t="shared" si="93"/>
        <v>0</v>
      </c>
      <c r="FUY78" s="1209">
        <f t="shared" si="93"/>
        <v>0</v>
      </c>
      <c r="FUZ78" s="1209">
        <f t="shared" si="93"/>
        <v>0</v>
      </c>
      <c r="FVA78" s="1209">
        <f t="shared" si="93"/>
        <v>0</v>
      </c>
      <c r="FVB78" s="1209">
        <f t="shared" si="93"/>
        <v>0</v>
      </c>
      <c r="FVC78" s="1209">
        <f t="shared" si="93"/>
        <v>0</v>
      </c>
      <c r="FVD78" s="1209">
        <f t="shared" si="93"/>
        <v>0</v>
      </c>
      <c r="FVE78" s="1209">
        <f t="shared" si="93"/>
        <v>0</v>
      </c>
      <c r="FVF78" s="1209">
        <f t="shared" si="93"/>
        <v>0</v>
      </c>
      <c r="FVG78" s="1209">
        <f t="shared" si="93"/>
        <v>0</v>
      </c>
      <c r="FVH78" s="1209">
        <f t="shared" si="93"/>
        <v>0</v>
      </c>
      <c r="FVI78" s="1209">
        <f t="shared" si="93"/>
        <v>0</v>
      </c>
      <c r="FVJ78" s="1209">
        <f t="shared" si="93"/>
        <v>0</v>
      </c>
      <c r="FVK78" s="1209">
        <f t="shared" si="93"/>
        <v>0</v>
      </c>
      <c r="FVL78" s="1209">
        <f t="shared" si="93"/>
        <v>0</v>
      </c>
      <c r="FVM78" s="1209">
        <f t="shared" si="93"/>
        <v>0</v>
      </c>
      <c r="FVN78" s="1209">
        <f t="shared" si="93"/>
        <v>0</v>
      </c>
      <c r="FVO78" s="1209">
        <f t="shared" si="93"/>
        <v>0</v>
      </c>
      <c r="FVP78" s="1209">
        <f t="shared" si="93"/>
        <v>0</v>
      </c>
      <c r="FVQ78" s="1209">
        <f t="shared" si="93"/>
        <v>0</v>
      </c>
      <c r="FVR78" s="1209">
        <f t="shared" si="93"/>
        <v>0</v>
      </c>
      <c r="FVS78" s="1209">
        <f t="shared" si="93"/>
        <v>0</v>
      </c>
      <c r="FVT78" s="1209">
        <f t="shared" si="93"/>
        <v>0</v>
      </c>
      <c r="FVU78" s="1209">
        <f t="shared" si="93"/>
        <v>0</v>
      </c>
      <c r="FVV78" s="1209">
        <f t="shared" si="93"/>
        <v>0</v>
      </c>
      <c r="FVW78" s="1209">
        <f t="shared" si="93"/>
        <v>0</v>
      </c>
      <c r="FVX78" s="1209">
        <f t="shared" si="93"/>
        <v>0</v>
      </c>
      <c r="FVY78" s="1209">
        <f t="shared" si="93"/>
        <v>0</v>
      </c>
      <c r="FVZ78" s="1209">
        <f t="shared" si="93"/>
        <v>0</v>
      </c>
      <c r="FWA78" s="1209">
        <f t="shared" si="93"/>
        <v>0</v>
      </c>
      <c r="FWB78" s="1209">
        <f t="shared" si="93"/>
        <v>0</v>
      </c>
      <c r="FWC78" s="1209">
        <f t="shared" si="93"/>
        <v>0</v>
      </c>
      <c r="FWD78" s="1209">
        <f t="shared" si="93"/>
        <v>0</v>
      </c>
      <c r="FWE78" s="1209">
        <f t="shared" si="93"/>
        <v>0</v>
      </c>
      <c r="FWF78" s="1209">
        <f t="shared" si="93"/>
        <v>0</v>
      </c>
      <c r="FWG78" s="1209">
        <f t="shared" si="93"/>
        <v>0</v>
      </c>
      <c r="FWH78" s="1209">
        <f t="shared" si="93"/>
        <v>0</v>
      </c>
      <c r="FWI78" s="1209">
        <f t="shared" si="93"/>
        <v>0</v>
      </c>
      <c r="FWJ78" s="1209">
        <f t="shared" si="93"/>
        <v>0</v>
      </c>
      <c r="FWK78" s="1209">
        <f t="shared" si="93"/>
        <v>0</v>
      </c>
      <c r="FWL78" s="1209">
        <f t="shared" si="93"/>
        <v>0</v>
      </c>
      <c r="FWM78" s="1209">
        <f t="shared" si="93"/>
        <v>0</v>
      </c>
      <c r="FWN78" s="1209">
        <f t="shared" si="93"/>
        <v>0</v>
      </c>
      <c r="FWO78" s="1209">
        <f t="shared" si="93"/>
        <v>0</v>
      </c>
      <c r="FWP78" s="1209">
        <f t="shared" si="93"/>
        <v>0</v>
      </c>
      <c r="FWQ78" s="1209">
        <f t="shared" si="93"/>
        <v>0</v>
      </c>
      <c r="FWR78" s="1209">
        <f t="shared" si="93"/>
        <v>0</v>
      </c>
      <c r="FWS78" s="1209">
        <f t="shared" si="93"/>
        <v>0</v>
      </c>
      <c r="FWT78" s="1209">
        <f t="shared" si="93"/>
        <v>0</v>
      </c>
      <c r="FWU78" s="1209">
        <f t="shared" si="93"/>
        <v>0</v>
      </c>
      <c r="FWV78" s="1209">
        <f t="shared" ref="FWV78:FZG78" si="94">SUM(FWV76:FWV77)</f>
        <v>0</v>
      </c>
      <c r="FWW78" s="1209">
        <f t="shared" si="94"/>
        <v>0</v>
      </c>
      <c r="FWX78" s="1209">
        <f t="shared" si="94"/>
        <v>0</v>
      </c>
      <c r="FWY78" s="1209">
        <f t="shared" si="94"/>
        <v>0</v>
      </c>
      <c r="FWZ78" s="1209">
        <f t="shared" si="94"/>
        <v>0</v>
      </c>
      <c r="FXA78" s="1209">
        <f t="shared" si="94"/>
        <v>0</v>
      </c>
      <c r="FXB78" s="1209">
        <f t="shared" si="94"/>
        <v>0</v>
      </c>
      <c r="FXC78" s="1209">
        <f t="shared" si="94"/>
        <v>0</v>
      </c>
      <c r="FXD78" s="1209">
        <f t="shared" si="94"/>
        <v>0</v>
      </c>
      <c r="FXE78" s="1209">
        <f t="shared" si="94"/>
        <v>0</v>
      </c>
      <c r="FXF78" s="1209">
        <f t="shared" si="94"/>
        <v>0</v>
      </c>
      <c r="FXG78" s="1209">
        <f t="shared" si="94"/>
        <v>0</v>
      </c>
      <c r="FXH78" s="1209">
        <f t="shared" si="94"/>
        <v>0</v>
      </c>
      <c r="FXI78" s="1209">
        <f t="shared" si="94"/>
        <v>0</v>
      </c>
      <c r="FXJ78" s="1209">
        <f t="shared" si="94"/>
        <v>0</v>
      </c>
      <c r="FXK78" s="1209">
        <f t="shared" si="94"/>
        <v>0</v>
      </c>
      <c r="FXL78" s="1209">
        <f t="shared" si="94"/>
        <v>0</v>
      </c>
      <c r="FXM78" s="1209">
        <f t="shared" si="94"/>
        <v>0</v>
      </c>
      <c r="FXN78" s="1209">
        <f t="shared" si="94"/>
        <v>0</v>
      </c>
      <c r="FXO78" s="1209">
        <f t="shared" si="94"/>
        <v>0</v>
      </c>
      <c r="FXP78" s="1209">
        <f t="shared" si="94"/>
        <v>0</v>
      </c>
      <c r="FXQ78" s="1209">
        <f t="shared" si="94"/>
        <v>0</v>
      </c>
      <c r="FXR78" s="1209">
        <f t="shared" si="94"/>
        <v>0</v>
      </c>
      <c r="FXS78" s="1209">
        <f t="shared" si="94"/>
        <v>0</v>
      </c>
      <c r="FXT78" s="1209">
        <f t="shared" si="94"/>
        <v>0</v>
      </c>
      <c r="FXU78" s="1209">
        <f t="shared" si="94"/>
        <v>0</v>
      </c>
      <c r="FXV78" s="1209">
        <f t="shared" si="94"/>
        <v>0</v>
      </c>
      <c r="FXW78" s="1209">
        <f t="shared" si="94"/>
        <v>0</v>
      </c>
      <c r="FXX78" s="1209">
        <f t="shared" si="94"/>
        <v>0</v>
      </c>
      <c r="FXY78" s="1209">
        <f t="shared" si="94"/>
        <v>0</v>
      </c>
      <c r="FXZ78" s="1209">
        <f t="shared" si="94"/>
        <v>0</v>
      </c>
      <c r="FYA78" s="1209">
        <f t="shared" si="94"/>
        <v>0</v>
      </c>
      <c r="FYB78" s="1209">
        <f t="shared" si="94"/>
        <v>0</v>
      </c>
      <c r="FYC78" s="1209">
        <f t="shared" si="94"/>
        <v>0</v>
      </c>
      <c r="FYD78" s="1209">
        <f t="shared" si="94"/>
        <v>0</v>
      </c>
      <c r="FYE78" s="1209">
        <f t="shared" si="94"/>
        <v>0</v>
      </c>
      <c r="FYF78" s="1209">
        <f t="shared" si="94"/>
        <v>0</v>
      </c>
      <c r="FYG78" s="1209">
        <f t="shared" si="94"/>
        <v>0</v>
      </c>
      <c r="FYH78" s="1209">
        <f t="shared" si="94"/>
        <v>0</v>
      </c>
      <c r="FYI78" s="1209">
        <f t="shared" si="94"/>
        <v>0</v>
      </c>
      <c r="FYJ78" s="1209">
        <f t="shared" si="94"/>
        <v>0</v>
      </c>
      <c r="FYK78" s="1209">
        <f t="shared" si="94"/>
        <v>0</v>
      </c>
      <c r="FYL78" s="1209">
        <f t="shared" si="94"/>
        <v>0</v>
      </c>
      <c r="FYM78" s="1209">
        <f t="shared" si="94"/>
        <v>0</v>
      </c>
      <c r="FYN78" s="1209">
        <f t="shared" si="94"/>
        <v>0</v>
      </c>
      <c r="FYO78" s="1209">
        <f t="shared" si="94"/>
        <v>0</v>
      </c>
      <c r="FYP78" s="1209">
        <f t="shared" si="94"/>
        <v>0</v>
      </c>
      <c r="FYQ78" s="1209">
        <f t="shared" si="94"/>
        <v>0</v>
      </c>
      <c r="FYR78" s="1209">
        <f t="shared" si="94"/>
        <v>0</v>
      </c>
      <c r="FYS78" s="1209">
        <f t="shared" si="94"/>
        <v>0</v>
      </c>
      <c r="FYT78" s="1209">
        <f t="shared" si="94"/>
        <v>0</v>
      </c>
      <c r="FYU78" s="1209">
        <f t="shared" si="94"/>
        <v>0</v>
      </c>
      <c r="FYV78" s="1209">
        <f t="shared" si="94"/>
        <v>0</v>
      </c>
      <c r="FYW78" s="1209">
        <f t="shared" si="94"/>
        <v>0</v>
      </c>
      <c r="FYX78" s="1209">
        <f t="shared" si="94"/>
        <v>0</v>
      </c>
      <c r="FYY78" s="1209">
        <f t="shared" si="94"/>
        <v>0</v>
      </c>
      <c r="FYZ78" s="1209">
        <f t="shared" si="94"/>
        <v>0</v>
      </c>
      <c r="FZA78" s="1209">
        <f t="shared" si="94"/>
        <v>0</v>
      </c>
      <c r="FZB78" s="1209">
        <f t="shared" si="94"/>
        <v>0</v>
      </c>
      <c r="FZC78" s="1209">
        <f t="shared" si="94"/>
        <v>0</v>
      </c>
      <c r="FZD78" s="1209">
        <f t="shared" si="94"/>
        <v>0</v>
      </c>
      <c r="FZE78" s="1209">
        <f t="shared" si="94"/>
        <v>0</v>
      </c>
      <c r="FZF78" s="1209">
        <f t="shared" si="94"/>
        <v>0</v>
      </c>
      <c r="FZG78" s="1209">
        <f t="shared" si="94"/>
        <v>0</v>
      </c>
      <c r="FZH78" s="1209">
        <f t="shared" ref="FZH78:GBS78" si="95">SUM(FZH76:FZH77)</f>
        <v>0</v>
      </c>
      <c r="FZI78" s="1209">
        <f t="shared" si="95"/>
        <v>0</v>
      </c>
      <c r="FZJ78" s="1209">
        <f t="shared" si="95"/>
        <v>0</v>
      </c>
      <c r="FZK78" s="1209">
        <f t="shared" si="95"/>
        <v>0</v>
      </c>
      <c r="FZL78" s="1209">
        <f t="shared" si="95"/>
        <v>0</v>
      </c>
      <c r="FZM78" s="1209">
        <f t="shared" si="95"/>
        <v>0</v>
      </c>
      <c r="FZN78" s="1209">
        <f t="shared" si="95"/>
        <v>0</v>
      </c>
      <c r="FZO78" s="1209">
        <f t="shared" si="95"/>
        <v>0</v>
      </c>
      <c r="FZP78" s="1209">
        <f t="shared" si="95"/>
        <v>0</v>
      </c>
      <c r="FZQ78" s="1209">
        <f t="shared" si="95"/>
        <v>0</v>
      </c>
      <c r="FZR78" s="1209">
        <f t="shared" si="95"/>
        <v>0</v>
      </c>
      <c r="FZS78" s="1209">
        <f t="shared" si="95"/>
        <v>0</v>
      </c>
      <c r="FZT78" s="1209">
        <f t="shared" si="95"/>
        <v>0</v>
      </c>
      <c r="FZU78" s="1209">
        <f t="shared" si="95"/>
        <v>0</v>
      </c>
      <c r="FZV78" s="1209">
        <f t="shared" si="95"/>
        <v>0</v>
      </c>
      <c r="FZW78" s="1209">
        <f t="shared" si="95"/>
        <v>0</v>
      </c>
      <c r="FZX78" s="1209">
        <f t="shared" si="95"/>
        <v>0</v>
      </c>
      <c r="FZY78" s="1209">
        <f t="shared" si="95"/>
        <v>0</v>
      </c>
      <c r="FZZ78" s="1209">
        <f t="shared" si="95"/>
        <v>0</v>
      </c>
      <c r="GAA78" s="1209">
        <f t="shared" si="95"/>
        <v>0</v>
      </c>
      <c r="GAB78" s="1209">
        <f t="shared" si="95"/>
        <v>0</v>
      </c>
      <c r="GAC78" s="1209">
        <f t="shared" si="95"/>
        <v>0</v>
      </c>
      <c r="GAD78" s="1209">
        <f t="shared" si="95"/>
        <v>0</v>
      </c>
      <c r="GAE78" s="1209">
        <f t="shared" si="95"/>
        <v>0</v>
      </c>
      <c r="GAF78" s="1209">
        <f t="shared" si="95"/>
        <v>0</v>
      </c>
      <c r="GAG78" s="1209">
        <f t="shared" si="95"/>
        <v>0</v>
      </c>
      <c r="GAH78" s="1209">
        <f t="shared" si="95"/>
        <v>0</v>
      </c>
      <c r="GAI78" s="1209">
        <f t="shared" si="95"/>
        <v>0</v>
      </c>
      <c r="GAJ78" s="1209">
        <f t="shared" si="95"/>
        <v>0</v>
      </c>
      <c r="GAK78" s="1209">
        <f t="shared" si="95"/>
        <v>0</v>
      </c>
      <c r="GAL78" s="1209">
        <f t="shared" si="95"/>
        <v>0</v>
      </c>
      <c r="GAM78" s="1209">
        <f t="shared" si="95"/>
        <v>0</v>
      </c>
      <c r="GAN78" s="1209">
        <f t="shared" si="95"/>
        <v>0</v>
      </c>
      <c r="GAO78" s="1209">
        <f t="shared" si="95"/>
        <v>0</v>
      </c>
      <c r="GAP78" s="1209">
        <f t="shared" si="95"/>
        <v>0</v>
      </c>
      <c r="GAQ78" s="1209">
        <f t="shared" si="95"/>
        <v>0</v>
      </c>
      <c r="GAR78" s="1209">
        <f t="shared" si="95"/>
        <v>0</v>
      </c>
      <c r="GAS78" s="1209">
        <f t="shared" si="95"/>
        <v>0</v>
      </c>
      <c r="GAT78" s="1209">
        <f t="shared" si="95"/>
        <v>0</v>
      </c>
      <c r="GAU78" s="1209">
        <f t="shared" si="95"/>
        <v>0</v>
      </c>
      <c r="GAV78" s="1209">
        <f t="shared" si="95"/>
        <v>0</v>
      </c>
      <c r="GAW78" s="1209">
        <f t="shared" si="95"/>
        <v>0</v>
      </c>
      <c r="GAX78" s="1209">
        <f t="shared" si="95"/>
        <v>0</v>
      </c>
      <c r="GAY78" s="1209">
        <f t="shared" si="95"/>
        <v>0</v>
      </c>
      <c r="GAZ78" s="1209">
        <f t="shared" si="95"/>
        <v>0</v>
      </c>
      <c r="GBA78" s="1209">
        <f t="shared" si="95"/>
        <v>0</v>
      </c>
      <c r="GBB78" s="1209">
        <f t="shared" si="95"/>
        <v>0</v>
      </c>
      <c r="GBC78" s="1209">
        <f t="shared" si="95"/>
        <v>0</v>
      </c>
      <c r="GBD78" s="1209">
        <f t="shared" si="95"/>
        <v>0</v>
      </c>
      <c r="GBE78" s="1209">
        <f t="shared" si="95"/>
        <v>0</v>
      </c>
      <c r="GBF78" s="1209">
        <f t="shared" si="95"/>
        <v>0</v>
      </c>
      <c r="GBG78" s="1209">
        <f t="shared" si="95"/>
        <v>0</v>
      </c>
      <c r="GBH78" s="1209">
        <f t="shared" si="95"/>
        <v>0</v>
      </c>
      <c r="GBI78" s="1209">
        <f t="shared" si="95"/>
        <v>0</v>
      </c>
      <c r="GBJ78" s="1209">
        <f t="shared" si="95"/>
        <v>0</v>
      </c>
      <c r="GBK78" s="1209">
        <f t="shared" si="95"/>
        <v>0</v>
      </c>
      <c r="GBL78" s="1209">
        <f t="shared" si="95"/>
        <v>0</v>
      </c>
      <c r="GBM78" s="1209">
        <f t="shared" si="95"/>
        <v>0</v>
      </c>
      <c r="GBN78" s="1209">
        <f t="shared" si="95"/>
        <v>0</v>
      </c>
      <c r="GBO78" s="1209">
        <f t="shared" si="95"/>
        <v>0</v>
      </c>
      <c r="GBP78" s="1209">
        <f t="shared" si="95"/>
        <v>0</v>
      </c>
      <c r="GBQ78" s="1209">
        <f t="shared" si="95"/>
        <v>0</v>
      </c>
      <c r="GBR78" s="1209">
        <f t="shared" si="95"/>
        <v>0</v>
      </c>
      <c r="GBS78" s="1209">
        <f t="shared" si="95"/>
        <v>0</v>
      </c>
      <c r="GBT78" s="1209">
        <f t="shared" ref="GBT78:GEE78" si="96">SUM(GBT76:GBT77)</f>
        <v>0</v>
      </c>
      <c r="GBU78" s="1209">
        <f t="shared" si="96"/>
        <v>0</v>
      </c>
      <c r="GBV78" s="1209">
        <f t="shared" si="96"/>
        <v>0</v>
      </c>
      <c r="GBW78" s="1209">
        <f t="shared" si="96"/>
        <v>0</v>
      </c>
      <c r="GBX78" s="1209">
        <f t="shared" si="96"/>
        <v>0</v>
      </c>
      <c r="GBY78" s="1209">
        <f t="shared" si="96"/>
        <v>0</v>
      </c>
      <c r="GBZ78" s="1209">
        <f t="shared" si="96"/>
        <v>0</v>
      </c>
      <c r="GCA78" s="1209">
        <f t="shared" si="96"/>
        <v>0</v>
      </c>
      <c r="GCB78" s="1209">
        <f t="shared" si="96"/>
        <v>0</v>
      </c>
      <c r="GCC78" s="1209">
        <f t="shared" si="96"/>
        <v>0</v>
      </c>
      <c r="GCD78" s="1209">
        <f t="shared" si="96"/>
        <v>0</v>
      </c>
      <c r="GCE78" s="1209">
        <f t="shared" si="96"/>
        <v>0</v>
      </c>
      <c r="GCF78" s="1209">
        <f t="shared" si="96"/>
        <v>0</v>
      </c>
      <c r="GCG78" s="1209">
        <f t="shared" si="96"/>
        <v>0</v>
      </c>
      <c r="GCH78" s="1209">
        <f t="shared" si="96"/>
        <v>0</v>
      </c>
      <c r="GCI78" s="1209">
        <f t="shared" si="96"/>
        <v>0</v>
      </c>
      <c r="GCJ78" s="1209">
        <f t="shared" si="96"/>
        <v>0</v>
      </c>
      <c r="GCK78" s="1209">
        <f t="shared" si="96"/>
        <v>0</v>
      </c>
      <c r="GCL78" s="1209">
        <f t="shared" si="96"/>
        <v>0</v>
      </c>
      <c r="GCM78" s="1209">
        <f t="shared" si="96"/>
        <v>0</v>
      </c>
      <c r="GCN78" s="1209">
        <f t="shared" si="96"/>
        <v>0</v>
      </c>
      <c r="GCO78" s="1209">
        <f t="shared" si="96"/>
        <v>0</v>
      </c>
      <c r="GCP78" s="1209">
        <f t="shared" si="96"/>
        <v>0</v>
      </c>
      <c r="GCQ78" s="1209">
        <f t="shared" si="96"/>
        <v>0</v>
      </c>
      <c r="GCR78" s="1209">
        <f t="shared" si="96"/>
        <v>0</v>
      </c>
      <c r="GCS78" s="1209">
        <f t="shared" si="96"/>
        <v>0</v>
      </c>
      <c r="GCT78" s="1209">
        <f t="shared" si="96"/>
        <v>0</v>
      </c>
      <c r="GCU78" s="1209">
        <f t="shared" si="96"/>
        <v>0</v>
      </c>
      <c r="GCV78" s="1209">
        <f t="shared" si="96"/>
        <v>0</v>
      </c>
      <c r="GCW78" s="1209">
        <f t="shared" si="96"/>
        <v>0</v>
      </c>
      <c r="GCX78" s="1209">
        <f t="shared" si="96"/>
        <v>0</v>
      </c>
      <c r="GCY78" s="1209">
        <f t="shared" si="96"/>
        <v>0</v>
      </c>
      <c r="GCZ78" s="1209">
        <f t="shared" si="96"/>
        <v>0</v>
      </c>
      <c r="GDA78" s="1209">
        <f t="shared" si="96"/>
        <v>0</v>
      </c>
      <c r="GDB78" s="1209">
        <f t="shared" si="96"/>
        <v>0</v>
      </c>
      <c r="GDC78" s="1209">
        <f t="shared" si="96"/>
        <v>0</v>
      </c>
      <c r="GDD78" s="1209">
        <f t="shared" si="96"/>
        <v>0</v>
      </c>
      <c r="GDE78" s="1209">
        <f t="shared" si="96"/>
        <v>0</v>
      </c>
      <c r="GDF78" s="1209">
        <f t="shared" si="96"/>
        <v>0</v>
      </c>
      <c r="GDG78" s="1209">
        <f t="shared" si="96"/>
        <v>0</v>
      </c>
      <c r="GDH78" s="1209">
        <f t="shared" si="96"/>
        <v>0</v>
      </c>
      <c r="GDI78" s="1209">
        <f t="shared" si="96"/>
        <v>0</v>
      </c>
      <c r="GDJ78" s="1209">
        <f t="shared" si="96"/>
        <v>0</v>
      </c>
      <c r="GDK78" s="1209">
        <f t="shared" si="96"/>
        <v>0</v>
      </c>
      <c r="GDL78" s="1209">
        <f t="shared" si="96"/>
        <v>0</v>
      </c>
      <c r="GDM78" s="1209">
        <f t="shared" si="96"/>
        <v>0</v>
      </c>
      <c r="GDN78" s="1209">
        <f t="shared" si="96"/>
        <v>0</v>
      </c>
      <c r="GDO78" s="1209">
        <f t="shared" si="96"/>
        <v>0</v>
      </c>
      <c r="GDP78" s="1209">
        <f t="shared" si="96"/>
        <v>0</v>
      </c>
      <c r="GDQ78" s="1209">
        <f t="shared" si="96"/>
        <v>0</v>
      </c>
      <c r="GDR78" s="1209">
        <f t="shared" si="96"/>
        <v>0</v>
      </c>
      <c r="GDS78" s="1209">
        <f t="shared" si="96"/>
        <v>0</v>
      </c>
      <c r="GDT78" s="1209">
        <f t="shared" si="96"/>
        <v>0</v>
      </c>
      <c r="GDU78" s="1209">
        <f t="shared" si="96"/>
        <v>0</v>
      </c>
      <c r="GDV78" s="1209">
        <f t="shared" si="96"/>
        <v>0</v>
      </c>
      <c r="GDW78" s="1209">
        <f t="shared" si="96"/>
        <v>0</v>
      </c>
      <c r="GDX78" s="1209">
        <f t="shared" si="96"/>
        <v>0</v>
      </c>
      <c r="GDY78" s="1209">
        <f t="shared" si="96"/>
        <v>0</v>
      </c>
      <c r="GDZ78" s="1209">
        <f t="shared" si="96"/>
        <v>0</v>
      </c>
      <c r="GEA78" s="1209">
        <f t="shared" si="96"/>
        <v>0</v>
      </c>
      <c r="GEB78" s="1209">
        <f t="shared" si="96"/>
        <v>0</v>
      </c>
      <c r="GEC78" s="1209">
        <f t="shared" si="96"/>
        <v>0</v>
      </c>
      <c r="GED78" s="1209">
        <f t="shared" si="96"/>
        <v>0</v>
      </c>
      <c r="GEE78" s="1209">
        <f t="shared" si="96"/>
        <v>0</v>
      </c>
      <c r="GEF78" s="1209">
        <f t="shared" ref="GEF78:GGQ78" si="97">SUM(GEF76:GEF77)</f>
        <v>0</v>
      </c>
      <c r="GEG78" s="1209">
        <f t="shared" si="97"/>
        <v>0</v>
      </c>
      <c r="GEH78" s="1209">
        <f t="shared" si="97"/>
        <v>0</v>
      </c>
      <c r="GEI78" s="1209">
        <f t="shared" si="97"/>
        <v>0</v>
      </c>
      <c r="GEJ78" s="1209">
        <f t="shared" si="97"/>
        <v>0</v>
      </c>
      <c r="GEK78" s="1209">
        <f t="shared" si="97"/>
        <v>0</v>
      </c>
      <c r="GEL78" s="1209">
        <f t="shared" si="97"/>
        <v>0</v>
      </c>
      <c r="GEM78" s="1209">
        <f t="shared" si="97"/>
        <v>0</v>
      </c>
      <c r="GEN78" s="1209">
        <f t="shared" si="97"/>
        <v>0</v>
      </c>
      <c r="GEO78" s="1209">
        <f t="shared" si="97"/>
        <v>0</v>
      </c>
      <c r="GEP78" s="1209">
        <f t="shared" si="97"/>
        <v>0</v>
      </c>
      <c r="GEQ78" s="1209">
        <f t="shared" si="97"/>
        <v>0</v>
      </c>
      <c r="GER78" s="1209">
        <f t="shared" si="97"/>
        <v>0</v>
      </c>
      <c r="GES78" s="1209">
        <f t="shared" si="97"/>
        <v>0</v>
      </c>
      <c r="GET78" s="1209">
        <f t="shared" si="97"/>
        <v>0</v>
      </c>
      <c r="GEU78" s="1209">
        <f t="shared" si="97"/>
        <v>0</v>
      </c>
      <c r="GEV78" s="1209">
        <f t="shared" si="97"/>
        <v>0</v>
      </c>
      <c r="GEW78" s="1209">
        <f t="shared" si="97"/>
        <v>0</v>
      </c>
      <c r="GEX78" s="1209">
        <f t="shared" si="97"/>
        <v>0</v>
      </c>
      <c r="GEY78" s="1209">
        <f t="shared" si="97"/>
        <v>0</v>
      </c>
      <c r="GEZ78" s="1209">
        <f t="shared" si="97"/>
        <v>0</v>
      </c>
      <c r="GFA78" s="1209">
        <f t="shared" si="97"/>
        <v>0</v>
      </c>
      <c r="GFB78" s="1209">
        <f t="shared" si="97"/>
        <v>0</v>
      </c>
      <c r="GFC78" s="1209">
        <f t="shared" si="97"/>
        <v>0</v>
      </c>
      <c r="GFD78" s="1209">
        <f t="shared" si="97"/>
        <v>0</v>
      </c>
      <c r="GFE78" s="1209">
        <f t="shared" si="97"/>
        <v>0</v>
      </c>
      <c r="GFF78" s="1209">
        <f t="shared" si="97"/>
        <v>0</v>
      </c>
      <c r="GFG78" s="1209">
        <f t="shared" si="97"/>
        <v>0</v>
      </c>
      <c r="GFH78" s="1209">
        <f t="shared" si="97"/>
        <v>0</v>
      </c>
      <c r="GFI78" s="1209">
        <f t="shared" si="97"/>
        <v>0</v>
      </c>
      <c r="GFJ78" s="1209">
        <f t="shared" si="97"/>
        <v>0</v>
      </c>
      <c r="GFK78" s="1209">
        <f t="shared" si="97"/>
        <v>0</v>
      </c>
      <c r="GFL78" s="1209">
        <f t="shared" si="97"/>
        <v>0</v>
      </c>
      <c r="GFM78" s="1209">
        <f t="shared" si="97"/>
        <v>0</v>
      </c>
      <c r="GFN78" s="1209">
        <f t="shared" si="97"/>
        <v>0</v>
      </c>
      <c r="GFO78" s="1209">
        <f t="shared" si="97"/>
        <v>0</v>
      </c>
      <c r="GFP78" s="1209">
        <f t="shared" si="97"/>
        <v>0</v>
      </c>
      <c r="GFQ78" s="1209">
        <f t="shared" si="97"/>
        <v>0</v>
      </c>
      <c r="GFR78" s="1209">
        <f t="shared" si="97"/>
        <v>0</v>
      </c>
      <c r="GFS78" s="1209">
        <f t="shared" si="97"/>
        <v>0</v>
      </c>
      <c r="GFT78" s="1209">
        <f t="shared" si="97"/>
        <v>0</v>
      </c>
      <c r="GFU78" s="1209">
        <f t="shared" si="97"/>
        <v>0</v>
      </c>
      <c r="GFV78" s="1209">
        <f t="shared" si="97"/>
        <v>0</v>
      </c>
      <c r="GFW78" s="1209">
        <f t="shared" si="97"/>
        <v>0</v>
      </c>
      <c r="GFX78" s="1209">
        <f t="shared" si="97"/>
        <v>0</v>
      </c>
      <c r="GFY78" s="1209">
        <f t="shared" si="97"/>
        <v>0</v>
      </c>
      <c r="GFZ78" s="1209">
        <f t="shared" si="97"/>
        <v>0</v>
      </c>
      <c r="GGA78" s="1209">
        <f t="shared" si="97"/>
        <v>0</v>
      </c>
      <c r="GGB78" s="1209">
        <f t="shared" si="97"/>
        <v>0</v>
      </c>
      <c r="GGC78" s="1209">
        <f t="shared" si="97"/>
        <v>0</v>
      </c>
      <c r="GGD78" s="1209">
        <f t="shared" si="97"/>
        <v>0</v>
      </c>
      <c r="GGE78" s="1209">
        <f t="shared" si="97"/>
        <v>0</v>
      </c>
      <c r="GGF78" s="1209">
        <f t="shared" si="97"/>
        <v>0</v>
      </c>
      <c r="GGG78" s="1209">
        <f t="shared" si="97"/>
        <v>0</v>
      </c>
      <c r="GGH78" s="1209">
        <f t="shared" si="97"/>
        <v>0</v>
      </c>
      <c r="GGI78" s="1209">
        <f t="shared" si="97"/>
        <v>0</v>
      </c>
      <c r="GGJ78" s="1209">
        <f t="shared" si="97"/>
        <v>0</v>
      </c>
      <c r="GGK78" s="1209">
        <f t="shared" si="97"/>
        <v>0</v>
      </c>
      <c r="GGL78" s="1209">
        <f t="shared" si="97"/>
        <v>0</v>
      </c>
      <c r="GGM78" s="1209">
        <f t="shared" si="97"/>
        <v>0</v>
      </c>
      <c r="GGN78" s="1209">
        <f t="shared" si="97"/>
        <v>0</v>
      </c>
      <c r="GGO78" s="1209">
        <f t="shared" si="97"/>
        <v>0</v>
      </c>
      <c r="GGP78" s="1209">
        <f t="shared" si="97"/>
        <v>0</v>
      </c>
      <c r="GGQ78" s="1209">
        <f t="shared" si="97"/>
        <v>0</v>
      </c>
      <c r="GGR78" s="1209">
        <f t="shared" ref="GGR78:GJC78" si="98">SUM(GGR76:GGR77)</f>
        <v>0</v>
      </c>
      <c r="GGS78" s="1209">
        <f t="shared" si="98"/>
        <v>0</v>
      </c>
      <c r="GGT78" s="1209">
        <f t="shared" si="98"/>
        <v>0</v>
      </c>
      <c r="GGU78" s="1209">
        <f t="shared" si="98"/>
        <v>0</v>
      </c>
      <c r="GGV78" s="1209">
        <f t="shared" si="98"/>
        <v>0</v>
      </c>
      <c r="GGW78" s="1209">
        <f t="shared" si="98"/>
        <v>0</v>
      </c>
      <c r="GGX78" s="1209">
        <f t="shared" si="98"/>
        <v>0</v>
      </c>
      <c r="GGY78" s="1209">
        <f t="shared" si="98"/>
        <v>0</v>
      </c>
      <c r="GGZ78" s="1209">
        <f t="shared" si="98"/>
        <v>0</v>
      </c>
      <c r="GHA78" s="1209">
        <f t="shared" si="98"/>
        <v>0</v>
      </c>
      <c r="GHB78" s="1209">
        <f t="shared" si="98"/>
        <v>0</v>
      </c>
      <c r="GHC78" s="1209">
        <f t="shared" si="98"/>
        <v>0</v>
      </c>
      <c r="GHD78" s="1209">
        <f t="shared" si="98"/>
        <v>0</v>
      </c>
      <c r="GHE78" s="1209">
        <f t="shared" si="98"/>
        <v>0</v>
      </c>
      <c r="GHF78" s="1209">
        <f t="shared" si="98"/>
        <v>0</v>
      </c>
      <c r="GHG78" s="1209">
        <f t="shared" si="98"/>
        <v>0</v>
      </c>
      <c r="GHH78" s="1209">
        <f t="shared" si="98"/>
        <v>0</v>
      </c>
      <c r="GHI78" s="1209">
        <f t="shared" si="98"/>
        <v>0</v>
      </c>
      <c r="GHJ78" s="1209">
        <f t="shared" si="98"/>
        <v>0</v>
      </c>
      <c r="GHK78" s="1209">
        <f t="shared" si="98"/>
        <v>0</v>
      </c>
      <c r="GHL78" s="1209">
        <f t="shared" si="98"/>
        <v>0</v>
      </c>
      <c r="GHM78" s="1209">
        <f t="shared" si="98"/>
        <v>0</v>
      </c>
      <c r="GHN78" s="1209">
        <f t="shared" si="98"/>
        <v>0</v>
      </c>
      <c r="GHO78" s="1209">
        <f t="shared" si="98"/>
        <v>0</v>
      </c>
      <c r="GHP78" s="1209">
        <f t="shared" si="98"/>
        <v>0</v>
      </c>
      <c r="GHQ78" s="1209">
        <f t="shared" si="98"/>
        <v>0</v>
      </c>
      <c r="GHR78" s="1209">
        <f t="shared" si="98"/>
        <v>0</v>
      </c>
      <c r="GHS78" s="1209">
        <f t="shared" si="98"/>
        <v>0</v>
      </c>
      <c r="GHT78" s="1209">
        <f t="shared" si="98"/>
        <v>0</v>
      </c>
      <c r="GHU78" s="1209">
        <f t="shared" si="98"/>
        <v>0</v>
      </c>
      <c r="GHV78" s="1209">
        <f t="shared" si="98"/>
        <v>0</v>
      </c>
      <c r="GHW78" s="1209">
        <f t="shared" si="98"/>
        <v>0</v>
      </c>
      <c r="GHX78" s="1209">
        <f t="shared" si="98"/>
        <v>0</v>
      </c>
      <c r="GHY78" s="1209">
        <f t="shared" si="98"/>
        <v>0</v>
      </c>
      <c r="GHZ78" s="1209">
        <f t="shared" si="98"/>
        <v>0</v>
      </c>
      <c r="GIA78" s="1209">
        <f t="shared" si="98"/>
        <v>0</v>
      </c>
      <c r="GIB78" s="1209">
        <f t="shared" si="98"/>
        <v>0</v>
      </c>
      <c r="GIC78" s="1209">
        <f t="shared" si="98"/>
        <v>0</v>
      </c>
      <c r="GID78" s="1209">
        <f t="shared" si="98"/>
        <v>0</v>
      </c>
      <c r="GIE78" s="1209">
        <f t="shared" si="98"/>
        <v>0</v>
      </c>
      <c r="GIF78" s="1209">
        <f t="shared" si="98"/>
        <v>0</v>
      </c>
      <c r="GIG78" s="1209">
        <f t="shared" si="98"/>
        <v>0</v>
      </c>
      <c r="GIH78" s="1209">
        <f t="shared" si="98"/>
        <v>0</v>
      </c>
      <c r="GII78" s="1209">
        <f t="shared" si="98"/>
        <v>0</v>
      </c>
      <c r="GIJ78" s="1209">
        <f t="shared" si="98"/>
        <v>0</v>
      </c>
      <c r="GIK78" s="1209">
        <f t="shared" si="98"/>
        <v>0</v>
      </c>
      <c r="GIL78" s="1209">
        <f t="shared" si="98"/>
        <v>0</v>
      </c>
      <c r="GIM78" s="1209">
        <f t="shared" si="98"/>
        <v>0</v>
      </c>
      <c r="GIN78" s="1209">
        <f t="shared" si="98"/>
        <v>0</v>
      </c>
      <c r="GIO78" s="1209">
        <f t="shared" si="98"/>
        <v>0</v>
      </c>
      <c r="GIP78" s="1209">
        <f t="shared" si="98"/>
        <v>0</v>
      </c>
      <c r="GIQ78" s="1209">
        <f t="shared" si="98"/>
        <v>0</v>
      </c>
      <c r="GIR78" s="1209">
        <f t="shared" si="98"/>
        <v>0</v>
      </c>
      <c r="GIS78" s="1209">
        <f t="shared" si="98"/>
        <v>0</v>
      </c>
      <c r="GIT78" s="1209">
        <f t="shared" si="98"/>
        <v>0</v>
      </c>
      <c r="GIU78" s="1209">
        <f t="shared" si="98"/>
        <v>0</v>
      </c>
      <c r="GIV78" s="1209">
        <f t="shared" si="98"/>
        <v>0</v>
      </c>
      <c r="GIW78" s="1209">
        <f t="shared" si="98"/>
        <v>0</v>
      </c>
      <c r="GIX78" s="1209">
        <f t="shared" si="98"/>
        <v>0</v>
      </c>
      <c r="GIY78" s="1209">
        <f t="shared" si="98"/>
        <v>0</v>
      </c>
      <c r="GIZ78" s="1209">
        <f t="shared" si="98"/>
        <v>0</v>
      </c>
      <c r="GJA78" s="1209">
        <f t="shared" si="98"/>
        <v>0</v>
      </c>
      <c r="GJB78" s="1209">
        <f t="shared" si="98"/>
        <v>0</v>
      </c>
      <c r="GJC78" s="1209">
        <f t="shared" si="98"/>
        <v>0</v>
      </c>
      <c r="GJD78" s="1209">
        <f t="shared" ref="GJD78:GLO78" si="99">SUM(GJD76:GJD77)</f>
        <v>0</v>
      </c>
      <c r="GJE78" s="1209">
        <f t="shared" si="99"/>
        <v>0</v>
      </c>
      <c r="GJF78" s="1209">
        <f t="shared" si="99"/>
        <v>0</v>
      </c>
      <c r="GJG78" s="1209">
        <f t="shared" si="99"/>
        <v>0</v>
      </c>
      <c r="GJH78" s="1209">
        <f t="shared" si="99"/>
        <v>0</v>
      </c>
      <c r="GJI78" s="1209">
        <f t="shared" si="99"/>
        <v>0</v>
      </c>
      <c r="GJJ78" s="1209">
        <f t="shared" si="99"/>
        <v>0</v>
      </c>
      <c r="GJK78" s="1209">
        <f t="shared" si="99"/>
        <v>0</v>
      </c>
      <c r="GJL78" s="1209">
        <f t="shared" si="99"/>
        <v>0</v>
      </c>
      <c r="GJM78" s="1209">
        <f t="shared" si="99"/>
        <v>0</v>
      </c>
      <c r="GJN78" s="1209">
        <f t="shared" si="99"/>
        <v>0</v>
      </c>
      <c r="GJO78" s="1209">
        <f t="shared" si="99"/>
        <v>0</v>
      </c>
      <c r="GJP78" s="1209">
        <f t="shared" si="99"/>
        <v>0</v>
      </c>
      <c r="GJQ78" s="1209">
        <f t="shared" si="99"/>
        <v>0</v>
      </c>
      <c r="GJR78" s="1209">
        <f t="shared" si="99"/>
        <v>0</v>
      </c>
      <c r="GJS78" s="1209">
        <f t="shared" si="99"/>
        <v>0</v>
      </c>
      <c r="GJT78" s="1209">
        <f t="shared" si="99"/>
        <v>0</v>
      </c>
      <c r="GJU78" s="1209">
        <f t="shared" si="99"/>
        <v>0</v>
      </c>
      <c r="GJV78" s="1209">
        <f t="shared" si="99"/>
        <v>0</v>
      </c>
      <c r="GJW78" s="1209">
        <f t="shared" si="99"/>
        <v>0</v>
      </c>
      <c r="GJX78" s="1209">
        <f t="shared" si="99"/>
        <v>0</v>
      </c>
      <c r="GJY78" s="1209">
        <f t="shared" si="99"/>
        <v>0</v>
      </c>
      <c r="GJZ78" s="1209">
        <f t="shared" si="99"/>
        <v>0</v>
      </c>
      <c r="GKA78" s="1209">
        <f t="shared" si="99"/>
        <v>0</v>
      </c>
      <c r="GKB78" s="1209">
        <f t="shared" si="99"/>
        <v>0</v>
      </c>
      <c r="GKC78" s="1209">
        <f t="shared" si="99"/>
        <v>0</v>
      </c>
      <c r="GKD78" s="1209">
        <f t="shared" si="99"/>
        <v>0</v>
      </c>
      <c r="GKE78" s="1209">
        <f t="shared" si="99"/>
        <v>0</v>
      </c>
      <c r="GKF78" s="1209">
        <f t="shared" si="99"/>
        <v>0</v>
      </c>
      <c r="GKG78" s="1209">
        <f t="shared" si="99"/>
        <v>0</v>
      </c>
      <c r="GKH78" s="1209">
        <f t="shared" si="99"/>
        <v>0</v>
      </c>
      <c r="GKI78" s="1209">
        <f t="shared" si="99"/>
        <v>0</v>
      </c>
      <c r="GKJ78" s="1209">
        <f t="shared" si="99"/>
        <v>0</v>
      </c>
      <c r="GKK78" s="1209">
        <f t="shared" si="99"/>
        <v>0</v>
      </c>
      <c r="GKL78" s="1209">
        <f t="shared" si="99"/>
        <v>0</v>
      </c>
      <c r="GKM78" s="1209">
        <f t="shared" si="99"/>
        <v>0</v>
      </c>
      <c r="GKN78" s="1209">
        <f t="shared" si="99"/>
        <v>0</v>
      </c>
      <c r="GKO78" s="1209">
        <f t="shared" si="99"/>
        <v>0</v>
      </c>
      <c r="GKP78" s="1209">
        <f t="shared" si="99"/>
        <v>0</v>
      </c>
      <c r="GKQ78" s="1209">
        <f t="shared" si="99"/>
        <v>0</v>
      </c>
      <c r="GKR78" s="1209">
        <f t="shared" si="99"/>
        <v>0</v>
      </c>
      <c r="GKS78" s="1209">
        <f t="shared" si="99"/>
        <v>0</v>
      </c>
      <c r="GKT78" s="1209">
        <f t="shared" si="99"/>
        <v>0</v>
      </c>
      <c r="GKU78" s="1209">
        <f t="shared" si="99"/>
        <v>0</v>
      </c>
      <c r="GKV78" s="1209">
        <f t="shared" si="99"/>
        <v>0</v>
      </c>
      <c r="GKW78" s="1209">
        <f t="shared" si="99"/>
        <v>0</v>
      </c>
      <c r="GKX78" s="1209">
        <f t="shared" si="99"/>
        <v>0</v>
      </c>
      <c r="GKY78" s="1209">
        <f t="shared" si="99"/>
        <v>0</v>
      </c>
      <c r="GKZ78" s="1209">
        <f t="shared" si="99"/>
        <v>0</v>
      </c>
      <c r="GLA78" s="1209">
        <f t="shared" si="99"/>
        <v>0</v>
      </c>
      <c r="GLB78" s="1209">
        <f t="shared" si="99"/>
        <v>0</v>
      </c>
      <c r="GLC78" s="1209">
        <f t="shared" si="99"/>
        <v>0</v>
      </c>
      <c r="GLD78" s="1209">
        <f t="shared" si="99"/>
        <v>0</v>
      </c>
      <c r="GLE78" s="1209">
        <f t="shared" si="99"/>
        <v>0</v>
      </c>
      <c r="GLF78" s="1209">
        <f t="shared" si="99"/>
        <v>0</v>
      </c>
      <c r="GLG78" s="1209">
        <f t="shared" si="99"/>
        <v>0</v>
      </c>
      <c r="GLH78" s="1209">
        <f t="shared" si="99"/>
        <v>0</v>
      </c>
      <c r="GLI78" s="1209">
        <f t="shared" si="99"/>
        <v>0</v>
      </c>
      <c r="GLJ78" s="1209">
        <f t="shared" si="99"/>
        <v>0</v>
      </c>
      <c r="GLK78" s="1209">
        <f t="shared" si="99"/>
        <v>0</v>
      </c>
      <c r="GLL78" s="1209">
        <f t="shared" si="99"/>
        <v>0</v>
      </c>
      <c r="GLM78" s="1209">
        <f t="shared" si="99"/>
        <v>0</v>
      </c>
      <c r="GLN78" s="1209">
        <f t="shared" si="99"/>
        <v>0</v>
      </c>
      <c r="GLO78" s="1209">
        <f t="shared" si="99"/>
        <v>0</v>
      </c>
      <c r="GLP78" s="1209">
        <f t="shared" ref="GLP78:GOA78" si="100">SUM(GLP76:GLP77)</f>
        <v>0</v>
      </c>
      <c r="GLQ78" s="1209">
        <f t="shared" si="100"/>
        <v>0</v>
      </c>
      <c r="GLR78" s="1209">
        <f t="shared" si="100"/>
        <v>0</v>
      </c>
      <c r="GLS78" s="1209">
        <f t="shared" si="100"/>
        <v>0</v>
      </c>
      <c r="GLT78" s="1209">
        <f t="shared" si="100"/>
        <v>0</v>
      </c>
      <c r="GLU78" s="1209">
        <f t="shared" si="100"/>
        <v>0</v>
      </c>
      <c r="GLV78" s="1209">
        <f t="shared" si="100"/>
        <v>0</v>
      </c>
      <c r="GLW78" s="1209">
        <f t="shared" si="100"/>
        <v>0</v>
      </c>
      <c r="GLX78" s="1209">
        <f t="shared" si="100"/>
        <v>0</v>
      </c>
      <c r="GLY78" s="1209">
        <f t="shared" si="100"/>
        <v>0</v>
      </c>
      <c r="GLZ78" s="1209">
        <f t="shared" si="100"/>
        <v>0</v>
      </c>
      <c r="GMA78" s="1209">
        <f t="shared" si="100"/>
        <v>0</v>
      </c>
      <c r="GMB78" s="1209">
        <f t="shared" si="100"/>
        <v>0</v>
      </c>
      <c r="GMC78" s="1209">
        <f t="shared" si="100"/>
        <v>0</v>
      </c>
      <c r="GMD78" s="1209">
        <f t="shared" si="100"/>
        <v>0</v>
      </c>
      <c r="GME78" s="1209">
        <f t="shared" si="100"/>
        <v>0</v>
      </c>
      <c r="GMF78" s="1209">
        <f t="shared" si="100"/>
        <v>0</v>
      </c>
      <c r="GMG78" s="1209">
        <f t="shared" si="100"/>
        <v>0</v>
      </c>
      <c r="GMH78" s="1209">
        <f t="shared" si="100"/>
        <v>0</v>
      </c>
      <c r="GMI78" s="1209">
        <f t="shared" si="100"/>
        <v>0</v>
      </c>
      <c r="GMJ78" s="1209">
        <f t="shared" si="100"/>
        <v>0</v>
      </c>
      <c r="GMK78" s="1209">
        <f t="shared" si="100"/>
        <v>0</v>
      </c>
      <c r="GML78" s="1209">
        <f t="shared" si="100"/>
        <v>0</v>
      </c>
      <c r="GMM78" s="1209">
        <f t="shared" si="100"/>
        <v>0</v>
      </c>
      <c r="GMN78" s="1209">
        <f t="shared" si="100"/>
        <v>0</v>
      </c>
      <c r="GMO78" s="1209">
        <f t="shared" si="100"/>
        <v>0</v>
      </c>
      <c r="GMP78" s="1209">
        <f t="shared" si="100"/>
        <v>0</v>
      </c>
      <c r="GMQ78" s="1209">
        <f t="shared" si="100"/>
        <v>0</v>
      </c>
      <c r="GMR78" s="1209">
        <f t="shared" si="100"/>
        <v>0</v>
      </c>
      <c r="GMS78" s="1209">
        <f t="shared" si="100"/>
        <v>0</v>
      </c>
      <c r="GMT78" s="1209">
        <f t="shared" si="100"/>
        <v>0</v>
      </c>
      <c r="GMU78" s="1209">
        <f t="shared" si="100"/>
        <v>0</v>
      </c>
      <c r="GMV78" s="1209">
        <f t="shared" si="100"/>
        <v>0</v>
      </c>
      <c r="GMW78" s="1209">
        <f t="shared" si="100"/>
        <v>0</v>
      </c>
      <c r="GMX78" s="1209">
        <f t="shared" si="100"/>
        <v>0</v>
      </c>
      <c r="GMY78" s="1209">
        <f t="shared" si="100"/>
        <v>0</v>
      </c>
      <c r="GMZ78" s="1209">
        <f t="shared" si="100"/>
        <v>0</v>
      </c>
      <c r="GNA78" s="1209">
        <f t="shared" si="100"/>
        <v>0</v>
      </c>
      <c r="GNB78" s="1209">
        <f t="shared" si="100"/>
        <v>0</v>
      </c>
      <c r="GNC78" s="1209">
        <f t="shared" si="100"/>
        <v>0</v>
      </c>
      <c r="GND78" s="1209">
        <f t="shared" si="100"/>
        <v>0</v>
      </c>
      <c r="GNE78" s="1209">
        <f t="shared" si="100"/>
        <v>0</v>
      </c>
      <c r="GNF78" s="1209">
        <f t="shared" si="100"/>
        <v>0</v>
      </c>
      <c r="GNG78" s="1209">
        <f t="shared" si="100"/>
        <v>0</v>
      </c>
      <c r="GNH78" s="1209">
        <f t="shared" si="100"/>
        <v>0</v>
      </c>
      <c r="GNI78" s="1209">
        <f t="shared" si="100"/>
        <v>0</v>
      </c>
      <c r="GNJ78" s="1209">
        <f t="shared" si="100"/>
        <v>0</v>
      </c>
      <c r="GNK78" s="1209">
        <f t="shared" si="100"/>
        <v>0</v>
      </c>
      <c r="GNL78" s="1209">
        <f t="shared" si="100"/>
        <v>0</v>
      </c>
      <c r="GNM78" s="1209">
        <f t="shared" si="100"/>
        <v>0</v>
      </c>
      <c r="GNN78" s="1209">
        <f t="shared" si="100"/>
        <v>0</v>
      </c>
      <c r="GNO78" s="1209">
        <f t="shared" si="100"/>
        <v>0</v>
      </c>
      <c r="GNP78" s="1209">
        <f t="shared" si="100"/>
        <v>0</v>
      </c>
      <c r="GNQ78" s="1209">
        <f t="shared" si="100"/>
        <v>0</v>
      </c>
      <c r="GNR78" s="1209">
        <f t="shared" si="100"/>
        <v>0</v>
      </c>
      <c r="GNS78" s="1209">
        <f t="shared" si="100"/>
        <v>0</v>
      </c>
      <c r="GNT78" s="1209">
        <f t="shared" si="100"/>
        <v>0</v>
      </c>
      <c r="GNU78" s="1209">
        <f t="shared" si="100"/>
        <v>0</v>
      </c>
      <c r="GNV78" s="1209">
        <f t="shared" si="100"/>
        <v>0</v>
      </c>
      <c r="GNW78" s="1209">
        <f t="shared" si="100"/>
        <v>0</v>
      </c>
      <c r="GNX78" s="1209">
        <f t="shared" si="100"/>
        <v>0</v>
      </c>
      <c r="GNY78" s="1209">
        <f t="shared" si="100"/>
        <v>0</v>
      </c>
      <c r="GNZ78" s="1209">
        <f t="shared" si="100"/>
        <v>0</v>
      </c>
      <c r="GOA78" s="1209">
        <f t="shared" si="100"/>
        <v>0</v>
      </c>
      <c r="GOB78" s="1209">
        <f t="shared" ref="GOB78:GQM78" si="101">SUM(GOB76:GOB77)</f>
        <v>0</v>
      </c>
      <c r="GOC78" s="1209">
        <f t="shared" si="101"/>
        <v>0</v>
      </c>
      <c r="GOD78" s="1209">
        <f t="shared" si="101"/>
        <v>0</v>
      </c>
      <c r="GOE78" s="1209">
        <f t="shared" si="101"/>
        <v>0</v>
      </c>
      <c r="GOF78" s="1209">
        <f t="shared" si="101"/>
        <v>0</v>
      </c>
      <c r="GOG78" s="1209">
        <f t="shared" si="101"/>
        <v>0</v>
      </c>
      <c r="GOH78" s="1209">
        <f t="shared" si="101"/>
        <v>0</v>
      </c>
      <c r="GOI78" s="1209">
        <f t="shared" si="101"/>
        <v>0</v>
      </c>
      <c r="GOJ78" s="1209">
        <f t="shared" si="101"/>
        <v>0</v>
      </c>
      <c r="GOK78" s="1209">
        <f t="shared" si="101"/>
        <v>0</v>
      </c>
      <c r="GOL78" s="1209">
        <f t="shared" si="101"/>
        <v>0</v>
      </c>
      <c r="GOM78" s="1209">
        <f t="shared" si="101"/>
        <v>0</v>
      </c>
      <c r="GON78" s="1209">
        <f t="shared" si="101"/>
        <v>0</v>
      </c>
      <c r="GOO78" s="1209">
        <f t="shared" si="101"/>
        <v>0</v>
      </c>
      <c r="GOP78" s="1209">
        <f t="shared" si="101"/>
        <v>0</v>
      </c>
      <c r="GOQ78" s="1209">
        <f t="shared" si="101"/>
        <v>0</v>
      </c>
      <c r="GOR78" s="1209">
        <f t="shared" si="101"/>
        <v>0</v>
      </c>
      <c r="GOS78" s="1209">
        <f t="shared" si="101"/>
        <v>0</v>
      </c>
      <c r="GOT78" s="1209">
        <f t="shared" si="101"/>
        <v>0</v>
      </c>
      <c r="GOU78" s="1209">
        <f t="shared" si="101"/>
        <v>0</v>
      </c>
      <c r="GOV78" s="1209">
        <f t="shared" si="101"/>
        <v>0</v>
      </c>
      <c r="GOW78" s="1209">
        <f t="shared" si="101"/>
        <v>0</v>
      </c>
      <c r="GOX78" s="1209">
        <f t="shared" si="101"/>
        <v>0</v>
      </c>
      <c r="GOY78" s="1209">
        <f t="shared" si="101"/>
        <v>0</v>
      </c>
      <c r="GOZ78" s="1209">
        <f t="shared" si="101"/>
        <v>0</v>
      </c>
      <c r="GPA78" s="1209">
        <f t="shared" si="101"/>
        <v>0</v>
      </c>
      <c r="GPB78" s="1209">
        <f t="shared" si="101"/>
        <v>0</v>
      </c>
      <c r="GPC78" s="1209">
        <f t="shared" si="101"/>
        <v>0</v>
      </c>
      <c r="GPD78" s="1209">
        <f t="shared" si="101"/>
        <v>0</v>
      </c>
      <c r="GPE78" s="1209">
        <f t="shared" si="101"/>
        <v>0</v>
      </c>
      <c r="GPF78" s="1209">
        <f t="shared" si="101"/>
        <v>0</v>
      </c>
      <c r="GPG78" s="1209">
        <f t="shared" si="101"/>
        <v>0</v>
      </c>
      <c r="GPH78" s="1209">
        <f t="shared" si="101"/>
        <v>0</v>
      </c>
      <c r="GPI78" s="1209">
        <f t="shared" si="101"/>
        <v>0</v>
      </c>
      <c r="GPJ78" s="1209">
        <f t="shared" si="101"/>
        <v>0</v>
      </c>
      <c r="GPK78" s="1209">
        <f t="shared" si="101"/>
        <v>0</v>
      </c>
      <c r="GPL78" s="1209">
        <f t="shared" si="101"/>
        <v>0</v>
      </c>
      <c r="GPM78" s="1209">
        <f t="shared" si="101"/>
        <v>0</v>
      </c>
      <c r="GPN78" s="1209">
        <f t="shared" si="101"/>
        <v>0</v>
      </c>
      <c r="GPO78" s="1209">
        <f t="shared" si="101"/>
        <v>0</v>
      </c>
      <c r="GPP78" s="1209">
        <f t="shared" si="101"/>
        <v>0</v>
      </c>
      <c r="GPQ78" s="1209">
        <f t="shared" si="101"/>
        <v>0</v>
      </c>
      <c r="GPR78" s="1209">
        <f t="shared" si="101"/>
        <v>0</v>
      </c>
      <c r="GPS78" s="1209">
        <f t="shared" si="101"/>
        <v>0</v>
      </c>
      <c r="GPT78" s="1209">
        <f t="shared" si="101"/>
        <v>0</v>
      </c>
      <c r="GPU78" s="1209">
        <f t="shared" si="101"/>
        <v>0</v>
      </c>
      <c r="GPV78" s="1209">
        <f t="shared" si="101"/>
        <v>0</v>
      </c>
      <c r="GPW78" s="1209">
        <f t="shared" si="101"/>
        <v>0</v>
      </c>
      <c r="GPX78" s="1209">
        <f t="shared" si="101"/>
        <v>0</v>
      </c>
      <c r="GPY78" s="1209">
        <f t="shared" si="101"/>
        <v>0</v>
      </c>
      <c r="GPZ78" s="1209">
        <f t="shared" si="101"/>
        <v>0</v>
      </c>
      <c r="GQA78" s="1209">
        <f t="shared" si="101"/>
        <v>0</v>
      </c>
      <c r="GQB78" s="1209">
        <f t="shared" si="101"/>
        <v>0</v>
      </c>
      <c r="GQC78" s="1209">
        <f t="shared" si="101"/>
        <v>0</v>
      </c>
      <c r="GQD78" s="1209">
        <f t="shared" si="101"/>
        <v>0</v>
      </c>
      <c r="GQE78" s="1209">
        <f t="shared" si="101"/>
        <v>0</v>
      </c>
      <c r="GQF78" s="1209">
        <f t="shared" si="101"/>
        <v>0</v>
      </c>
      <c r="GQG78" s="1209">
        <f t="shared" si="101"/>
        <v>0</v>
      </c>
      <c r="GQH78" s="1209">
        <f t="shared" si="101"/>
        <v>0</v>
      </c>
      <c r="GQI78" s="1209">
        <f t="shared" si="101"/>
        <v>0</v>
      </c>
      <c r="GQJ78" s="1209">
        <f t="shared" si="101"/>
        <v>0</v>
      </c>
      <c r="GQK78" s="1209">
        <f t="shared" si="101"/>
        <v>0</v>
      </c>
      <c r="GQL78" s="1209">
        <f t="shared" si="101"/>
        <v>0</v>
      </c>
      <c r="GQM78" s="1209">
        <f t="shared" si="101"/>
        <v>0</v>
      </c>
      <c r="GQN78" s="1209">
        <f t="shared" ref="GQN78:GSY78" si="102">SUM(GQN76:GQN77)</f>
        <v>0</v>
      </c>
      <c r="GQO78" s="1209">
        <f t="shared" si="102"/>
        <v>0</v>
      </c>
      <c r="GQP78" s="1209">
        <f t="shared" si="102"/>
        <v>0</v>
      </c>
      <c r="GQQ78" s="1209">
        <f t="shared" si="102"/>
        <v>0</v>
      </c>
      <c r="GQR78" s="1209">
        <f t="shared" si="102"/>
        <v>0</v>
      </c>
      <c r="GQS78" s="1209">
        <f t="shared" si="102"/>
        <v>0</v>
      </c>
      <c r="GQT78" s="1209">
        <f t="shared" si="102"/>
        <v>0</v>
      </c>
      <c r="GQU78" s="1209">
        <f t="shared" si="102"/>
        <v>0</v>
      </c>
      <c r="GQV78" s="1209">
        <f t="shared" si="102"/>
        <v>0</v>
      </c>
      <c r="GQW78" s="1209">
        <f t="shared" si="102"/>
        <v>0</v>
      </c>
      <c r="GQX78" s="1209">
        <f t="shared" si="102"/>
        <v>0</v>
      </c>
      <c r="GQY78" s="1209">
        <f t="shared" si="102"/>
        <v>0</v>
      </c>
      <c r="GQZ78" s="1209">
        <f t="shared" si="102"/>
        <v>0</v>
      </c>
      <c r="GRA78" s="1209">
        <f t="shared" si="102"/>
        <v>0</v>
      </c>
      <c r="GRB78" s="1209">
        <f t="shared" si="102"/>
        <v>0</v>
      </c>
      <c r="GRC78" s="1209">
        <f t="shared" si="102"/>
        <v>0</v>
      </c>
      <c r="GRD78" s="1209">
        <f t="shared" si="102"/>
        <v>0</v>
      </c>
      <c r="GRE78" s="1209">
        <f t="shared" si="102"/>
        <v>0</v>
      </c>
      <c r="GRF78" s="1209">
        <f t="shared" si="102"/>
        <v>0</v>
      </c>
      <c r="GRG78" s="1209">
        <f t="shared" si="102"/>
        <v>0</v>
      </c>
      <c r="GRH78" s="1209">
        <f t="shared" si="102"/>
        <v>0</v>
      </c>
      <c r="GRI78" s="1209">
        <f t="shared" si="102"/>
        <v>0</v>
      </c>
      <c r="GRJ78" s="1209">
        <f t="shared" si="102"/>
        <v>0</v>
      </c>
      <c r="GRK78" s="1209">
        <f t="shared" si="102"/>
        <v>0</v>
      </c>
      <c r="GRL78" s="1209">
        <f t="shared" si="102"/>
        <v>0</v>
      </c>
      <c r="GRM78" s="1209">
        <f t="shared" si="102"/>
        <v>0</v>
      </c>
      <c r="GRN78" s="1209">
        <f t="shared" si="102"/>
        <v>0</v>
      </c>
      <c r="GRO78" s="1209">
        <f t="shared" si="102"/>
        <v>0</v>
      </c>
      <c r="GRP78" s="1209">
        <f t="shared" si="102"/>
        <v>0</v>
      </c>
      <c r="GRQ78" s="1209">
        <f t="shared" si="102"/>
        <v>0</v>
      </c>
      <c r="GRR78" s="1209">
        <f t="shared" si="102"/>
        <v>0</v>
      </c>
      <c r="GRS78" s="1209">
        <f t="shared" si="102"/>
        <v>0</v>
      </c>
      <c r="GRT78" s="1209">
        <f t="shared" si="102"/>
        <v>0</v>
      </c>
      <c r="GRU78" s="1209">
        <f t="shared" si="102"/>
        <v>0</v>
      </c>
      <c r="GRV78" s="1209">
        <f t="shared" si="102"/>
        <v>0</v>
      </c>
      <c r="GRW78" s="1209">
        <f t="shared" si="102"/>
        <v>0</v>
      </c>
      <c r="GRX78" s="1209">
        <f t="shared" si="102"/>
        <v>0</v>
      </c>
      <c r="GRY78" s="1209">
        <f t="shared" si="102"/>
        <v>0</v>
      </c>
      <c r="GRZ78" s="1209">
        <f t="shared" si="102"/>
        <v>0</v>
      </c>
      <c r="GSA78" s="1209">
        <f t="shared" si="102"/>
        <v>0</v>
      </c>
      <c r="GSB78" s="1209">
        <f t="shared" si="102"/>
        <v>0</v>
      </c>
      <c r="GSC78" s="1209">
        <f t="shared" si="102"/>
        <v>0</v>
      </c>
      <c r="GSD78" s="1209">
        <f t="shared" si="102"/>
        <v>0</v>
      </c>
      <c r="GSE78" s="1209">
        <f t="shared" si="102"/>
        <v>0</v>
      </c>
      <c r="GSF78" s="1209">
        <f t="shared" si="102"/>
        <v>0</v>
      </c>
      <c r="GSG78" s="1209">
        <f t="shared" si="102"/>
        <v>0</v>
      </c>
      <c r="GSH78" s="1209">
        <f t="shared" si="102"/>
        <v>0</v>
      </c>
      <c r="GSI78" s="1209">
        <f t="shared" si="102"/>
        <v>0</v>
      </c>
      <c r="GSJ78" s="1209">
        <f t="shared" si="102"/>
        <v>0</v>
      </c>
      <c r="GSK78" s="1209">
        <f t="shared" si="102"/>
        <v>0</v>
      </c>
      <c r="GSL78" s="1209">
        <f t="shared" si="102"/>
        <v>0</v>
      </c>
      <c r="GSM78" s="1209">
        <f t="shared" si="102"/>
        <v>0</v>
      </c>
      <c r="GSN78" s="1209">
        <f t="shared" si="102"/>
        <v>0</v>
      </c>
      <c r="GSO78" s="1209">
        <f t="shared" si="102"/>
        <v>0</v>
      </c>
      <c r="GSP78" s="1209">
        <f t="shared" si="102"/>
        <v>0</v>
      </c>
      <c r="GSQ78" s="1209">
        <f t="shared" si="102"/>
        <v>0</v>
      </c>
      <c r="GSR78" s="1209">
        <f t="shared" si="102"/>
        <v>0</v>
      </c>
      <c r="GSS78" s="1209">
        <f t="shared" si="102"/>
        <v>0</v>
      </c>
      <c r="GST78" s="1209">
        <f t="shared" si="102"/>
        <v>0</v>
      </c>
      <c r="GSU78" s="1209">
        <f t="shared" si="102"/>
        <v>0</v>
      </c>
      <c r="GSV78" s="1209">
        <f t="shared" si="102"/>
        <v>0</v>
      </c>
      <c r="GSW78" s="1209">
        <f t="shared" si="102"/>
        <v>0</v>
      </c>
      <c r="GSX78" s="1209">
        <f t="shared" si="102"/>
        <v>0</v>
      </c>
      <c r="GSY78" s="1209">
        <f t="shared" si="102"/>
        <v>0</v>
      </c>
      <c r="GSZ78" s="1209">
        <f t="shared" ref="GSZ78:GVK78" si="103">SUM(GSZ76:GSZ77)</f>
        <v>0</v>
      </c>
      <c r="GTA78" s="1209">
        <f t="shared" si="103"/>
        <v>0</v>
      </c>
      <c r="GTB78" s="1209">
        <f t="shared" si="103"/>
        <v>0</v>
      </c>
      <c r="GTC78" s="1209">
        <f t="shared" si="103"/>
        <v>0</v>
      </c>
      <c r="GTD78" s="1209">
        <f t="shared" si="103"/>
        <v>0</v>
      </c>
      <c r="GTE78" s="1209">
        <f t="shared" si="103"/>
        <v>0</v>
      </c>
      <c r="GTF78" s="1209">
        <f t="shared" si="103"/>
        <v>0</v>
      </c>
      <c r="GTG78" s="1209">
        <f t="shared" si="103"/>
        <v>0</v>
      </c>
      <c r="GTH78" s="1209">
        <f t="shared" si="103"/>
        <v>0</v>
      </c>
      <c r="GTI78" s="1209">
        <f t="shared" si="103"/>
        <v>0</v>
      </c>
      <c r="GTJ78" s="1209">
        <f t="shared" si="103"/>
        <v>0</v>
      </c>
      <c r="GTK78" s="1209">
        <f t="shared" si="103"/>
        <v>0</v>
      </c>
      <c r="GTL78" s="1209">
        <f t="shared" si="103"/>
        <v>0</v>
      </c>
      <c r="GTM78" s="1209">
        <f t="shared" si="103"/>
        <v>0</v>
      </c>
      <c r="GTN78" s="1209">
        <f t="shared" si="103"/>
        <v>0</v>
      </c>
      <c r="GTO78" s="1209">
        <f t="shared" si="103"/>
        <v>0</v>
      </c>
      <c r="GTP78" s="1209">
        <f t="shared" si="103"/>
        <v>0</v>
      </c>
      <c r="GTQ78" s="1209">
        <f t="shared" si="103"/>
        <v>0</v>
      </c>
      <c r="GTR78" s="1209">
        <f t="shared" si="103"/>
        <v>0</v>
      </c>
      <c r="GTS78" s="1209">
        <f t="shared" si="103"/>
        <v>0</v>
      </c>
      <c r="GTT78" s="1209">
        <f t="shared" si="103"/>
        <v>0</v>
      </c>
      <c r="GTU78" s="1209">
        <f t="shared" si="103"/>
        <v>0</v>
      </c>
      <c r="GTV78" s="1209">
        <f t="shared" si="103"/>
        <v>0</v>
      </c>
      <c r="GTW78" s="1209">
        <f t="shared" si="103"/>
        <v>0</v>
      </c>
      <c r="GTX78" s="1209">
        <f t="shared" si="103"/>
        <v>0</v>
      </c>
      <c r="GTY78" s="1209">
        <f t="shared" si="103"/>
        <v>0</v>
      </c>
      <c r="GTZ78" s="1209">
        <f t="shared" si="103"/>
        <v>0</v>
      </c>
      <c r="GUA78" s="1209">
        <f t="shared" si="103"/>
        <v>0</v>
      </c>
      <c r="GUB78" s="1209">
        <f t="shared" si="103"/>
        <v>0</v>
      </c>
      <c r="GUC78" s="1209">
        <f t="shared" si="103"/>
        <v>0</v>
      </c>
      <c r="GUD78" s="1209">
        <f t="shared" si="103"/>
        <v>0</v>
      </c>
      <c r="GUE78" s="1209">
        <f t="shared" si="103"/>
        <v>0</v>
      </c>
      <c r="GUF78" s="1209">
        <f t="shared" si="103"/>
        <v>0</v>
      </c>
      <c r="GUG78" s="1209">
        <f t="shared" si="103"/>
        <v>0</v>
      </c>
      <c r="GUH78" s="1209">
        <f t="shared" si="103"/>
        <v>0</v>
      </c>
      <c r="GUI78" s="1209">
        <f t="shared" si="103"/>
        <v>0</v>
      </c>
      <c r="GUJ78" s="1209">
        <f t="shared" si="103"/>
        <v>0</v>
      </c>
      <c r="GUK78" s="1209">
        <f t="shared" si="103"/>
        <v>0</v>
      </c>
      <c r="GUL78" s="1209">
        <f t="shared" si="103"/>
        <v>0</v>
      </c>
      <c r="GUM78" s="1209">
        <f t="shared" si="103"/>
        <v>0</v>
      </c>
      <c r="GUN78" s="1209">
        <f t="shared" si="103"/>
        <v>0</v>
      </c>
      <c r="GUO78" s="1209">
        <f t="shared" si="103"/>
        <v>0</v>
      </c>
      <c r="GUP78" s="1209">
        <f t="shared" si="103"/>
        <v>0</v>
      </c>
      <c r="GUQ78" s="1209">
        <f t="shared" si="103"/>
        <v>0</v>
      </c>
      <c r="GUR78" s="1209">
        <f t="shared" si="103"/>
        <v>0</v>
      </c>
      <c r="GUS78" s="1209">
        <f t="shared" si="103"/>
        <v>0</v>
      </c>
      <c r="GUT78" s="1209">
        <f t="shared" si="103"/>
        <v>0</v>
      </c>
      <c r="GUU78" s="1209">
        <f t="shared" si="103"/>
        <v>0</v>
      </c>
      <c r="GUV78" s="1209">
        <f t="shared" si="103"/>
        <v>0</v>
      </c>
      <c r="GUW78" s="1209">
        <f t="shared" si="103"/>
        <v>0</v>
      </c>
      <c r="GUX78" s="1209">
        <f t="shared" si="103"/>
        <v>0</v>
      </c>
      <c r="GUY78" s="1209">
        <f t="shared" si="103"/>
        <v>0</v>
      </c>
      <c r="GUZ78" s="1209">
        <f t="shared" si="103"/>
        <v>0</v>
      </c>
      <c r="GVA78" s="1209">
        <f t="shared" si="103"/>
        <v>0</v>
      </c>
      <c r="GVB78" s="1209">
        <f t="shared" si="103"/>
        <v>0</v>
      </c>
      <c r="GVC78" s="1209">
        <f t="shared" si="103"/>
        <v>0</v>
      </c>
      <c r="GVD78" s="1209">
        <f t="shared" si="103"/>
        <v>0</v>
      </c>
      <c r="GVE78" s="1209">
        <f t="shared" si="103"/>
        <v>0</v>
      </c>
      <c r="GVF78" s="1209">
        <f t="shared" si="103"/>
        <v>0</v>
      </c>
      <c r="GVG78" s="1209">
        <f t="shared" si="103"/>
        <v>0</v>
      </c>
      <c r="GVH78" s="1209">
        <f t="shared" si="103"/>
        <v>0</v>
      </c>
      <c r="GVI78" s="1209">
        <f t="shared" si="103"/>
        <v>0</v>
      </c>
      <c r="GVJ78" s="1209">
        <f t="shared" si="103"/>
        <v>0</v>
      </c>
      <c r="GVK78" s="1209">
        <f t="shared" si="103"/>
        <v>0</v>
      </c>
      <c r="GVL78" s="1209">
        <f t="shared" ref="GVL78:GXW78" si="104">SUM(GVL76:GVL77)</f>
        <v>0</v>
      </c>
      <c r="GVM78" s="1209">
        <f t="shared" si="104"/>
        <v>0</v>
      </c>
      <c r="GVN78" s="1209">
        <f t="shared" si="104"/>
        <v>0</v>
      </c>
      <c r="GVO78" s="1209">
        <f t="shared" si="104"/>
        <v>0</v>
      </c>
      <c r="GVP78" s="1209">
        <f t="shared" si="104"/>
        <v>0</v>
      </c>
      <c r="GVQ78" s="1209">
        <f t="shared" si="104"/>
        <v>0</v>
      </c>
      <c r="GVR78" s="1209">
        <f t="shared" si="104"/>
        <v>0</v>
      </c>
      <c r="GVS78" s="1209">
        <f t="shared" si="104"/>
        <v>0</v>
      </c>
      <c r="GVT78" s="1209">
        <f t="shared" si="104"/>
        <v>0</v>
      </c>
      <c r="GVU78" s="1209">
        <f t="shared" si="104"/>
        <v>0</v>
      </c>
      <c r="GVV78" s="1209">
        <f t="shared" si="104"/>
        <v>0</v>
      </c>
      <c r="GVW78" s="1209">
        <f t="shared" si="104"/>
        <v>0</v>
      </c>
      <c r="GVX78" s="1209">
        <f t="shared" si="104"/>
        <v>0</v>
      </c>
      <c r="GVY78" s="1209">
        <f t="shared" si="104"/>
        <v>0</v>
      </c>
      <c r="GVZ78" s="1209">
        <f t="shared" si="104"/>
        <v>0</v>
      </c>
      <c r="GWA78" s="1209">
        <f t="shared" si="104"/>
        <v>0</v>
      </c>
      <c r="GWB78" s="1209">
        <f t="shared" si="104"/>
        <v>0</v>
      </c>
      <c r="GWC78" s="1209">
        <f t="shared" si="104"/>
        <v>0</v>
      </c>
      <c r="GWD78" s="1209">
        <f t="shared" si="104"/>
        <v>0</v>
      </c>
      <c r="GWE78" s="1209">
        <f t="shared" si="104"/>
        <v>0</v>
      </c>
      <c r="GWF78" s="1209">
        <f t="shared" si="104"/>
        <v>0</v>
      </c>
      <c r="GWG78" s="1209">
        <f t="shared" si="104"/>
        <v>0</v>
      </c>
      <c r="GWH78" s="1209">
        <f t="shared" si="104"/>
        <v>0</v>
      </c>
      <c r="GWI78" s="1209">
        <f t="shared" si="104"/>
        <v>0</v>
      </c>
      <c r="GWJ78" s="1209">
        <f t="shared" si="104"/>
        <v>0</v>
      </c>
      <c r="GWK78" s="1209">
        <f t="shared" si="104"/>
        <v>0</v>
      </c>
      <c r="GWL78" s="1209">
        <f t="shared" si="104"/>
        <v>0</v>
      </c>
      <c r="GWM78" s="1209">
        <f t="shared" si="104"/>
        <v>0</v>
      </c>
      <c r="GWN78" s="1209">
        <f t="shared" si="104"/>
        <v>0</v>
      </c>
      <c r="GWO78" s="1209">
        <f t="shared" si="104"/>
        <v>0</v>
      </c>
      <c r="GWP78" s="1209">
        <f t="shared" si="104"/>
        <v>0</v>
      </c>
      <c r="GWQ78" s="1209">
        <f t="shared" si="104"/>
        <v>0</v>
      </c>
      <c r="GWR78" s="1209">
        <f t="shared" si="104"/>
        <v>0</v>
      </c>
      <c r="GWS78" s="1209">
        <f t="shared" si="104"/>
        <v>0</v>
      </c>
      <c r="GWT78" s="1209">
        <f t="shared" si="104"/>
        <v>0</v>
      </c>
      <c r="GWU78" s="1209">
        <f t="shared" si="104"/>
        <v>0</v>
      </c>
      <c r="GWV78" s="1209">
        <f t="shared" si="104"/>
        <v>0</v>
      </c>
      <c r="GWW78" s="1209">
        <f t="shared" si="104"/>
        <v>0</v>
      </c>
      <c r="GWX78" s="1209">
        <f t="shared" si="104"/>
        <v>0</v>
      </c>
      <c r="GWY78" s="1209">
        <f t="shared" si="104"/>
        <v>0</v>
      </c>
      <c r="GWZ78" s="1209">
        <f t="shared" si="104"/>
        <v>0</v>
      </c>
      <c r="GXA78" s="1209">
        <f t="shared" si="104"/>
        <v>0</v>
      </c>
      <c r="GXB78" s="1209">
        <f t="shared" si="104"/>
        <v>0</v>
      </c>
      <c r="GXC78" s="1209">
        <f t="shared" si="104"/>
        <v>0</v>
      </c>
      <c r="GXD78" s="1209">
        <f t="shared" si="104"/>
        <v>0</v>
      </c>
      <c r="GXE78" s="1209">
        <f t="shared" si="104"/>
        <v>0</v>
      </c>
      <c r="GXF78" s="1209">
        <f t="shared" si="104"/>
        <v>0</v>
      </c>
      <c r="GXG78" s="1209">
        <f t="shared" si="104"/>
        <v>0</v>
      </c>
      <c r="GXH78" s="1209">
        <f t="shared" si="104"/>
        <v>0</v>
      </c>
      <c r="GXI78" s="1209">
        <f t="shared" si="104"/>
        <v>0</v>
      </c>
      <c r="GXJ78" s="1209">
        <f t="shared" si="104"/>
        <v>0</v>
      </c>
      <c r="GXK78" s="1209">
        <f t="shared" si="104"/>
        <v>0</v>
      </c>
      <c r="GXL78" s="1209">
        <f t="shared" si="104"/>
        <v>0</v>
      </c>
      <c r="GXM78" s="1209">
        <f t="shared" si="104"/>
        <v>0</v>
      </c>
      <c r="GXN78" s="1209">
        <f t="shared" si="104"/>
        <v>0</v>
      </c>
      <c r="GXO78" s="1209">
        <f t="shared" si="104"/>
        <v>0</v>
      </c>
      <c r="GXP78" s="1209">
        <f t="shared" si="104"/>
        <v>0</v>
      </c>
      <c r="GXQ78" s="1209">
        <f t="shared" si="104"/>
        <v>0</v>
      </c>
      <c r="GXR78" s="1209">
        <f t="shared" si="104"/>
        <v>0</v>
      </c>
      <c r="GXS78" s="1209">
        <f t="shared" si="104"/>
        <v>0</v>
      </c>
      <c r="GXT78" s="1209">
        <f t="shared" si="104"/>
        <v>0</v>
      </c>
      <c r="GXU78" s="1209">
        <f t="shared" si="104"/>
        <v>0</v>
      </c>
      <c r="GXV78" s="1209">
        <f t="shared" si="104"/>
        <v>0</v>
      </c>
      <c r="GXW78" s="1209">
        <f t="shared" si="104"/>
        <v>0</v>
      </c>
      <c r="GXX78" s="1209">
        <f t="shared" ref="GXX78:HAI78" si="105">SUM(GXX76:GXX77)</f>
        <v>0</v>
      </c>
      <c r="GXY78" s="1209">
        <f t="shared" si="105"/>
        <v>0</v>
      </c>
      <c r="GXZ78" s="1209">
        <f t="shared" si="105"/>
        <v>0</v>
      </c>
      <c r="GYA78" s="1209">
        <f t="shared" si="105"/>
        <v>0</v>
      </c>
      <c r="GYB78" s="1209">
        <f t="shared" si="105"/>
        <v>0</v>
      </c>
      <c r="GYC78" s="1209">
        <f t="shared" si="105"/>
        <v>0</v>
      </c>
      <c r="GYD78" s="1209">
        <f t="shared" si="105"/>
        <v>0</v>
      </c>
      <c r="GYE78" s="1209">
        <f t="shared" si="105"/>
        <v>0</v>
      </c>
      <c r="GYF78" s="1209">
        <f t="shared" si="105"/>
        <v>0</v>
      </c>
      <c r="GYG78" s="1209">
        <f t="shared" si="105"/>
        <v>0</v>
      </c>
      <c r="GYH78" s="1209">
        <f t="shared" si="105"/>
        <v>0</v>
      </c>
      <c r="GYI78" s="1209">
        <f t="shared" si="105"/>
        <v>0</v>
      </c>
      <c r="GYJ78" s="1209">
        <f t="shared" si="105"/>
        <v>0</v>
      </c>
      <c r="GYK78" s="1209">
        <f t="shared" si="105"/>
        <v>0</v>
      </c>
      <c r="GYL78" s="1209">
        <f t="shared" si="105"/>
        <v>0</v>
      </c>
      <c r="GYM78" s="1209">
        <f t="shared" si="105"/>
        <v>0</v>
      </c>
      <c r="GYN78" s="1209">
        <f t="shared" si="105"/>
        <v>0</v>
      </c>
      <c r="GYO78" s="1209">
        <f t="shared" si="105"/>
        <v>0</v>
      </c>
      <c r="GYP78" s="1209">
        <f t="shared" si="105"/>
        <v>0</v>
      </c>
      <c r="GYQ78" s="1209">
        <f t="shared" si="105"/>
        <v>0</v>
      </c>
      <c r="GYR78" s="1209">
        <f t="shared" si="105"/>
        <v>0</v>
      </c>
      <c r="GYS78" s="1209">
        <f t="shared" si="105"/>
        <v>0</v>
      </c>
      <c r="GYT78" s="1209">
        <f t="shared" si="105"/>
        <v>0</v>
      </c>
      <c r="GYU78" s="1209">
        <f t="shared" si="105"/>
        <v>0</v>
      </c>
      <c r="GYV78" s="1209">
        <f t="shared" si="105"/>
        <v>0</v>
      </c>
      <c r="GYW78" s="1209">
        <f t="shared" si="105"/>
        <v>0</v>
      </c>
      <c r="GYX78" s="1209">
        <f t="shared" si="105"/>
        <v>0</v>
      </c>
      <c r="GYY78" s="1209">
        <f t="shared" si="105"/>
        <v>0</v>
      </c>
      <c r="GYZ78" s="1209">
        <f t="shared" si="105"/>
        <v>0</v>
      </c>
      <c r="GZA78" s="1209">
        <f t="shared" si="105"/>
        <v>0</v>
      </c>
      <c r="GZB78" s="1209">
        <f t="shared" si="105"/>
        <v>0</v>
      </c>
      <c r="GZC78" s="1209">
        <f t="shared" si="105"/>
        <v>0</v>
      </c>
      <c r="GZD78" s="1209">
        <f t="shared" si="105"/>
        <v>0</v>
      </c>
      <c r="GZE78" s="1209">
        <f t="shared" si="105"/>
        <v>0</v>
      </c>
      <c r="GZF78" s="1209">
        <f t="shared" si="105"/>
        <v>0</v>
      </c>
      <c r="GZG78" s="1209">
        <f t="shared" si="105"/>
        <v>0</v>
      </c>
      <c r="GZH78" s="1209">
        <f t="shared" si="105"/>
        <v>0</v>
      </c>
      <c r="GZI78" s="1209">
        <f t="shared" si="105"/>
        <v>0</v>
      </c>
      <c r="GZJ78" s="1209">
        <f t="shared" si="105"/>
        <v>0</v>
      </c>
      <c r="GZK78" s="1209">
        <f t="shared" si="105"/>
        <v>0</v>
      </c>
      <c r="GZL78" s="1209">
        <f t="shared" si="105"/>
        <v>0</v>
      </c>
      <c r="GZM78" s="1209">
        <f t="shared" si="105"/>
        <v>0</v>
      </c>
      <c r="GZN78" s="1209">
        <f t="shared" si="105"/>
        <v>0</v>
      </c>
      <c r="GZO78" s="1209">
        <f t="shared" si="105"/>
        <v>0</v>
      </c>
      <c r="GZP78" s="1209">
        <f t="shared" si="105"/>
        <v>0</v>
      </c>
      <c r="GZQ78" s="1209">
        <f t="shared" si="105"/>
        <v>0</v>
      </c>
      <c r="GZR78" s="1209">
        <f t="shared" si="105"/>
        <v>0</v>
      </c>
      <c r="GZS78" s="1209">
        <f t="shared" si="105"/>
        <v>0</v>
      </c>
      <c r="GZT78" s="1209">
        <f t="shared" si="105"/>
        <v>0</v>
      </c>
      <c r="GZU78" s="1209">
        <f t="shared" si="105"/>
        <v>0</v>
      </c>
      <c r="GZV78" s="1209">
        <f t="shared" si="105"/>
        <v>0</v>
      </c>
      <c r="GZW78" s="1209">
        <f t="shared" si="105"/>
        <v>0</v>
      </c>
      <c r="GZX78" s="1209">
        <f t="shared" si="105"/>
        <v>0</v>
      </c>
      <c r="GZY78" s="1209">
        <f t="shared" si="105"/>
        <v>0</v>
      </c>
      <c r="GZZ78" s="1209">
        <f t="shared" si="105"/>
        <v>0</v>
      </c>
      <c r="HAA78" s="1209">
        <f t="shared" si="105"/>
        <v>0</v>
      </c>
      <c r="HAB78" s="1209">
        <f t="shared" si="105"/>
        <v>0</v>
      </c>
      <c r="HAC78" s="1209">
        <f t="shared" si="105"/>
        <v>0</v>
      </c>
      <c r="HAD78" s="1209">
        <f t="shared" si="105"/>
        <v>0</v>
      </c>
      <c r="HAE78" s="1209">
        <f t="shared" si="105"/>
        <v>0</v>
      </c>
      <c r="HAF78" s="1209">
        <f t="shared" si="105"/>
        <v>0</v>
      </c>
      <c r="HAG78" s="1209">
        <f t="shared" si="105"/>
        <v>0</v>
      </c>
      <c r="HAH78" s="1209">
        <f t="shared" si="105"/>
        <v>0</v>
      </c>
      <c r="HAI78" s="1209">
        <f t="shared" si="105"/>
        <v>0</v>
      </c>
      <c r="HAJ78" s="1209">
        <f t="shared" ref="HAJ78:HCU78" si="106">SUM(HAJ76:HAJ77)</f>
        <v>0</v>
      </c>
      <c r="HAK78" s="1209">
        <f t="shared" si="106"/>
        <v>0</v>
      </c>
      <c r="HAL78" s="1209">
        <f t="shared" si="106"/>
        <v>0</v>
      </c>
      <c r="HAM78" s="1209">
        <f t="shared" si="106"/>
        <v>0</v>
      </c>
      <c r="HAN78" s="1209">
        <f t="shared" si="106"/>
        <v>0</v>
      </c>
      <c r="HAO78" s="1209">
        <f t="shared" si="106"/>
        <v>0</v>
      </c>
      <c r="HAP78" s="1209">
        <f t="shared" si="106"/>
        <v>0</v>
      </c>
      <c r="HAQ78" s="1209">
        <f t="shared" si="106"/>
        <v>0</v>
      </c>
      <c r="HAR78" s="1209">
        <f t="shared" si="106"/>
        <v>0</v>
      </c>
      <c r="HAS78" s="1209">
        <f t="shared" si="106"/>
        <v>0</v>
      </c>
      <c r="HAT78" s="1209">
        <f t="shared" si="106"/>
        <v>0</v>
      </c>
      <c r="HAU78" s="1209">
        <f t="shared" si="106"/>
        <v>0</v>
      </c>
      <c r="HAV78" s="1209">
        <f t="shared" si="106"/>
        <v>0</v>
      </c>
      <c r="HAW78" s="1209">
        <f t="shared" si="106"/>
        <v>0</v>
      </c>
      <c r="HAX78" s="1209">
        <f t="shared" si="106"/>
        <v>0</v>
      </c>
      <c r="HAY78" s="1209">
        <f t="shared" si="106"/>
        <v>0</v>
      </c>
      <c r="HAZ78" s="1209">
        <f t="shared" si="106"/>
        <v>0</v>
      </c>
      <c r="HBA78" s="1209">
        <f t="shared" si="106"/>
        <v>0</v>
      </c>
      <c r="HBB78" s="1209">
        <f t="shared" si="106"/>
        <v>0</v>
      </c>
      <c r="HBC78" s="1209">
        <f t="shared" si="106"/>
        <v>0</v>
      </c>
      <c r="HBD78" s="1209">
        <f t="shared" si="106"/>
        <v>0</v>
      </c>
      <c r="HBE78" s="1209">
        <f t="shared" si="106"/>
        <v>0</v>
      </c>
      <c r="HBF78" s="1209">
        <f t="shared" si="106"/>
        <v>0</v>
      </c>
      <c r="HBG78" s="1209">
        <f t="shared" si="106"/>
        <v>0</v>
      </c>
      <c r="HBH78" s="1209">
        <f t="shared" si="106"/>
        <v>0</v>
      </c>
      <c r="HBI78" s="1209">
        <f t="shared" si="106"/>
        <v>0</v>
      </c>
      <c r="HBJ78" s="1209">
        <f t="shared" si="106"/>
        <v>0</v>
      </c>
      <c r="HBK78" s="1209">
        <f t="shared" si="106"/>
        <v>0</v>
      </c>
      <c r="HBL78" s="1209">
        <f t="shared" si="106"/>
        <v>0</v>
      </c>
      <c r="HBM78" s="1209">
        <f t="shared" si="106"/>
        <v>0</v>
      </c>
      <c r="HBN78" s="1209">
        <f t="shared" si="106"/>
        <v>0</v>
      </c>
      <c r="HBO78" s="1209">
        <f t="shared" si="106"/>
        <v>0</v>
      </c>
      <c r="HBP78" s="1209">
        <f t="shared" si="106"/>
        <v>0</v>
      </c>
      <c r="HBQ78" s="1209">
        <f t="shared" si="106"/>
        <v>0</v>
      </c>
      <c r="HBR78" s="1209">
        <f t="shared" si="106"/>
        <v>0</v>
      </c>
      <c r="HBS78" s="1209">
        <f t="shared" si="106"/>
        <v>0</v>
      </c>
      <c r="HBT78" s="1209">
        <f t="shared" si="106"/>
        <v>0</v>
      </c>
      <c r="HBU78" s="1209">
        <f t="shared" si="106"/>
        <v>0</v>
      </c>
      <c r="HBV78" s="1209">
        <f t="shared" si="106"/>
        <v>0</v>
      </c>
      <c r="HBW78" s="1209">
        <f t="shared" si="106"/>
        <v>0</v>
      </c>
      <c r="HBX78" s="1209">
        <f t="shared" si="106"/>
        <v>0</v>
      </c>
      <c r="HBY78" s="1209">
        <f t="shared" si="106"/>
        <v>0</v>
      </c>
      <c r="HBZ78" s="1209">
        <f t="shared" si="106"/>
        <v>0</v>
      </c>
      <c r="HCA78" s="1209">
        <f t="shared" si="106"/>
        <v>0</v>
      </c>
      <c r="HCB78" s="1209">
        <f t="shared" si="106"/>
        <v>0</v>
      </c>
      <c r="HCC78" s="1209">
        <f t="shared" si="106"/>
        <v>0</v>
      </c>
      <c r="HCD78" s="1209">
        <f t="shared" si="106"/>
        <v>0</v>
      </c>
      <c r="HCE78" s="1209">
        <f t="shared" si="106"/>
        <v>0</v>
      </c>
      <c r="HCF78" s="1209">
        <f t="shared" si="106"/>
        <v>0</v>
      </c>
      <c r="HCG78" s="1209">
        <f t="shared" si="106"/>
        <v>0</v>
      </c>
      <c r="HCH78" s="1209">
        <f t="shared" si="106"/>
        <v>0</v>
      </c>
      <c r="HCI78" s="1209">
        <f t="shared" si="106"/>
        <v>0</v>
      </c>
      <c r="HCJ78" s="1209">
        <f t="shared" si="106"/>
        <v>0</v>
      </c>
      <c r="HCK78" s="1209">
        <f t="shared" si="106"/>
        <v>0</v>
      </c>
      <c r="HCL78" s="1209">
        <f t="shared" si="106"/>
        <v>0</v>
      </c>
      <c r="HCM78" s="1209">
        <f t="shared" si="106"/>
        <v>0</v>
      </c>
      <c r="HCN78" s="1209">
        <f t="shared" si="106"/>
        <v>0</v>
      </c>
      <c r="HCO78" s="1209">
        <f t="shared" si="106"/>
        <v>0</v>
      </c>
      <c r="HCP78" s="1209">
        <f t="shared" si="106"/>
        <v>0</v>
      </c>
      <c r="HCQ78" s="1209">
        <f t="shared" si="106"/>
        <v>0</v>
      </c>
      <c r="HCR78" s="1209">
        <f t="shared" si="106"/>
        <v>0</v>
      </c>
      <c r="HCS78" s="1209">
        <f t="shared" si="106"/>
        <v>0</v>
      </c>
      <c r="HCT78" s="1209">
        <f t="shared" si="106"/>
        <v>0</v>
      </c>
      <c r="HCU78" s="1209">
        <f t="shared" si="106"/>
        <v>0</v>
      </c>
      <c r="HCV78" s="1209">
        <f t="shared" ref="HCV78:HFG78" si="107">SUM(HCV76:HCV77)</f>
        <v>0</v>
      </c>
      <c r="HCW78" s="1209">
        <f t="shared" si="107"/>
        <v>0</v>
      </c>
      <c r="HCX78" s="1209">
        <f t="shared" si="107"/>
        <v>0</v>
      </c>
      <c r="HCY78" s="1209">
        <f t="shared" si="107"/>
        <v>0</v>
      </c>
      <c r="HCZ78" s="1209">
        <f t="shared" si="107"/>
        <v>0</v>
      </c>
      <c r="HDA78" s="1209">
        <f t="shared" si="107"/>
        <v>0</v>
      </c>
      <c r="HDB78" s="1209">
        <f t="shared" si="107"/>
        <v>0</v>
      </c>
      <c r="HDC78" s="1209">
        <f t="shared" si="107"/>
        <v>0</v>
      </c>
      <c r="HDD78" s="1209">
        <f t="shared" si="107"/>
        <v>0</v>
      </c>
      <c r="HDE78" s="1209">
        <f t="shared" si="107"/>
        <v>0</v>
      </c>
      <c r="HDF78" s="1209">
        <f t="shared" si="107"/>
        <v>0</v>
      </c>
      <c r="HDG78" s="1209">
        <f t="shared" si="107"/>
        <v>0</v>
      </c>
      <c r="HDH78" s="1209">
        <f t="shared" si="107"/>
        <v>0</v>
      </c>
      <c r="HDI78" s="1209">
        <f t="shared" si="107"/>
        <v>0</v>
      </c>
      <c r="HDJ78" s="1209">
        <f t="shared" si="107"/>
        <v>0</v>
      </c>
      <c r="HDK78" s="1209">
        <f t="shared" si="107"/>
        <v>0</v>
      </c>
      <c r="HDL78" s="1209">
        <f t="shared" si="107"/>
        <v>0</v>
      </c>
      <c r="HDM78" s="1209">
        <f t="shared" si="107"/>
        <v>0</v>
      </c>
      <c r="HDN78" s="1209">
        <f t="shared" si="107"/>
        <v>0</v>
      </c>
      <c r="HDO78" s="1209">
        <f t="shared" si="107"/>
        <v>0</v>
      </c>
      <c r="HDP78" s="1209">
        <f t="shared" si="107"/>
        <v>0</v>
      </c>
      <c r="HDQ78" s="1209">
        <f t="shared" si="107"/>
        <v>0</v>
      </c>
      <c r="HDR78" s="1209">
        <f t="shared" si="107"/>
        <v>0</v>
      </c>
      <c r="HDS78" s="1209">
        <f t="shared" si="107"/>
        <v>0</v>
      </c>
      <c r="HDT78" s="1209">
        <f t="shared" si="107"/>
        <v>0</v>
      </c>
      <c r="HDU78" s="1209">
        <f t="shared" si="107"/>
        <v>0</v>
      </c>
      <c r="HDV78" s="1209">
        <f t="shared" si="107"/>
        <v>0</v>
      </c>
      <c r="HDW78" s="1209">
        <f t="shared" si="107"/>
        <v>0</v>
      </c>
      <c r="HDX78" s="1209">
        <f t="shared" si="107"/>
        <v>0</v>
      </c>
      <c r="HDY78" s="1209">
        <f t="shared" si="107"/>
        <v>0</v>
      </c>
      <c r="HDZ78" s="1209">
        <f t="shared" si="107"/>
        <v>0</v>
      </c>
      <c r="HEA78" s="1209">
        <f t="shared" si="107"/>
        <v>0</v>
      </c>
      <c r="HEB78" s="1209">
        <f t="shared" si="107"/>
        <v>0</v>
      </c>
      <c r="HEC78" s="1209">
        <f t="shared" si="107"/>
        <v>0</v>
      </c>
      <c r="HED78" s="1209">
        <f t="shared" si="107"/>
        <v>0</v>
      </c>
      <c r="HEE78" s="1209">
        <f t="shared" si="107"/>
        <v>0</v>
      </c>
      <c r="HEF78" s="1209">
        <f t="shared" si="107"/>
        <v>0</v>
      </c>
      <c r="HEG78" s="1209">
        <f t="shared" si="107"/>
        <v>0</v>
      </c>
      <c r="HEH78" s="1209">
        <f t="shared" si="107"/>
        <v>0</v>
      </c>
      <c r="HEI78" s="1209">
        <f t="shared" si="107"/>
        <v>0</v>
      </c>
      <c r="HEJ78" s="1209">
        <f t="shared" si="107"/>
        <v>0</v>
      </c>
      <c r="HEK78" s="1209">
        <f t="shared" si="107"/>
        <v>0</v>
      </c>
      <c r="HEL78" s="1209">
        <f t="shared" si="107"/>
        <v>0</v>
      </c>
      <c r="HEM78" s="1209">
        <f t="shared" si="107"/>
        <v>0</v>
      </c>
      <c r="HEN78" s="1209">
        <f t="shared" si="107"/>
        <v>0</v>
      </c>
      <c r="HEO78" s="1209">
        <f t="shared" si="107"/>
        <v>0</v>
      </c>
      <c r="HEP78" s="1209">
        <f t="shared" si="107"/>
        <v>0</v>
      </c>
      <c r="HEQ78" s="1209">
        <f t="shared" si="107"/>
        <v>0</v>
      </c>
      <c r="HER78" s="1209">
        <f t="shared" si="107"/>
        <v>0</v>
      </c>
      <c r="HES78" s="1209">
        <f t="shared" si="107"/>
        <v>0</v>
      </c>
      <c r="HET78" s="1209">
        <f t="shared" si="107"/>
        <v>0</v>
      </c>
      <c r="HEU78" s="1209">
        <f t="shared" si="107"/>
        <v>0</v>
      </c>
      <c r="HEV78" s="1209">
        <f t="shared" si="107"/>
        <v>0</v>
      </c>
      <c r="HEW78" s="1209">
        <f t="shared" si="107"/>
        <v>0</v>
      </c>
      <c r="HEX78" s="1209">
        <f t="shared" si="107"/>
        <v>0</v>
      </c>
      <c r="HEY78" s="1209">
        <f t="shared" si="107"/>
        <v>0</v>
      </c>
      <c r="HEZ78" s="1209">
        <f t="shared" si="107"/>
        <v>0</v>
      </c>
      <c r="HFA78" s="1209">
        <f t="shared" si="107"/>
        <v>0</v>
      </c>
      <c r="HFB78" s="1209">
        <f t="shared" si="107"/>
        <v>0</v>
      </c>
      <c r="HFC78" s="1209">
        <f t="shared" si="107"/>
        <v>0</v>
      </c>
      <c r="HFD78" s="1209">
        <f t="shared" si="107"/>
        <v>0</v>
      </c>
      <c r="HFE78" s="1209">
        <f t="shared" si="107"/>
        <v>0</v>
      </c>
      <c r="HFF78" s="1209">
        <f t="shared" si="107"/>
        <v>0</v>
      </c>
      <c r="HFG78" s="1209">
        <f t="shared" si="107"/>
        <v>0</v>
      </c>
      <c r="HFH78" s="1209">
        <f t="shared" ref="HFH78:HHS78" si="108">SUM(HFH76:HFH77)</f>
        <v>0</v>
      </c>
      <c r="HFI78" s="1209">
        <f t="shared" si="108"/>
        <v>0</v>
      </c>
      <c r="HFJ78" s="1209">
        <f t="shared" si="108"/>
        <v>0</v>
      </c>
      <c r="HFK78" s="1209">
        <f t="shared" si="108"/>
        <v>0</v>
      </c>
      <c r="HFL78" s="1209">
        <f t="shared" si="108"/>
        <v>0</v>
      </c>
      <c r="HFM78" s="1209">
        <f t="shared" si="108"/>
        <v>0</v>
      </c>
      <c r="HFN78" s="1209">
        <f t="shared" si="108"/>
        <v>0</v>
      </c>
      <c r="HFO78" s="1209">
        <f t="shared" si="108"/>
        <v>0</v>
      </c>
      <c r="HFP78" s="1209">
        <f t="shared" si="108"/>
        <v>0</v>
      </c>
      <c r="HFQ78" s="1209">
        <f t="shared" si="108"/>
        <v>0</v>
      </c>
      <c r="HFR78" s="1209">
        <f t="shared" si="108"/>
        <v>0</v>
      </c>
      <c r="HFS78" s="1209">
        <f t="shared" si="108"/>
        <v>0</v>
      </c>
      <c r="HFT78" s="1209">
        <f t="shared" si="108"/>
        <v>0</v>
      </c>
      <c r="HFU78" s="1209">
        <f t="shared" si="108"/>
        <v>0</v>
      </c>
      <c r="HFV78" s="1209">
        <f t="shared" si="108"/>
        <v>0</v>
      </c>
      <c r="HFW78" s="1209">
        <f t="shared" si="108"/>
        <v>0</v>
      </c>
      <c r="HFX78" s="1209">
        <f t="shared" si="108"/>
        <v>0</v>
      </c>
      <c r="HFY78" s="1209">
        <f t="shared" si="108"/>
        <v>0</v>
      </c>
      <c r="HFZ78" s="1209">
        <f t="shared" si="108"/>
        <v>0</v>
      </c>
      <c r="HGA78" s="1209">
        <f t="shared" si="108"/>
        <v>0</v>
      </c>
      <c r="HGB78" s="1209">
        <f t="shared" si="108"/>
        <v>0</v>
      </c>
      <c r="HGC78" s="1209">
        <f t="shared" si="108"/>
        <v>0</v>
      </c>
      <c r="HGD78" s="1209">
        <f t="shared" si="108"/>
        <v>0</v>
      </c>
      <c r="HGE78" s="1209">
        <f t="shared" si="108"/>
        <v>0</v>
      </c>
      <c r="HGF78" s="1209">
        <f t="shared" si="108"/>
        <v>0</v>
      </c>
      <c r="HGG78" s="1209">
        <f t="shared" si="108"/>
        <v>0</v>
      </c>
      <c r="HGH78" s="1209">
        <f t="shared" si="108"/>
        <v>0</v>
      </c>
      <c r="HGI78" s="1209">
        <f t="shared" si="108"/>
        <v>0</v>
      </c>
      <c r="HGJ78" s="1209">
        <f t="shared" si="108"/>
        <v>0</v>
      </c>
      <c r="HGK78" s="1209">
        <f t="shared" si="108"/>
        <v>0</v>
      </c>
      <c r="HGL78" s="1209">
        <f t="shared" si="108"/>
        <v>0</v>
      </c>
      <c r="HGM78" s="1209">
        <f t="shared" si="108"/>
        <v>0</v>
      </c>
      <c r="HGN78" s="1209">
        <f t="shared" si="108"/>
        <v>0</v>
      </c>
      <c r="HGO78" s="1209">
        <f t="shared" si="108"/>
        <v>0</v>
      </c>
      <c r="HGP78" s="1209">
        <f t="shared" si="108"/>
        <v>0</v>
      </c>
      <c r="HGQ78" s="1209">
        <f t="shared" si="108"/>
        <v>0</v>
      </c>
      <c r="HGR78" s="1209">
        <f t="shared" si="108"/>
        <v>0</v>
      </c>
      <c r="HGS78" s="1209">
        <f t="shared" si="108"/>
        <v>0</v>
      </c>
      <c r="HGT78" s="1209">
        <f t="shared" si="108"/>
        <v>0</v>
      </c>
      <c r="HGU78" s="1209">
        <f t="shared" si="108"/>
        <v>0</v>
      </c>
      <c r="HGV78" s="1209">
        <f t="shared" si="108"/>
        <v>0</v>
      </c>
      <c r="HGW78" s="1209">
        <f t="shared" si="108"/>
        <v>0</v>
      </c>
      <c r="HGX78" s="1209">
        <f t="shared" si="108"/>
        <v>0</v>
      </c>
      <c r="HGY78" s="1209">
        <f t="shared" si="108"/>
        <v>0</v>
      </c>
      <c r="HGZ78" s="1209">
        <f t="shared" si="108"/>
        <v>0</v>
      </c>
      <c r="HHA78" s="1209">
        <f t="shared" si="108"/>
        <v>0</v>
      </c>
      <c r="HHB78" s="1209">
        <f t="shared" si="108"/>
        <v>0</v>
      </c>
      <c r="HHC78" s="1209">
        <f t="shared" si="108"/>
        <v>0</v>
      </c>
      <c r="HHD78" s="1209">
        <f t="shared" si="108"/>
        <v>0</v>
      </c>
      <c r="HHE78" s="1209">
        <f t="shared" si="108"/>
        <v>0</v>
      </c>
      <c r="HHF78" s="1209">
        <f t="shared" si="108"/>
        <v>0</v>
      </c>
      <c r="HHG78" s="1209">
        <f t="shared" si="108"/>
        <v>0</v>
      </c>
      <c r="HHH78" s="1209">
        <f t="shared" si="108"/>
        <v>0</v>
      </c>
      <c r="HHI78" s="1209">
        <f t="shared" si="108"/>
        <v>0</v>
      </c>
      <c r="HHJ78" s="1209">
        <f t="shared" si="108"/>
        <v>0</v>
      </c>
      <c r="HHK78" s="1209">
        <f t="shared" si="108"/>
        <v>0</v>
      </c>
      <c r="HHL78" s="1209">
        <f t="shared" si="108"/>
        <v>0</v>
      </c>
      <c r="HHM78" s="1209">
        <f t="shared" si="108"/>
        <v>0</v>
      </c>
      <c r="HHN78" s="1209">
        <f t="shared" si="108"/>
        <v>0</v>
      </c>
      <c r="HHO78" s="1209">
        <f t="shared" si="108"/>
        <v>0</v>
      </c>
      <c r="HHP78" s="1209">
        <f t="shared" si="108"/>
        <v>0</v>
      </c>
      <c r="HHQ78" s="1209">
        <f t="shared" si="108"/>
        <v>0</v>
      </c>
      <c r="HHR78" s="1209">
        <f t="shared" si="108"/>
        <v>0</v>
      </c>
      <c r="HHS78" s="1209">
        <f t="shared" si="108"/>
        <v>0</v>
      </c>
      <c r="HHT78" s="1209">
        <f t="shared" ref="HHT78:HKE78" si="109">SUM(HHT76:HHT77)</f>
        <v>0</v>
      </c>
      <c r="HHU78" s="1209">
        <f t="shared" si="109"/>
        <v>0</v>
      </c>
      <c r="HHV78" s="1209">
        <f t="shared" si="109"/>
        <v>0</v>
      </c>
      <c r="HHW78" s="1209">
        <f t="shared" si="109"/>
        <v>0</v>
      </c>
      <c r="HHX78" s="1209">
        <f t="shared" si="109"/>
        <v>0</v>
      </c>
      <c r="HHY78" s="1209">
        <f t="shared" si="109"/>
        <v>0</v>
      </c>
      <c r="HHZ78" s="1209">
        <f t="shared" si="109"/>
        <v>0</v>
      </c>
      <c r="HIA78" s="1209">
        <f t="shared" si="109"/>
        <v>0</v>
      </c>
      <c r="HIB78" s="1209">
        <f t="shared" si="109"/>
        <v>0</v>
      </c>
      <c r="HIC78" s="1209">
        <f t="shared" si="109"/>
        <v>0</v>
      </c>
      <c r="HID78" s="1209">
        <f t="shared" si="109"/>
        <v>0</v>
      </c>
      <c r="HIE78" s="1209">
        <f t="shared" si="109"/>
        <v>0</v>
      </c>
      <c r="HIF78" s="1209">
        <f t="shared" si="109"/>
        <v>0</v>
      </c>
      <c r="HIG78" s="1209">
        <f t="shared" si="109"/>
        <v>0</v>
      </c>
      <c r="HIH78" s="1209">
        <f t="shared" si="109"/>
        <v>0</v>
      </c>
      <c r="HII78" s="1209">
        <f t="shared" si="109"/>
        <v>0</v>
      </c>
      <c r="HIJ78" s="1209">
        <f t="shared" si="109"/>
        <v>0</v>
      </c>
      <c r="HIK78" s="1209">
        <f t="shared" si="109"/>
        <v>0</v>
      </c>
      <c r="HIL78" s="1209">
        <f t="shared" si="109"/>
        <v>0</v>
      </c>
      <c r="HIM78" s="1209">
        <f t="shared" si="109"/>
        <v>0</v>
      </c>
      <c r="HIN78" s="1209">
        <f t="shared" si="109"/>
        <v>0</v>
      </c>
      <c r="HIO78" s="1209">
        <f t="shared" si="109"/>
        <v>0</v>
      </c>
      <c r="HIP78" s="1209">
        <f t="shared" si="109"/>
        <v>0</v>
      </c>
      <c r="HIQ78" s="1209">
        <f t="shared" si="109"/>
        <v>0</v>
      </c>
      <c r="HIR78" s="1209">
        <f t="shared" si="109"/>
        <v>0</v>
      </c>
      <c r="HIS78" s="1209">
        <f t="shared" si="109"/>
        <v>0</v>
      </c>
      <c r="HIT78" s="1209">
        <f t="shared" si="109"/>
        <v>0</v>
      </c>
      <c r="HIU78" s="1209">
        <f t="shared" si="109"/>
        <v>0</v>
      </c>
      <c r="HIV78" s="1209">
        <f t="shared" si="109"/>
        <v>0</v>
      </c>
      <c r="HIW78" s="1209">
        <f t="shared" si="109"/>
        <v>0</v>
      </c>
      <c r="HIX78" s="1209">
        <f t="shared" si="109"/>
        <v>0</v>
      </c>
      <c r="HIY78" s="1209">
        <f t="shared" si="109"/>
        <v>0</v>
      </c>
      <c r="HIZ78" s="1209">
        <f t="shared" si="109"/>
        <v>0</v>
      </c>
      <c r="HJA78" s="1209">
        <f t="shared" si="109"/>
        <v>0</v>
      </c>
      <c r="HJB78" s="1209">
        <f t="shared" si="109"/>
        <v>0</v>
      </c>
      <c r="HJC78" s="1209">
        <f t="shared" si="109"/>
        <v>0</v>
      </c>
      <c r="HJD78" s="1209">
        <f t="shared" si="109"/>
        <v>0</v>
      </c>
      <c r="HJE78" s="1209">
        <f t="shared" si="109"/>
        <v>0</v>
      </c>
      <c r="HJF78" s="1209">
        <f t="shared" si="109"/>
        <v>0</v>
      </c>
      <c r="HJG78" s="1209">
        <f t="shared" si="109"/>
        <v>0</v>
      </c>
      <c r="HJH78" s="1209">
        <f t="shared" si="109"/>
        <v>0</v>
      </c>
      <c r="HJI78" s="1209">
        <f t="shared" si="109"/>
        <v>0</v>
      </c>
      <c r="HJJ78" s="1209">
        <f t="shared" si="109"/>
        <v>0</v>
      </c>
      <c r="HJK78" s="1209">
        <f t="shared" si="109"/>
        <v>0</v>
      </c>
      <c r="HJL78" s="1209">
        <f t="shared" si="109"/>
        <v>0</v>
      </c>
      <c r="HJM78" s="1209">
        <f t="shared" si="109"/>
        <v>0</v>
      </c>
      <c r="HJN78" s="1209">
        <f t="shared" si="109"/>
        <v>0</v>
      </c>
      <c r="HJO78" s="1209">
        <f t="shared" si="109"/>
        <v>0</v>
      </c>
      <c r="HJP78" s="1209">
        <f t="shared" si="109"/>
        <v>0</v>
      </c>
      <c r="HJQ78" s="1209">
        <f t="shared" si="109"/>
        <v>0</v>
      </c>
      <c r="HJR78" s="1209">
        <f t="shared" si="109"/>
        <v>0</v>
      </c>
      <c r="HJS78" s="1209">
        <f t="shared" si="109"/>
        <v>0</v>
      </c>
      <c r="HJT78" s="1209">
        <f t="shared" si="109"/>
        <v>0</v>
      </c>
      <c r="HJU78" s="1209">
        <f t="shared" si="109"/>
        <v>0</v>
      </c>
      <c r="HJV78" s="1209">
        <f t="shared" si="109"/>
        <v>0</v>
      </c>
      <c r="HJW78" s="1209">
        <f t="shared" si="109"/>
        <v>0</v>
      </c>
      <c r="HJX78" s="1209">
        <f t="shared" si="109"/>
        <v>0</v>
      </c>
      <c r="HJY78" s="1209">
        <f t="shared" si="109"/>
        <v>0</v>
      </c>
      <c r="HJZ78" s="1209">
        <f t="shared" si="109"/>
        <v>0</v>
      </c>
      <c r="HKA78" s="1209">
        <f t="shared" si="109"/>
        <v>0</v>
      </c>
      <c r="HKB78" s="1209">
        <f t="shared" si="109"/>
        <v>0</v>
      </c>
      <c r="HKC78" s="1209">
        <f t="shared" si="109"/>
        <v>0</v>
      </c>
      <c r="HKD78" s="1209">
        <f t="shared" si="109"/>
        <v>0</v>
      </c>
      <c r="HKE78" s="1209">
        <f t="shared" si="109"/>
        <v>0</v>
      </c>
      <c r="HKF78" s="1209">
        <f t="shared" ref="HKF78:HMQ78" si="110">SUM(HKF76:HKF77)</f>
        <v>0</v>
      </c>
      <c r="HKG78" s="1209">
        <f t="shared" si="110"/>
        <v>0</v>
      </c>
      <c r="HKH78" s="1209">
        <f t="shared" si="110"/>
        <v>0</v>
      </c>
      <c r="HKI78" s="1209">
        <f t="shared" si="110"/>
        <v>0</v>
      </c>
      <c r="HKJ78" s="1209">
        <f t="shared" si="110"/>
        <v>0</v>
      </c>
      <c r="HKK78" s="1209">
        <f t="shared" si="110"/>
        <v>0</v>
      </c>
      <c r="HKL78" s="1209">
        <f t="shared" si="110"/>
        <v>0</v>
      </c>
      <c r="HKM78" s="1209">
        <f t="shared" si="110"/>
        <v>0</v>
      </c>
      <c r="HKN78" s="1209">
        <f t="shared" si="110"/>
        <v>0</v>
      </c>
      <c r="HKO78" s="1209">
        <f t="shared" si="110"/>
        <v>0</v>
      </c>
      <c r="HKP78" s="1209">
        <f t="shared" si="110"/>
        <v>0</v>
      </c>
      <c r="HKQ78" s="1209">
        <f t="shared" si="110"/>
        <v>0</v>
      </c>
      <c r="HKR78" s="1209">
        <f t="shared" si="110"/>
        <v>0</v>
      </c>
      <c r="HKS78" s="1209">
        <f t="shared" si="110"/>
        <v>0</v>
      </c>
      <c r="HKT78" s="1209">
        <f t="shared" si="110"/>
        <v>0</v>
      </c>
      <c r="HKU78" s="1209">
        <f t="shared" si="110"/>
        <v>0</v>
      </c>
      <c r="HKV78" s="1209">
        <f t="shared" si="110"/>
        <v>0</v>
      </c>
      <c r="HKW78" s="1209">
        <f t="shared" si="110"/>
        <v>0</v>
      </c>
      <c r="HKX78" s="1209">
        <f t="shared" si="110"/>
        <v>0</v>
      </c>
      <c r="HKY78" s="1209">
        <f t="shared" si="110"/>
        <v>0</v>
      </c>
      <c r="HKZ78" s="1209">
        <f t="shared" si="110"/>
        <v>0</v>
      </c>
      <c r="HLA78" s="1209">
        <f t="shared" si="110"/>
        <v>0</v>
      </c>
      <c r="HLB78" s="1209">
        <f t="shared" si="110"/>
        <v>0</v>
      </c>
      <c r="HLC78" s="1209">
        <f t="shared" si="110"/>
        <v>0</v>
      </c>
      <c r="HLD78" s="1209">
        <f t="shared" si="110"/>
        <v>0</v>
      </c>
      <c r="HLE78" s="1209">
        <f t="shared" si="110"/>
        <v>0</v>
      </c>
      <c r="HLF78" s="1209">
        <f t="shared" si="110"/>
        <v>0</v>
      </c>
      <c r="HLG78" s="1209">
        <f t="shared" si="110"/>
        <v>0</v>
      </c>
      <c r="HLH78" s="1209">
        <f t="shared" si="110"/>
        <v>0</v>
      </c>
      <c r="HLI78" s="1209">
        <f t="shared" si="110"/>
        <v>0</v>
      </c>
      <c r="HLJ78" s="1209">
        <f t="shared" si="110"/>
        <v>0</v>
      </c>
      <c r="HLK78" s="1209">
        <f t="shared" si="110"/>
        <v>0</v>
      </c>
      <c r="HLL78" s="1209">
        <f t="shared" si="110"/>
        <v>0</v>
      </c>
      <c r="HLM78" s="1209">
        <f t="shared" si="110"/>
        <v>0</v>
      </c>
      <c r="HLN78" s="1209">
        <f t="shared" si="110"/>
        <v>0</v>
      </c>
      <c r="HLO78" s="1209">
        <f t="shared" si="110"/>
        <v>0</v>
      </c>
      <c r="HLP78" s="1209">
        <f t="shared" si="110"/>
        <v>0</v>
      </c>
      <c r="HLQ78" s="1209">
        <f t="shared" si="110"/>
        <v>0</v>
      </c>
      <c r="HLR78" s="1209">
        <f t="shared" si="110"/>
        <v>0</v>
      </c>
      <c r="HLS78" s="1209">
        <f t="shared" si="110"/>
        <v>0</v>
      </c>
      <c r="HLT78" s="1209">
        <f t="shared" si="110"/>
        <v>0</v>
      </c>
      <c r="HLU78" s="1209">
        <f t="shared" si="110"/>
        <v>0</v>
      </c>
      <c r="HLV78" s="1209">
        <f t="shared" si="110"/>
        <v>0</v>
      </c>
      <c r="HLW78" s="1209">
        <f t="shared" si="110"/>
        <v>0</v>
      </c>
      <c r="HLX78" s="1209">
        <f t="shared" si="110"/>
        <v>0</v>
      </c>
      <c r="HLY78" s="1209">
        <f t="shared" si="110"/>
        <v>0</v>
      </c>
      <c r="HLZ78" s="1209">
        <f t="shared" si="110"/>
        <v>0</v>
      </c>
      <c r="HMA78" s="1209">
        <f t="shared" si="110"/>
        <v>0</v>
      </c>
      <c r="HMB78" s="1209">
        <f t="shared" si="110"/>
        <v>0</v>
      </c>
      <c r="HMC78" s="1209">
        <f t="shared" si="110"/>
        <v>0</v>
      </c>
      <c r="HMD78" s="1209">
        <f t="shared" si="110"/>
        <v>0</v>
      </c>
      <c r="HME78" s="1209">
        <f t="shared" si="110"/>
        <v>0</v>
      </c>
      <c r="HMF78" s="1209">
        <f t="shared" si="110"/>
        <v>0</v>
      </c>
      <c r="HMG78" s="1209">
        <f t="shared" si="110"/>
        <v>0</v>
      </c>
      <c r="HMH78" s="1209">
        <f t="shared" si="110"/>
        <v>0</v>
      </c>
      <c r="HMI78" s="1209">
        <f t="shared" si="110"/>
        <v>0</v>
      </c>
      <c r="HMJ78" s="1209">
        <f t="shared" si="110"/>
        <v>0</v>
      </c>
      <c r="HMK78" s="1209">
        <f t="shared" si="110"/>
        <v>0</v>
      </c>
      <c r="HML78" s="1209">
        <f t="shared" si="110"/>
        <v>0</v>
      </c>
      <c r="HMM78" s="1209">
        <f t="shared" si="110"/>
        <v>0</v>
      </c>
      <c r="HMN78" s="1209">
        <f t="shared" si="110"/>
        <v>0</v>
      </c>
      <c r="HMO78" s="1209">
        <f t="shared" si="110"/>
        <v>0</v>
      </c>
      <c r="HMP78" s="1209">
        <f t="shared" si="110"/>
        <v>0</v>
      </c>
      <c r="HMQ78" s="1209">
        <f t="shared" si="110"/>
        <v>0</v>
      </c>
      <c r="HMR78" s="1209">
        <f t="shared" ref="HMR78:HPC78" si="111">SUM(HMR76:HMR77)</f>
        <v>0</v>
      </c>
      <c r="HMS78" s="1209">
        <f t="shared" si="111"/>
        <v>0</v>
      </c>
      <c r="HMT78" s="1209">
        <f t="shared" si="111"/>
        <v>0</v>
      </c>
      <c r="HMU78" s="1209">
        <f t="shared" si="111"/>
        <v>0</v>
      </c>
      <c r="HMV78" s="1209">
        <f t="shared" si="111"/>
        <v>0</v>
      </c>
      <c r="HMW78" s="1209">
        <f t="shared" si="111"/>
        <v>0</v>
      </c>
      <c r="HMX78" s="1209">
        <f t="shared" si="111"/>
        <v>0</v>
      </c>
      <c r="HMY78" s="1209">
        <f t="shared" si="111"/>
        <v>0</v>
      </c>
      <c r="HMZ78" s="1209">
        <f t="shared" si="111"/>
        <v>0</v>
      </c>
      <c r="HNA78" s="1209">
        <f t="shared" si="111"/>
        <v>0</v>
      </c>
      <c r="HNB78" s="1209">
        <f t="shared" si="111"/>
        <v>0</v>
      </c>
      <c r="HNC78" s="1209">
        <f t="shared" si="111"/>
        <v>0</v>
      </c>
      <c r="HND78" s="1209">
        <f t="shared" si="111"/>
        <v>0</v>
      </c>
      <c r="HNE78" s="1209">
        <f t="shared" si="111"/>
        <v>0</v>
      </c>
      <c r="HNF78" s="1209">
        <f t="shared" si="111"/>
        <v>0</v>
      </c>
      <c r="HNG78" s="1209">
        <f t="shared" si="111"/>
        <v>0</v>
      </c>
      <c r="HNH78" s="1209">
        <f t="shared" si="111"/>
        <v>0</v>
      </c>
      <c r="HNI78" s="1209">
        <f t="shared" si="111"/>
        <v>0</v>
      </c>
      <c r="HNJ78" s="1209">
        <f t="shared" si="111"/>
        <v>0</v>
      </c>
      <c r="HNK78" s="1209">
        <f t="shared" si="111"/>
        <v>0</v>
      </c>
      <c r="HNL78" s="1209">
        <f t="shared" si="111"/>
        <v>0</v>
      </c>
      <c r="HNM78" s="1209">
        <f t="shared" si="111"/>
        <v>0</v>
      </c>
      <c r="HNN78" s="1209">
        <f t="shared" si="111"/>
        <v>0</v>
      </c>
      <c r="HNO78" s="1209">
        <f t="shared" si="111"/>
        <v>0</v>
      </c>
      <c r="HNP78" s="1209">
        <f t="shared" si="111"/>
        <v>0</v>
      </c>
      <c r="HNQ78" s="1209">
        <f t="shared" si="111"/>
        <v>0</v>
      </c>
      <c r="HNR78" s="1209">
        <f t="shared" si="111"/>
        <v>0</v>
      </c>
      <c r="HNS78" s="1209">
        <f t="shared" si="111"/>
        <v>0</v>
      </c>
      <c r="HNT78" s="1209">
        <f t="shared" si="111"/>
        <v>0</v>
      </c>
      <c r="HNU78" s="1209">
        <f t="shared" si="111"/>
        <v>0</v>
      </c>
      <c r="HNV78" s="1209">
        <f t="shared" si="111"/>
        <v>0</v>
      </c>
      <c r="HNW78" s="1209">
        <f t="shared" si="111"/>
        <v>0</v>
      </c>
      <c r="HNX78" s="1209">
        <f t="shared" si="111"/>
        <v>0</v>
      </c>
      <c r="HNY78" s="1209">
        <f t="shared" si="111"/>
        <v>0</v>
      </c>
      <c r="HNZ78" s="1209">
        <f t="shared" si="111"/>
        <v>0</v>
      </c>
      <c r="HOA78" s="1209">
        <f t="shared" si="111"/>
        <v>0</v>
      </c>
      <c r="HOB78" s="1209">
        <f t="shared" si="111"/>
        <v>0</v>
      </c>
      <c r="HOC78" s="1209">
        <f t="shared" si="111"/>
        <v>0</v>
      </c>
      <c r="HOD78" s="1209">
        <f t="shared" si="111"/>
        <v>0</v>
      </c>
      <c r="HOE78" s="1209">
        <f t="shared" si="111"/>
        <v>0</v>
      </c>
      <c r="HOF78" s="1209">
        <f t="shared" si="111"/>
        <v>0</v>
      </c>
      <c r="HOG78" s="1209">
        <f t="shared" si="111"/>
        <v>0</v>
      </c>
      <c r="HOH78" s="1209">
        <f t="shared" si="111"/>
        <v>0</v>
      </c>
      <c r="HOI78" s="1209">
        <f t="shared" si="111"/>
        <v>0</v>
      </c>
      <c r="HOJ78" s="1209">
        <f t="shared" si="111"/>
        <v>0</v>
      </c>
      <c r="HOK78" s="1209">
        <f t="shared" si="111"/>
        <v>0</v>
      </c>
      <c r="HOL78" s="1209">
        <f t="shared" si="111"/>
        <v>0</v>
      </c>
      <c r="HOM78" s="1209">
        <f t="shared" si="111"/>
        <v>0</v>
      </c>
      <c r="HON78" s="1209">
        <f t="shared" si="111"/>
        <v>0</v>
      </c>
      <c r="HOO78" s="1209">
        <f t="shared" si="111"/>
        <v>0</v>
      </c>
      <c r="HOP78" s="1209">
        <f t="shared" si="111"/>
        <v>0</v>
      </c>
      <c r="HOQ78" s="1209">
        <f t="shared" si="111"/>
        <v>0</v>
      </c>
      <c r="HOR78" s="1209">
        <f t="shared" si="111"/>
        <v>0</v>
      </c>
      <c r="HOS78" s="1209">
        <f t="shared" si="111"/>
        <v>0</v>
      </c>
      <c r="HOT78" s="1209">
        <f t="shared" si="111"/>
        <v>0</v>
      </c>
      <c r="HOU78" s="1209">
        <f t="shared" si="111"/>
        <v>0</v>
      </c>
      <c r="HOV78" s="1209">
        <f t="shared" si="111"/>
        <v>0</v>
      </c>
      <c r="HOW78" s="1209">
        <f t="shared" si="111"/>
        <v>0</v>
      </c>
      <c r="HOX78" s="1209">
        <f t="shared" si="111"/>
        <v>0</v>
      </c>
      <c r="HOY78" s="1209">
        <f t="shared" si="111"/>
        <v>0</v>
      </c>
      <c r="HOZ78" s="1209">
        <f t="shared" si="111"/>
        <v>0</v>
      </c>
      <c r="HPA78" s="1209">
        <f t="shared" si="111"/>
        <v>0</v>
      </c>
      <c r="HPB78" s="1209">
        <f t="shared" si="111"/>
        <v>0</v>
      </c>
      <c r="HPC78" s="1209">
        <f t="shared" si="111"/>
        <v>0</v>
      </c>
      <c r="HPD78" s="1209">
        <f t="shared" ref="HPD78:HRO78" si="112">SUM(HPD76:HPD77)</f>
        <v>0</v>
      </c>
      <c r="HPE78" s="1209">
        <f t="shared" si="112"/>
        <v>0</v>
      </c>
      <c r="HPF78" s="1209">
        <f t="shared" si="112"/>
        <v>0</v>
      </c>
      <c r="HPG78" s="1209">
        <f t="shared" si="112"/>
        <v>0</v>
      </c>
      <c r="HPH78" s="1209">
        <f t="shared" si="112"/>
        <v>0</v>
      </c>
      <c r="HPI78" s="1209">
        <f t="shared" si="112"/>
        <v>0</v>
      </c>
      <c r="HPJ78" s="1209">
        <f t="shared" si="112"/>
        <v>0</v>
      </c>
      <c r="HPK78" s="1209">
        <f t="shared" si="112"/>
        <v>0</v>
      </c>
      <c r="HPL78" s="1209">
        <f t="shared" si="112"/>
        <v>0</v>
      </c>
      <c r="HPM78" s="1209">
        <f t="shared" si="112"/>
        <v>0</v>
      </c>
      <c r="HPN78" s="1209">
        <f t="shared" si="112"/>
        <v>0</v>
      </c>
      <c r="HPO78" s="1209">
        <f t="shared" si="112"/>
        <v>0</v>
      </c>
      <c r="HPP78" s="1209">
        <f t="shared" si="112"/>
        <v>0</v>
      </c>
      <c r="HPQ78" s="1209">
        <f t="shared" si="112"/>
        <v>0</v>
      </c>
      <c r="HPR78" s="1209">
        <f t="shared" si="112"/>
        <v>0</v>
      </c>
      <c r="HPS78" s="1209">
        <f t="shared" si="112"/>
        <v>0</v>
      </c>
      <c r="HPT78" s="1209">
        <f t="shared" si="112"/>
        <v>0</v>
      </c>
      <c r="HPU78" s="1209">
        <f t="shared" si="112"/>
        <v>0</v>
      </c>
      <c r="HPV78" s="1209">
        <f t="shared" si="112"/>
        <v>0</v>
      </c>
      <c r="HPW78" s="1209">
        <f t="shared" si="112"/>
        <v>0</v>
      </c>
      <c r="HPX78" s="1209">
        <f t="shared" si="112"/>
        <v>0</v>
      </c>
      <c r="HPY78" s="1209">
        <f t="shared" si="112"/>
        <v>0</v>
      </c>
      <c r="HPZ78" s="1209">
        <f t="shared" si="112"/>
        <v>0</v>
      </c>
      <c r="HQA78" s="1209">
        <f t="shared" si="112"/>
        <v>0</v>
      </c>
      <c r="HQB78" s="1209">
        <f t="shared" si="112"/>
        <v>0</v>
      </c>
      <c r="HQC78" s="1209">
        <f t="shared" si="112"/>
        <v>0</v>
      </c>
      <c r="HQD78" s="1209">
        <f t="shared" si="112"/>
        <v>0</v>
      </c>
      <c r="HQE78" s="1209">
        <f t="shared" si="112"/>
        <v>0</v>
      </c>
      <c r="HQF78" s="1209">
        <f t="shared" si="112"/>
        <v>0</v>
      </c>
      <c r="HQG78" s="1209">
        <f t="shared" si="112"/>
        <v>0</v>
      </c>
      <c r="HQH78" s="1209">
        <f t="shared" si="112"/>
        <v>0</v>
      </c>
      <c r="HQI78" s="1209">
        <f t="shared" si="112"/>
        <v>0</v>
      </c>
      <c r="HQJ78" s="1209">
        <f t="shared" si="112"/>
        <v>0</v>
      </c>
      <c r="HQK78" s="1209">
        <f t="shared" si="112"/>
        <v>0</v>
      </c>
      <c r="HQL78" s="1209">
        <f t="shared" si="112"/>
        <v>0</v>
      </c>
      <c r="HQM78" s="1209">
        <f t="shared" si="112"/>
        <v>0</v>
      </c>
      <c r="HQN78" s="1209">
        <f t="shared" si="112"/>
        <v>0</v>
      </c>
      <c r="HQO78" s="1209">
        <f t="shared" si="112"/>
        <v>0</v>
      </c>
      <c r="HQP78" s="1209">
        <f t="shared" si="112"/>
        <v>0</v>
      </c>
      <c r="HQQ78" s="1209">
        <f t="shared" si="112"/>
        <v>0</v>
      </c>
      <c r="HQR78" s="1209">
        <f t="shared" si="112"/>
        <v>0</v>
      </c>
      <c r="HQS78" s="1209">
        <f t="shared" si="112"/>
        <v>0</v>
      </c>
      <c r="HQT78" s="1209">
        <f t="shared" si="112"/>
        <v>0</v>
      </c>
      <c r="HQU78" s="1209">
        <f t="shared" si="112"/>
        <v>0</v>
      </c>
      <c r="HQV78" s="1209">
        <f t="shared" si="112"/>
        <v>0</v>
      </c>
      <c r="HQW78" s="1209">
        <f t="shared" si="112"/>
        <v>0</v>
      </c>
      <c r="HQX78" s="1209">
        <f t="shared" si="112"/>
        <v>0</v>
      </c>
      <c r="HQY78" s="1209">
        <f t="shared" si="112"/>
        <v>0</v>
      </c>
      <c r="HQZ78" s="1209">
        <f t="shared" si="112"/>
        <v>0</v>
      </c>
      <c r="HRA78" s="1209">
        <f t="shared" si="112"/>
        <v>0</v>
      </c>
      <c r="HRB78" s="1209">
        <f t="shared" si="112"/>
        <v>0</v>
      </c>
      <c r="HRC78" s="1209">
        <f t="shared" si="112"/>
        <v>0</v>
      </c>
      <c r="HRD78" s="1209">
        <f t="shared" si="112"/>
        <v>0</v>
      </c>
      <c r="HRE78" s="1209">
        <f t="shared" si="112"/>
        <v>0</v>
      </c>
      <c r="HRF78" s="1209">
        <f t="shared" si="112"/>
        <v>0</v>
      </c>
      <c r="HRG78" s="1209">
        <f t="shared" si="112"/>
        <v>0</v>
      </c>
      <c r="HRH78" s="1209">
        <f t="shared" si="112"/>
        <v>0</v>
      </c>
      <c r="HRI78" s="1209">
        <f t="shared" si="112"/>
        <v>0</v>
      </c>
      <c r="HRJ78" s="1209">
        <f t="shared" si="112"/>
        <v>0</v>
      </c>
      <c r="HRK78" s="1209">
        <f t="shared" si="112"/>
        <v>0</v>
      </c>
      <c r="HRL78" s="1209">
        <f t="shared" si="112"/>
        <v>0</v>
      </c>
      <c r="HRM78" s="1209">
        <f t="shared" si="112"/>
        <v>0</v>
      </c>
      <c r="HRN78" s="1209">
        <f t="shared" si="112"/>
        <v>0</v>
      </c>
      <c r="HRO78" s="1209">
        <f t="shared" si="112"/>
        <v>0</v>
      </c>
      <c r="HRP78" s="1209">
        <f t="shared" ref="HRP78:HUA78" si="113">SUM(HRP76:HRP77)</f>
        <v>0</v>
      </c>
      <c r="HRQ78" s="1209">
        <f t="shared" si="113"/>
        <v>0</v>
      </c>
      <c r="HRR78" s="1209">
        <f t="shared" si="113"/>
        <v>0</v>
      </c>
      <c r="HRS78" s="1209">
        <f t="shared" si="113"/>
        <v>0</v>
      </c>
      <c r="HRT78" s="1209">
        <f t="shared" si="113"/>
        <v>0</v>
      </c>
      <c r="HRU78" s="1209">
        <f t="shared" si="113"/>
        <v>0</v>
      </c>
      <c r="HRV78" s="1209">
        <f t="shared" si="113"/>
        <v>0</v>
      </c>
      <c r="HRW78" s="1209">
        <f t="shared" si="113"/>
        <v>0</v>
      </c>
      <c r="HRX78" s="1209">
        <f t="shared" si="113"/>
        <v>0</v>
      </c>
      <c r="HRY78" s="1209">
        <f t="shared" si="113"/>
        <v>0</v>
      </c>
      <c r="HRZ78" s="1209">
        <f t="shared" si="113"/>
        <v>0</v>
      </c>
      <c r="HSA78" s="1209">
        <f t="shared" si="113"/>
        <v>0</v>
      </c>
      <c r="HSB78" s="1209">
        <f t="shared" si="113"/>
        <v>0</v>
      </c>
      <c r="HSC78" s="1209">
        <f t="shared" si="113"/>
        <v>0</v>
      </c>
      <c r="HSD78" s="1209">
        <f t="shared" si="113"/>
        <v>0</v>
      </c>
      <c r="HSE78" s="1209">
        <f t="shared" si="113"/>
        <v>0</v>
      </c>
      <c r="HSF78" s="1209">
        <f t="shared" si="113"/>
        <v>0</v>
      </c>
      <c r="HSG78" s="1209">
        <f t="shared" si="113"/>
        <v>0</v>
      </c>
      <c r="HSH78" s="1209">
        <f t="shared" si="113"/>
        <v>0</v>
      </c>
      <c r="HSI78" s="1209">
        <f t="shared" si="113"/>
        <v>0</v>
      </c>
      <c r="HSJ78" s="1209">
        <f t="shared" si="113"/>
        <v>0</v>
      </c>
      <c r="HSK78" s="1209">
        <f t="shared" si="113"/>
        <v>0</v>
      </c>
      <c r="HSL78" s="1209">
        <f t="shared" si="113"/>
        <v>0</v>
      </c>
      <c r="HSM78" s="1209">
        <f t="shared" si="113"/>
        <v>0</v>
      </c>
      <c r="HSN78" s="1209">
        <f t="shared" si="113"/>
        <v>0</v>
      </c>
      <c r="HSO78" s="1209">
        <f t="shared" si="113"/>
        <v>0</v>
      </c>
      <c r="HSP78" s="1209">
        <f t="shared" si="113"/>
        <v>0</v>
      </c>
      <c r="HSQ78" s="1209">
        <f t="shared" si="113"/>
        <v>0</v>
      </c>
      <c r="HSR78" s="1209">
        <f t="shared" si="113"/>
        <v>0</v>
      </c>
      <c r="HSS78" s="1209">
        <f t="shared" si="113"/>
        <v>0</v>
      </c>
      <c r="HST78" s="1209">
        <f t="shared" si="113"/>
        <v>0</v>
      </c>
      <c r="HSU78" s="1209">
        <f t="shared" si="113"/>
        <v>0</v>
      </c>
      <c r="HSV78" s="1209">
        <f t="shared" si="113"/>
        <v>0</v>
      </c>
      <c r="HSW78" s="1209">
        <f t="shared" si="113"/>
        <v>0</v>
      </c>
      <c r="HSX78" s="1209">
        <f t="shared" si="113"/>
        <v>0</v>
      </c>
      <c r="HSY78" s="1209">
        <f t="shared" si="113"/>
        <v>0</v>
      </c>
      <c r="HSZ78" s="1209">
        <f t="shared" si="113"/>
        <v>0</v>
      </c>
      <c r="HTA78" s="1209">
        <f t="shared" si="113"/>
        <v>0</v>
      </c>
      <c r="HTB78" s="1209">
        <f t="shared" si="113"/>
        <v>0</v>
      </c>
      <c r="HTC78" s="1209">
        <f t="shared" si="113"/>
        <v>0</v>
      </c>
      <c r="HTD78" s="1209">
        <f t="shared" si="113"/>
        <v>0</v>
      </c>
      <c r="HTE78" s="1209">
        <f t="shared" si="113"/>
        <v>0</v>
      </c>
      <c r="HTF78" s="1209">
        <f t="shared" si="113"/>
        <v>0</v>
      </c>
      <c r="HTG78" s="1209">
        <f t="shared" si="113"/>
        <v>0</v>
      </c>
      <c r="HTH78" s="1209">
        <f t="shared" si="113"/>
        <v>0</v>
      </c>
      <c r="HTI78" s="1209">
        <f t="shared" si="113"/>
        <v>0</v>
      </c>
      <c r="HTJ78" s="1209">
        <f t="shared" si="113"/>
        <v>0</v>
      </c>
      <c r="HTK78" s="1209">
        <f t="shared" si="113"/>
        <v>0</v>
      </c>
      <c r="HTL78" s="1209">
        <f t="shared" si="113"/>
        <v>0</v>
      </c>
      <c r="HTM78" s="1209">
        <f t="shared" si="113"/>
        <v>0</v>
      </c>
      <c r="HTN78" s="1209">
        <f t="shared" si="113"/>
        <v>0</v>
      </c>
      <c r="HTO78" s="1209">
        <f t="shared" si="113"/>
        <v>0</v>
      </c>
      <c r="HTP78" s="1209">
        <f t="shared" si="113"/>
        <v>0</v>
      </c>
      <c r="HTQ78" s="1209">
        <f t="shared" si="113"/>
        <v>0</v>
      </c>
      <c r="HTR78" s="1209">
        <f t="shared" si="113"/>
        <v>0</v>
      </c>
      <c r="HTS78" s="1209">
        <f t="shared" si="113"/>
        <v>0</v>
      </c>
      <c r="HTT78" s="1209">
        <f t="shared" si="113"/>
        <v>0</v>
      </c>
      <c r="HTU78" s="1209">
        <f t="shared" si="113"/>
        <v>0</v>
      </c>
      <c r="HTV78" s="1209">
        <f t="shared" si="113"/>
        <v>0</v>
      </c>
      <c r="HTW78" s="1209">
        <f t="shared" si="113"/>
        <v>0</v>
      </c>
      <c r="HTX78" s="1209">
        <f t="shared" si="113"/>
        <v>0</v>
      </c>
      <c r="HTY78" s="1209">
        <f t="shared" si="113"/>
        <v>0</v>
      </c>
      <c r="HTZ78" s="1209">
        <f t="shared" si="113"/>
        <v>0</v>
      </c>
      <c r="HUA78" s="1209">
        <f t="shared" si="113"/>
        <v>0</v>
      </c>
      <c r="HUB78" s="1209">
        <f t="shared" ref="HUB78:HWM78" si="114">SUM(HUB76:HUB77)</f>
        <v>0</v>
      </c>
      <c r="HUC78" s="1209">
        <f t="shared" si="114"/>
        <v>0</v>
      </c>
      <c r="HUD78" s="1209">
        <f t="shared" si="114"/>
        <v>0</v>
      </c>
      <c r="HUE78" s="1209">
        <f t="shared" si="114"/>
        <v>0</v>
      </c>
      <c r="HUF78" s="1209">
        <f t="shared" si="114"/>
        <v>0</v>
      </c>
      <c r="HUG78" s="1209">
        <f t="shared" si="114"/>
        <v>0</v>
      </c>
      <c r="HUH78" s="1209">
        <f t="shared" si="114"/>
        <v>0</v>
      </c>
      <c r="HUI78" s="1209">
        <f t="shared" si="114"/>
        <v>0</v>
      </c>
      <c r="HUJ78" s="1209">
        <f t="shared" si="114"/>
        <v>0</v>
      </c>
      <c r="HUK78" s="1209">
        <f t="shared" si="114"/>
        <v>0</v>
      </c>
      <c r="HUL78" s="1209">
        <f t="shared" si="114"/>
        <v>0</v>
      </c>
      <c r="HUM78" s="1209">
        <f t="shared" si="114"/>
        <v>0</v>
      </c>
      <c r="HUN78" s="1209">
        <f t="shared" si="114"/>
        <v>0</v>
      </c>
      <c r="HUO78" s="1209">
        <f t="shared" si="114"/>
        <v>0</v>
      </c>
      <c r="HUP78" s="1209">
        <f t="shared" si="114"/>
        <v>0</v>
      </c>
      <c r="HUQ78" s="1209">
        <f t="shared" si="114"/>
        <v>0</v>
      </c>
      <c r="HUR78" s="1209">
        <f t="shared" si="114"/>
        <v>0</v>
      </c>
      <c r="HUS78" s="1209">
        <f t="shared" si="114"/>
        <v>0</v>
      </c>
      <c r="HUT78" s="1209">
        <f t="shared" si="114"/>
        <v>0</v>
      </c>
      <c r="HUU78" s="1209">
        <f t="shared" si="114"/>
        <v>0</v>
      </c>
      <c r="HUV78" s="1209">
        <f t="shared" si="114"/>
        <v>0</v>
      </c>
      <c r="HUW78" s="1209">
        <f t="shared" si="114"/>
        <v>0</v>
      </c>
      <c r="HUX78" s="1209">
        <f t="shared" si="114"/>
        <v>0</v>
      </c>
      <c r="HUY78" s="1209">
        <f t="shared" si="114"/>
        <v>0</v>
      </c>
      <c r="HUZ78" s="1209">
        <f t="shared" si="114"/>
        <v>0</v>
      </c>
      <c r="HVA78" s="1209">
        <f t="shared" si="114"/>
        <v>0</v>
      </c>
      <c r="HVB78" s="1209">
        <f t="shared" si="114"/>
        <v>0</v>
      </c>
      <c r="HVC78" s="1209">
        <f t="shared" si="114"/>
        <v>0</v>
      </c>
      <c r="HVD78" s="1209">
        <f t="shared" si="114"/>
        <v>0</v>
      </c>
      <c r="HVE78" s="1209">
        <f t="shared" si="114"/>
        <v>0</v>
      </c>
      <c r="HVF78" s="1209">
        <f t="shared" si="114"/>
        <v>0</v>
      </c>
      <c r="HVG78" s="1209">
        <f t="shared" si="114"/>
        <v>0</v>
      </c>
      <c r="HVH78" s="1209">
        <f t="shared" si="114"/>
        <v>0</v>
      </c>
      <c r="HVI78" s="1209">
        <f t="shared" si="114"/>
        <v>0</v>
      </c>
      <c r="HVJ78" s="1209">
        <f t="shared" si="114"/>
        <v>0</v>
      </c>
      <c r="HVK78" s="1209">
        <f t="shared" si="114"/>
        <v>0</v>
      </c>
      <c r="HVL78" s="1209">
        <f t="shared" si="114"/>
        <v>0</v>
      </c>
      <c r="HVM78" s="1209">
        <f t="shared" si="114"/>
        <v>0</v>
      </c>
      <c r="HVN78" s="1209">
        <f t="shared" si="114"/>
        <v>0</v>
      </c>
      <c r="HVO78" s="1209">
        <f t="shared" si="114"/>
        <v>0</v>
      </c>
      <c r="HVP78" s="1209">
        <f t="shared" si="114"/>
        <v>0</v>
      </c>
      <c r="HVQ78" s="1209">
        <f t="shared" si="114"/>
        <v>0</v>
      </c>
      <c r="HVR78" s="1209">
        <f t="shared" si="114"/>
        <v>0</v>
      </c>
      <c r="HVS78" s="1209">
        <f t="shared" si="114"/>
        <v>0</v>
      </c>
      <c r="HVT78" s="1209">
        <f t="shared" si="114"/>
        <v>0</v>
      </c>
      <c r="HVU78" s="1209">
        <f t="shared" si="114"/>
        <v>0</v>
      </c>
      <c r="HVV78" s="1209">
        <f t="shared" si="114"/>
        <v>0</v>
      </c>
      <c r="HVW78" s="1209">
        <f t="shared" si="114"/>
        <v>0</v>
      </c>
      <c r="HVX78" s="1209">
        <f t="shared" si="114"/>
        <v>0</v>
      </c>
      <c r="HVY78" s="1209">
        <f t="shared" si="114"/>
        <v>0</v>
      </c>
      <c r="HVZ78" s="1209">
        <f t="shared" si="114"/>
        <v>0</v>
      </c>
      <c r="HWA78" s="1209">
        <f t="shared" si="114"/>
        <v>0</v>
      </c>
      <c r="HWB78" s="1209">
        <f t="shared" si="114"/>
        <v>0</v>
      </c>
      <c r="HWC78" s="1209">
        <f t="shared" si="114"/>
        <v>0</v>
      </c>
      <c r="HWD78" s="1209">
        <f t="shared" si="114"/>
        <v>0</v>
      </c>
      <c r="HWE78" s="1209">
        <f t="shared" si="114"/>
        <v>0</v>
      </c>
      <c r="HWF78" s="1209">
        <f t="shared" si="114"/>
        <v>0</v>
      </c>
      <c r="HWG78" s="1209">
        <f t="shared" si="114"/>
        <v>0</v>
      </c>
      <c r="HWH78" s="1209">
        <f t="shared" si="114"/>
        <v>0</v>
      </c>
      <c r="HWI78" s="1209">
        <f t="shared" si="114"/>
        <v>0</v>
      </c>
      <c r="HWJ78" s="1209">
        <f t="shared" si="114"/>
        <v>0</v>
      </c>
      <c r="HWK78" s="1209">
        <f t="shared" si="114"/>
        <v>0</v>
      </c>
      <c r="HWL78" s="1209">
        <f t="shared" si="114"/>
        <v>0</v>
      </c>
      <c r="HWM78" s="1209">
        <f t="shared" si="114"/>
        <v>0</v>
      </c>
      <c r="HWN78" s="1209">
        <f t="shared" ref="HWN78:HYY78" si="115">SUM(HWN76:HWN77)</f>
        <v>0</v>
      </c>
      <c r="HWO78" s="1209">
        <f t="shared" si="115"/>
        <v>0</v>
      </c>
      <c r="HWP78" s="1209">
        <f t="shared" si="115"/>
        <v>0</v>
      </c>
      <c r="HWQ78" s="1209">
        <f t="shared" si="115"/>
        <v>0</v>
      </c>
      <c r="HWR78" s="1209">
        <f t="shared" si="115"/>
        <v>0</v>
      </c>
      <c r="HWS78" s="1209">
        <f t="shared" si="115"/>
        <v>0</v>
      </c>
      <c r="HWT78" s="1209">
        <f t="shared" si="115"/>
        <v>0</v>
      </c>
      <c r="HWU78" s="1209">
        <f t="shared" si="115"/>
        <v>0</v>
      </c>
      <c r="HWV78" s="1209">
        <f t="shared" si="115"/>
        <v>0</v>
      </c>
      <c r="HWW78" s="1209">
        <f t="shared" si="115"/>
        <v>0</v>
      </c>
      <c r="HWX78" s="1209">
        <f t="shared" si="115"/>
        <v>0</v>
      </c>
      <c r="HWY78" s="1209">
        <f t="shared" si="115"/>
        <v>0</v>
      </c>
      <c r="HWZ78" s="1209">
        <f t="shared" si="115"/>
        <v>0</v>
      </c>
      <c r="HXA78" s="1209">
        <f t="shared" si="115"/>
        <v>0</v>
      </c>
      <c r="HXB78" s="1209">
        <f t="shared" si="115"/>
        <v>0</v>
      </c>
      <c r="HXC78" s="1209">
        <f t="shared" si="115"/>
        <v>0</v>
      </c>
      <c r="HXD78" s="1209">
        <f t="shared" si="115"/>
        <v>0</v>
      </c>
      <c r="HXE78" s="1209">
        <f t="shared" si="115"/>
        <v>0</v>
      </c>
      <c r="HXF78" s="1209">
        <f t="shared" si="115"/>
        <v>0</v>
      </c>
      <c r="HXG78" s="1209">
        <f t="shared" si="115"/>
        <v>0</v>
      </c>
      <c r="HXH78" s="1209">
        <f t="shared" si="115"/>
        <v>0</v>
      </c>
      <c r="HXI78" s="1209">
        <f t="shared" si="115"/>
        <v>0</v>
      </c>
      <c r="HXJ78" s="1209">
        <f t="shared" si="115"/>
        <v>0</v>
      </c>
      <c r="HXK78" s="1209">
        <f t="shared" si="115"/>
        <v>0</v>
      </c>
      <c r="HXL78" s="1209">
        <f t="shared" si="115"/>
        <v>0</v>
      </c>
      <c r="HXM78" s="1209">
        <f t="shared" si="115"/>
        <v>0</v>
      </c>
      <c r="HXN78" s="1209">
        <f t="shared" si="115"/>
        <v>0</v>
      </c>
      <c r="HXO78" s="1209">
        <f t="shared" si="115"/>
        <v>0</v>
      </c>
      <c r="HXP78" s="1209">
        <f t="shared" si="115"/>
        <v>0</v>
      </c>
      <c r="HXQ78" s="1209">
        <f t="shared" si="115"/>
        <v>0</v>
      </c>
      <c r="HXR78" s="1209">
        <f t="shared" si="115"/>
        <v>0</v>
      </c>
      <c r="HXS78" s="1209">
        <f t="shared" si="115"/>
        <v>0</v>
      </c>
      <c r="HXT78" s="1209">
        <f t="shared" si="115"/>
        <v>0</v>
      </c>
      <c r="HXU78" s="1209">
        <f t="shared" si="115"/>
        <v>0</v>
      </c>
      <c r="HXV78" s="1209">
        <f t="shared" si="115"/>
        <v>0</v>
      </c>
      <c r="HXW78" s="1209">
        <f t="shared" si="115"/>
        <v>0</v>
      </c>
      <c r="HXX78" s="1209">
        <f t="shared" si="115"/>
        <v>0</v>
      </c>
      <c r="HXY78" s="1209">
        <f t="shared" si="115"/>
        <v>0</v>
      </c>
      <c r="HXZ78" s="1209">
        <f t="shared" si="115"/>
        <v>0</v>
      </c>
      <c r="HYA78" s="1209">
        <f t="shared" si="115"/>
        <v>0</v>
      </c>
      <c r="HYB78" s="1209">
        <f t="shared" si="115"/>
        <v>0</v>
      </c>
      <c r="HYC78" s="1209">
        <f t="shared" si="115"/>
        <v>0</v>
      </c>
      <c r="HYD78" s="1209">
        <f t="shared" si="115"/>
        <v>0</v>
      </c>
      <c r="HYE78" s="1209">
        <f t="shared" si="115"/>
        <v>0</v>
      </c>
      <c r="HYF78" s="1209">
        <f t="shared" si="115"/>
        <v>0</v>
      </c>
      <c r="HYG78" s="1209">
        <f t="shared" si="115"/>
        <v>0</v>
      </c>
      <c r="HYH78" s="1209">
        <f t="shared" si="115"/>
        <v>0</v>
      </c>
      <c r="HYI78" s="1209">
        <f t="shared" si="115"/>
        <v>0</v>
      </c>
      <c r="HYJ78" s="1209">
        <f t="shared" si="115"/>
        <v>0</v>
      </c>
      <c r="HYK78" s="1209">
        <f t="shared" si="115"/>
        <v>0</v>
      </c>
      <c r="HYL78" s="1209">
        <f t="shared" si="115"/>
        <v>0</v>
      </c>
      <c r="HYM78" s="1209">
        <f t="shared" si="115"/>
        <v>0</v>
      </c>
      <c r="HYN78" s="1209">
        <f t="shared" si="115"/>
        <v>0</v>
      </c>
      <c r="HYO78" s="1209">
        <f t="shared" si="115"/>
        <v>0</v>
      </c>
      <c r="HYP78" s="1209">
        <f t="shared" si="115"/>
        <v>0</v>
      </c>
      <c r="HYQ78" s="1209">
        <f t="shared" si="115"/>
        <v>0</v>
      </c>
      <c r="HYR78" s="1209">
        <f t="shared" si="115"/>
        <v>0</v>
      </c>
      <c r="HYS78" s="1209">
        <f t="shared" si="115"/>
        <v>0</v>
      </c>
      <c r="HYT78" s="1209">
        <f t="shared" si="115"/>
        <v>0</v>
      </c>
      <c r="HYU78" s="1209">
        <f t="shared" si="115"/>
        <v>0</v>
      </c>
      <c r="HYV78" s="1209">
        <f t="shared" si="115"/>
        <v>0</v>
      </c>
      <c r="HYW78" s="1209">
        <f t="shared" si="115"/>
        <v>0</v>
      </c>
      <c r="HYX78" s="1209">
        <f t="shared" si="115"/>
        <v>0</v>
      </c>
      <c r="HYY78" s="1209">
        <f t="shared" si="115"/>
        <v>0</v>
      </c>
      <c r="HYZ78" s="1209">
        <f t="shared" ref="HYZ78:IBK78" si="116">SUM(HYZ76:HYZ77)</f>
        <v>0</v>
      </c>
      <c r="HZA78" s="1209">
        <f t="shared" si="116"/>
        <v>0</v>
      </c>
      <c r="HZB78" s="1209">
        <f t="shared" si="116"/>
        <v>0</v>
      </c>
      <c r="HZC78" s="1209">
        <f t="shared" si="116"/>
        <v>0</v>
      </c>
      <c r="HZD78" s="1209">
        <f t="shared" si="116"/>
        <v>0</v>
      </c>
      <c r="HZE78" s="1209">
        <f t="shared" si="116"/>
        <v>0</v>
      </c>
      <c r="HZF78" s="1209">
        <f t="shared" si="116"/>
        <v>0</v>
      </c>
      <c r="HZG78" s="1209">
        <f t="shared" si="116"/>
        <v>0</v>
      </c>
      <c r="HZH78" s="1209">
        <f t="shared" si="116"/>
        <v>0</v>
      </c>
      <c r="HZI78" s="1209">
        <f t="shared" si="116"/>
        <v>0</v>
      </c>
      <c r="HZJ78" s="1209">
        <f t="shared" si="116"/>
        <v>0</v>
      </c>
      <c r="HZK78" s="1209">
        <f t="shared" si="116"/>
        <v>0</v>
      </c>
      <c r="HZL78" s="1209">
        <f t="shared" si="116"/>
        <v>0</v>
      </c>
      <c r="HZM78" s="1209">
        <f t="shared" si="116"/>
        <v>0</v>
      </c>
      <c r="HZN78" s="1209">
        <f t="shared" si="116"/>
        <v>0</v>
      </c>
      <c r="HZO78" s="1209">
        <f t="shared" si="116"/>
        <v>0</v>
      </c>
      <c r="HZP78" s="1209">
        <f t="shared" si="116"/>
        <v>0</v>
      </c>
      <c r="HZQ78" s="1209">
        <f t="shared" si="116"/>
        <v>0</v>
      </c>
      <c r="HZR78" s="1209">
        <f t="shared" si="116"/>
        <v>0</v>
      </c>
      <c r="HZS78" s="1209">
        <f t="shared" si="116"/>
        <v>0</v>
      </c>
      <c r="HZT78" s="1209">
        <f t="shared" si="116"/>
        <v>0</v>
      </c>
      <c r="HZU78" s="1209">
        <f t="shared" si="116"/>
        <v>0</v>
      </c>
      <c r="HZV78" s="1209">
        <f t="shared" si="116"/>
        <v>0</v>
      </c>
      <c r="HZW78" s="1209">
        <f t="shared" si="116"/>
        <v>0</v>
      </c>
      <c r="HZX78" s="1209">
        <f t="shared" si="116"/>
        <v>0</v>
      </c>
      <c r="HZY78" s="1209">
        <f t="shared" si="116"/>
        <v>0</v>
      </c>
      <c r="HZZ78" s="1209">
        <f t="shared" si="116"/>
        <v>0</v>
      </c>
      <c r="IAA78" s="1209">
        <f t="shared" si="116"/>
        <v>0</v>
      </c>
      <c r="IAB78" s="1209">
        <f t="shared" si="116"/>
        <v>0</v>
      </c>
      <c r="IAC78" s="1209">
        <f t="shared" si="116"/>
        <v>0</v>
      </c>
      <c r="IAD78" s="1209">
        <f t="shared" si="116"/>
        <v>0</v>
      </c>
      <c r="IAE78" s="1209">
        <f t="shared" si="116"/>
        <v>0</v>
      </c>
      <c r="IAF78" s="1209">
        <f t="shared" si="116"/>
        <v>0</v>
      </c>
      <c r="IAG78" s="1209">
        <f t="shared" si="116"/>
        <v>0</v>
      </c>
      <c r="IAH78" s="1209">
        <f t="shared" si="116"/>
        <v>0</v>
      </c>
      <c r="IAI78" s="1209">
        <f t="shared" si="116"/>
        <v>0</v>
      </c>
      <c r="IAJ78" s="1209">
        <f t="shared" si="116"/>
        <v>0</v>
      </c>
      <c r="IAK78" s="1209">
        <f t="shared" si="116"/>
        <v>0</v>
      </c>
      <c r="IAL78" s="1209">
        <f t="shared" si="116"/>
        <v>0</v>
      </c>
      <c r="IAM78" s="1209">
        <f t="shared" si="116"/>
        <v>0</v>
      </c>
      <c r="IAN78" s="1209">
        <f t="shared" si="116"/>
        <v>0</v>
      </c>
      <c r="IAO78" s="1209">
        <f t="shared" si="116"/>
        <v>0</v>
      </c>
      <c r="IAP78" s="1209">
        <f t="shared" si="116"/>
        <v>0</v>
      </c>
      <c r="IAQ78" s="1209">
        <f t="shared" si="116"/>
        <v>0</v>
      </c>
      <c r="IAR78" s="1209">
        <f t="shared" si="116"/>
        <v>0</v>
      </c>
      <c r="IAS78" s="1209">
        <f t="shared" si="116"/>
        <v>0</v>
      </c>
      <c r="IAT78" s="1209">
        <f t="shared" si="116"/>
        <v>0</v>
      </c>
      <c r="IAU78" s="1209">
        <f t="shared" si="116"/>
        <v>0</v>
      </c>
      <c r="IAV78" s="1209">
        <f t="shared" si="116"/>
        <v>0</v>
      </c>
      <c r="IAW78" s="1209">
        <f t="shared" si="116"/>
        <v>0</v>
      </c>
      <c r="IAX78" s="1209">
        <f t="shared" si="116"/>
        <v>0</v>
      </c>
      <c r="IAY78" s="1209">
        <f t="shared" si="116"/>
        <v>0</v>
      </c>
      <c r="IAZ78" s="1209">
        <f t="shared" si="116"/>
        <v>0</v>
      </c>
      <c r="IBA78" s="1209">
        <f t="shared" si="116"/>
        <v>0</v>
      </c>
      <c r="IBB78" s="1209">
        <f t="shared" si="116"/>
        <v>0</v>
      </c>
      <c r="IBC78" s="1209">
        <f t="shared" si="116"/>
        <v>0</v>
      </c>
      <c r="IBD78" s="1209">
        <f t="shared" si="116"/>
        <v>0</v>
      </c>
      <c r="IBE78" s="1209">
        <f t="shared" si="116"/>
        <v>0</v>
      </c>
      <c r="IBF78" s="1209">
        <f t="shared" si="116"/>
        <v>0</v>
      </c>
      <c r="IBG78" s="1209">
        <f t="shared" si="116"/>
        <v>0</v>
      </c>
      <c r="IBH78" s="1209">
        <f t="shared" si="116"/>
        <v>0</v>
      </c>
      <c r="IBI78" s="1209">
        <f t="shared" si="116"/>
        <v>0</v>
      </c>
      <c r="IBJ78" s="1209">
        <f t="shared" si="116"/>
        <v>0</v>
      </c>
      <c r="IBK78" s="1209">
        <f t="shared" si="116"/>
        <v>0</v>
      </c>
      <c r="IBL78" s="1209">
        <f t="shared" ref="IBL78:IDW78" si="117">SUM(IBL76:IBL77)</f>
        <v>0</v>
      </c>
      <c r="IBM78" s="1209">
        <f t="shared" si="117"/>
        <v>0</v>
      </c>
      <c r="IBN78" s="1209">
        <f t="shared" si="117"/>
        <v>0</v>
      </c>
      <c r="IBO78" s="1209">
        <f t="shared" si="117"/>
        <v>0</v>
      </c>
      <c r="IBP78" s="1209">
        <f t="shared" si="117"/>
        <v>0</v>
      </c>
      <c r="IBQ78" s="1209">
        <f t="shared" si="117"/>
        <v>0</v>
      </c>
      <c r="IBR78" s="1209">
        <f t="shared" si="117"/>
        <v>0</v>
      </c>
      <c r="IBS78" s="1209">
        <f t="shared" si="117"/>
        <v>0</v>
      </c>
      <c r="IBT78" s="1209">
        <f t="shared" si="117"/>
        <v>0</v>
      </c>
      <c r="IBU78" s="1209">
        <f t="shared" si="117"/>
        <v>0</v>
      </c>
      <c r="IBV78" s="1209">
        <f t="shared" si="117"/>
        <v>0</v>
      </c>
      <c r="IBW78" s="1209">
        <f t="shared" si="117"/>
        <v>0</v>
      </c>
      <c r="IBX78" s="1209">
        <f t="shared" si="117"/>
        <v>0</v>
      </c>
      <c r="IBY78" s="1209">
        <f t="shared" si="117"/>
        <v>0</v>
      </c>
      <c r="IBZ78" s="1209">
        <f t="shared" si="117"/>
        <v>0</v>
      </c>
      <c r="ICA78" s="1209">
        <f t="shared" si="117"/>
        <v>0</v>
      </c>
      <c r="ICB78" s="1209">
        <f t="shared" si="117"/>
        <v>0</v>
      </c>
      <c r="ICC78" s="1209">
        <f t="shared" si="117"/>
        <v>0</v>
      </c>
      <c r="ICD78" s="1209">
        <f t="shared" si="117"/>
        <v>0</v>
      </c>
      <c r="ICE78" s="1209">
        <f t="shared" si="117"/>
        <v>0</v>
      </c>
      <c r="ICF78" s="1209">
        <f t="shared" si="117"/>
        <v>0</v>
      </c>
      <c r="ICG78" s="1209">
        <f t="shared" si="117"/>
        <v>0</v>
      </c>
      <c r="ICH78" s="1209">
        <f t="shared" si="117"/>
        <v>0</v>
      </c>
      <c r="ICI78" s="1209">
        <f t="shared" si="117"/>
        <v>0</v>
      </c>
      <c r="ICJ78" s="1209">
        <f t="shared" si="117"/>
        <v>0</v>
      </c>
      <c r="ICK78" s="1209">
        <f t="shared" si="117"/>
        <v>0</v>
      </c>
      <c r="ICL78" s="1209">
        <f t="shared" si="117"/>
        <v>0</v>
      </c>
      <c r="ICM78" s="1209">
        <f t="shared" si="117"/>
        <v>0</v>
      </c>
      <c r="ICN78" s="1209">
        <f t="shared" si="117"/>
        <v>0</v>
      </c>
      <c r="ICO78" s="1209">
        <f t="shared" si="117"/>
        <v>0</v>
      </c>
      <c r="ICP78" s="1209">
        <f t="shared" si="117"/>
        <v>0</v>
      </c>
      <c r="ICQ78" s="1209">
        <f t="shared" si="117"/>
        <v>0</v>
      </c>
      <c r="ICR78" s="1209">
        <f t="shared" si="117"/>
        <v>0</v>
      </c>
      <c r="ICS78" s="1209">
        <f t="shared" si="117"/>
        <v>0</v>
      </c>
      <c r="ICT78" s="1209">
        <f t="shared" si="117"/>
        <v>0</v>
      </c>
      <c r="ICU78" s="1209">
        <f t="shared" si="117"/>
        <v>0</v>
      </c>
      <c r="ICV78" s="1209">
        <f t="shared" si="117"/>
        <v>0</v>
      </c>
      <c r="ICW78" s="1209">
        <f t="shared" si="117"/>
        <v>0</v>
      </c>
      <c r="ICX78" s="1209">
        <f t="shared" si="117"/>
        <v>0</v>
      </c>
      <c r="ICY78" s="1209">
        <f t="shared" si="117"/>
        <v>0</v>
      </c>
      <c r="ICZ78" s="1209">
        <f t="shared" si="117"/>
        <v>0</v>
      </c>
      <c r="IDA78" s="1209">
        <f t="shared" si="117"/>
        <v>0</v>
      </c>
      <c r="IDB78" s="1209">
        <f t="shared" si="117"/>
        <v>0</v>
      </c>
      <c r="IDC78" s="1209">
        <f t="shared" si="117"/>
        <v>0</v>
      </c>
      <c r="IDD78" s="1209">
        <f t="shared" si="117"/>
        <v>0</v>
      </c>
      <c r="IDE78" s="1209">
        <f t="shared" si="117"/>
        <v>0</v>
      </c>
      <c r="IDF78" s="1209">
        <f t="shared" si="117"/>
        <v>0</v>
      </c>
      <c r="IDG78" s="1209">
        <f t="shared" si="117"/>
        <v>0</v>
      </c>
      <c r="IDH78" s="1209">
        <f t="shared" si="117"/>
        <v>0</v>
      </c>
      <c r="IDI78" s="1209">
        <f t="shared" si="117"/>
        <v>0</v>
      </c>
      <c r="IDJ78" s="1209">
        <f t="shared" si="117"/>
        <v>0</v>
      </c>
      <c r="IDK78" s="1209">
        <f t="shared" si="117"/>
        <v>0</v>
      </c>
      <c r="IDL78" s="1209">
        <f t="shared" si="117"/>
        <v>0</v>
      </c>
      <c r="IDM78" s="1209">
        <f t="shared" si="117"/>
        <v>0</v>
      </c>
      <c r="IDN78" s="1209">
        <f t="shared" si="117"/>
        <v>0</v>
      </c>
      <c r="IDO78" s="1209">
        <f t="shared" si="117"/>
        <v>0</v>
      </c>
      <c r="IDP78" s="1209">
        <f t="shared" si="117"/>
        <v>0</v>
      </c>
      <c r="IDQ78" s="1209">
        <f t="shared" si="117"/>
        <v>0</v>
      </c>
      <c r="IDR78" s="1209">
        <f t="shared" si="117"/>
        <v>0</v>
      </c>
      <c r="IDS78" s="1209">
        <f t="shared" si="117"/>
        <v>0</v>
      </c>
      <c r="IDT78" s="1209">
        <f t="shared" si="117"/>
        <v>0</v>
      </c>
      <c r="IDU78" s="1209">
        <f t="shared" si="117"/>
        <v>0</v>
      </c>
      <c r="IDV78" s="1209">
        <f t="shared" si="117"/>
        <v>0</v>
      </c>
      <c r="IDW78" s="1209">
        <f t="shared" si="117"/>
        <v>0</v>
      </c>
      <c r="IDX78" s="1209">
        <f t="shared" ref="IDX78:IGI78" si="118">SUM(IDX76:IDX77)</f>
        <v>0</v>
      </c>
      <c r="IDY78" s="1209">
        <f t="shared" si="118"/>
        <v>0</v>
      </c>
      <c r="IDZ78" s="1209">
        <f t="shared" si="118"/>
        <v>0</v>
      </c>
      <c r="IEA78" s="1209">
        <f t="shared" si="118"/>
        <v>0</v>
      </c>
      <c r="IEB78" s="1209">
        <f t="shared" si="118"/>
        <v>0</v>
      </c>
      <c r="IEC78" s="1209">
        <f t="shared" si="118"/>
        <v>0</v>
      </c>
      <c r="IED78" s="1209">
        <f t="shared" si="118"/>
        <v>0</v>
      </c>
      <c r="IEE78" s="1209">
        <f t="shared" si="118"/>
        <v>0</v>
      </c>
      <c r="IEF78" s="1209">
        <f t="shared" si="118"/>
        <v>0</v>
      </c>
      <c r="IEG78" s="1209">
        <f t="shared" si="118"/>
        <v>0</v>
      </c>
      <c r="IEH78" s="1209">
        <f t="shared" si="118"/>
        <v>0</v>
      </c>
      <c r="IEI78" s="1209">
        <f t="shared" si="118"/>
        <v>0</v>
      </c>
      <c r="IEJ78" s="1209">
        <f t="shared" si="118"/>
        <v>0</v>
      </c>
      <c r="IEK78" s="1209">
        <f t="shared" si="118"/>
        <v>0</v>
      </c>
      <c r="IEL78" s="1209">
        <f t="shared" si="118"/>
        <v>0</v>
      </c>
      <c r="IEM78" s="1209">
        <f t="shared" si="118"/>
        <v>0</v>
      </c>
      <c r="IEN78" s="1209">
        <f t="shared" si="118"/>
        <v>0</v>
      </c>
      <c r="IEO78" s="1209">
        <f t="shared" si="118"/>
        <v>0</v>
      </c>
      <c r="IEP78" s="1209">
        <f t="shared" si="118"/>
        <v>0</v>
      </c>
      <c r="IEQ78" s="1209">
        <f t="shared" si="118"/>
        <v>0</v>
      </c>
      <c r="IER78" s="1209">
        <f t="shared" si="118"/>
        <v>0</v>
      </c>
      <c r="IES78" s="1209">
        <f t="shared" si="118"/>
        <v>0</v>
      </c>
      <c r="IET78" s="1209">
        <f t="shared" si="118"/>
        <v>0</v>
      </c>
      <c r="IEU78" s="1209">
        <f t="shared" si="118"/>
        <v>0</v>
      </c>
      <c r="IEV78" s="1209">
        <f t="shared" si="118"/>
        <v>0</v>
      </c>
      <c r="IEW78" s="1209">
        <f t="shared" si="118"/>
        <v>0</v>
      </c>
      <c r="IEX78" s="1209">
        <f t="shared" si="118"/>
        <v>0</v>
      </c>
      <c r="IEY78" s="1209">
        <f t="shared" si="118"/>
        <v>0</v>
      </c>
      <c r="IEZ78" s="1209">
        <f t="shared" si="118"/>
        <v>0</v>
      </c>
      <c r="IFA78" s="1209">
        <f t="shared" si="118"/>
        <v>0</v>
      </c>
      <c r="IFB78" s="1209">
        <f t="shared" si="118"/>
        <v>0</v>
      </c>
      <c r="IFC78" s="1209">
        <f t="shared" si="118"/>
        <v>0</v>
      </c>
      <c r="IFD78" s="1209">
        <f t="shared" si="118"/>
        <v>0</v>
      </c>
      <c r="IFE78" s="1209">
        <f t="shared" si="118"/>
        <v>0</v>
      </c>
      <c r="IFF78" s="1209">
        <f t="shared" si="118"/>
        <v>0</v>
      </c>
      <c r="IFG78" s="1209">
        <f t="shared" si="118"/>
        <v>0</v>
      </c>
      <c r="IFH78" s="1209">
        <f t="shared" si="118"/>
        <v>0</v>
      </c>
      <c r="IFI78" s="1209">
        <f t="shared" si="118"/>
        <v>0</v>
      </c>
      <c r="IFJ78" s="1209">
        <f t="shared" si="118"/>
        <v>0</v>
      </c>
      <c r="IFK78" s="1209">
        <f t="shared" si="118"/>
        <v>0</v>
      </c>
      <c r="IFL78" s="1209">
        <f t="shared" si="118"/>
        <v>0</v>
      </c>
      <c r="IFM78" s="1209">
        <f t="shared" si="118"/>
        <v>0</v>
      </c>
      <c r="IFN78" s="1209">
        <f t="shared" si="118"/>
        <v>0</v>
      </c>
      <c r="IFO78" s="1209">
        <f t="shared" si="118"/>
        <v>0</v>
      </c>
      <c r="IFP78" s="1209">
        <f t="shared" si="118"/>
        <v>0</v>
      </c>
      <c r="IFQ78" s="1209">
        <f t="shared" si="118"/>
        <v>0</v>
      </c>
      <c r="IFR78" s="1209">
        <f t="shared" si="118"/>
        <v>0</v>
      </c>
      <c r="IFS78" s="1209">
        <f t="shared" si="118"/>
        <v>0</v>
      </c>
      <c r="IFT78" s="1209">
        <f t="shared" si="118"/>
        <v>0</v>
      </c>
      <c r="IFU78" s="1209">
        <f t="shared" si="118"/>
        <v>0</v>
      </c>
      <c r="IFV78" s="1209">
        <f t="shared" si="118"/>
        <v>0</v>
      </c>
      <c r="IFW78" s="1209">
        <f t="shared" si="118"/>
        <v>0</v>
      </c>
      <c r="IFX78" s="1209">
        <f t="shared" si="118"/>
        <v>0</v>
      </c>
      <c r="IFY78" s="1209">
        <f t="shared" si="118"/>
        <v>0</v>
      </c>
      <c r="IFZ78" s="1209">
        <f t="shared" si="118"/>
        <v>0</v>
      </c>
      <c r="IGA78" s="1209">
        <f t="shared" si="118"/>
        <v>0</v>
      </c>
      <c r="IGB78" s="1209">
        <f t="shared" si="118"/>
        <v>0</v>
      </c>
      <c r="IGC78" s="1209">
        <f t="shared" si="118"/>
        <v>0</v>
      </c>
      <c r="IGD78" s="1209">
        <f t="shared" si="118"/>
        <v>0</v>
      </c>
      <c r="IGE78" s="1209">
        <f t="shared" si="118"/>
        <v>0</v>
      </c>
      <c r="IGF78" s="1209">
        <f t="shared" si="118"/>
        <v>0</v>
      </c>
      <c r="IGG78" s="1209">
        <f t="shared" si="118"/>
        <v>0</v>
      </c>
      <c r="IGH78" s="1209">
        <f t="shared" si="118"/>
        <v>0</v>
      </c>
      <c r="IGI78" s="1209">
        <f t="shared" si="118"/>
        <v>0</v>
      </c>
      <c r="IGJ78" s="1209">
        <f t="shared" ref="IGJ78:IIU78" si="119">SUM(IGJ76:IGJ77)</f>
        <v>0</v>
      </c>
      <c r="IGK78" s="1209">
        <f t="shared" si="119"/>
        <v>0</v>
      </c>
      <c r="IGL78" s="1209">
        <f t="shared" si="119"/>
        <v>0</v>
      </c>
      <c r="IGM78" s="1209">
        <f t="shared" si="119"/>
        <v>0</v>
      </c>
      <c r="IGN78" s="1209">
        <f t="shared" si="119"/>
        <v>0</v>
      </c>
      <c r="IGO78" s="1209">
        <f t="shared" si="119"/>
        <v>0</v>
      </c>
      <c r="IGP78" s="1209">
        <f t="shared" si="119"/>
        <v>0</v>
      </c>
      <c r="IGQ78" s="1209">
        <f t="shared" si="119"/>
        <v>0</v>
      </c>
      <c r="IGR78" s="1209">
        <f t="shared" si="119"/>
        <v>0</v>
      </c>
      <c r="IGS78" s="1209">
        <f t="shared" si="119"/>
        <v>0</v>
      </c>
      <c r="IGT78" s="1209">
        <f t="shared" si="119"/>
        <v>0</v>
      </c>
      <c r="IGU78" s="1209">
        <f t="shared" si="119"/>
        <v>0</v>
      </c>
      <c r="IGV78" s="1209">
        <f t="shared" si="119"/>
        <v>0</v>
      </c>
      <c r="IGW78" s="1209">
        <f t="shared" si="119"/>
        <v>0</v>
      </c>
      <c r="IGX78" s="1209">
        <f t="shared" si="119"/>
        <v>0</v>
      </c>
      <c r="IGY78" s="1209">
        <f t="shared" si="119"/>
        <v>0</v>
      </c>
      <c r="IGZ78" s="1209">
        <f t="shared" si="119"/>
        <v>0</v>
      </c>
      <c r="IHA78" s="1209">
        <f t="shared" si="119"/>
        <v>0</v>
      </c>
      <c r="IHB78" s="1209">
        <f t="shared" si="119"/>
        <v>0</v>
      </c>
      <c r="IHC78" s="1209">
        <f t="shared" si="119"/>
        <v>0</v>
      </c>
      <c r="IHD78" s="1209">
        <f t="shared" si="119"/>
        <v>0</v>
      </c>
      <c r="IHE78" s="1209">
        <f t="shared" si="119"/>
        <v>0</v>
      </c>
      <c r="IHF78" s="1209">
        <f t="shared" si="119"/>
        <v>0</v>
      </c>
      <c r="IHG78" s="1209">
        <f t="shared" si="119"/>
        <v>0</v>
      </c>
      <c r="IHH78" s="1209">
        <f t="shared" si="119"/>
        <v>0</v>
      </c>
      <c r="IHI78" s="1209">
        <f t="shared" si="119"/>
        <v>0</v>
      </c>
      <c r="IHJ78" s="1209">
        <f t="shared" si="119"/>
        <v>0</v>
      </c>
      <c r="IHK78" s="1209">
        <f t="shared" si="119"/>
        <v>0</v>
      </c>
      <c r="IHL78" s="1209">
        <f t="shared" si="119"/>
        <v>0</v>
      </c>
      <c r="IHM78" s="1209">
        <f t="shared" si="119"/>
        <v>0</v>
      </c>
      <c r="IHN78" s="1209">
        <f t="shared" si="119"/>
        <v>0</v>
      </c>
      <c r="IHO78" s="1209">
        <f t="shared" si="119"/>
        <v>0</v>
      </c>
      <c r="IHP78" s="1209">
        <f t="shared" si="119"/>
        <v>0</v>
      </c>
      <c r="IHQ78" s="1209">
        <f t="shared" si="119"/>
        <v>0</v>
      </c>
      <c r="IHR78" s="1209">
        <f t="shared" si="119"/>
        <v>0</v>
      </c>
      <c r="IHS78" s="1209">
        <f t="shared" si="119"/>
        <v>0</v>
      </c>
      <c r="IHT78" s="1209">
        <f t="shared" si="119"/>
        <v>0</v>
      </c>
      <c r="IHU78" s="1209">
        <f t="shared" si="119"/>
        <v>0</v>
      </c>
      <c r="IHV78" s="1209">
        <f t="shared" si="119"/>
        <v>0</v>
      </c>
      <c r="IHW78" s="1209">
        <f t="shared" si="119"/>
        <v>0</v>
      </c>
      <c r="IHX78" s="1209">
        <f t="shared" si="119"/>
        <v>0</v>
      </c>
      <c r="IHY78" s="1209">
        <f t="shared" si="119"/>
        <v>0</v>
      </c>
      <c r="IHZ78" s="1209">
        <f t="shared" si="119"/>
        <v>0</v>
      </c>
      <c r="IIA78" s="1209">
        <f t="shared" si="119"/>
        <v>0</v>
      </c>
      <c r="IIB78" s="1209">
        <f t="shared" si="119"/>
        <v>0</v>
      </c>
      <c r="IIC78" s="1209">
        <f t="shared" si="119"/>
        <v>0</v>
      </c>
      <c r="IID78" s="1209">
        <f t="shared" si="119"/>
        <v>0</v>
      </c>
      <c r="IIE78" s="1209">
        <f t="shared" si="119"/>
        <v>0</v>
      </c>
      <c r="IIF78" s="1209">
        <f t="shared" si="119"/>
        <v>0</v>
      </c>
      <c r="IIG78" s="1209">
        <f t="shared" si="119"/>
        <v>0</v>
      </c>
      <c r="IIH78" s="1209">
        <f t="shared" si="119"/>
        <v>0</v>
      </c>
      <c r="III78" s="1209">
        <f t="shared" si="119"/>
        <v>0</v>
      </c>
      <c r="IIJ78" s="1209">
        <f t="shared" si="119"/>
        <v>0</v>
      </c>
      <c r="IIK78" s="1209">
        <f t="shared" si="119"/>
        <v>0</v>
      </c>
      <c r="IIL78" s="1209">
        <f t="shared" si="119"/>
        <v>0</v>
      </c>
      <c r="IIM78" s="1209">
        <f t="shared" si="119"/>
        <v>0</v>
      </c>
      <c r="IIN78" s="1209">
        <f t="shared" si="119"/>
        <v>0</v>
      </c>
      <c r="IIO78" s="1209">
        <f t="shared" si="119"/>
        <v>0</v>
      </c>
      <c r="IIP78" s="1209">
        <f t="shared" si="119"/>
        <v>0</v>
      </c>
      <c r="IIQ78" s="1209">
        <f t="shared" si="119"/>
        <v>0</v>
      </c>
      <c r="IIR78" s="1209">
        <f t="shared" si="119"/>
        <v>0</v>
      </c>
      <c r="IIS78" s="1209">
        <f t="shared" si="119"/>
        <v>0</v>
      </c>
      <c r="IIT78" s="1209">
        <f t="shared" si="119"/>
        <v>0</v>
      </c>
      <c r="IIU78" s="1209">
        <f t="shared" si="119"/>
        <v>0</v>
      </c>
      <c r="IIV78" s="1209">
        <f t="shared" ref="IIV78:ILG78" si="120">SUM(IIV76:IIV77)</f>
        <v>0</v>
      </c>
      <c r="IIW78" s="1209">
        <f t="shared" si="120"/>
        <v>0</v>
      </c>
      <c r="IIX78" s="1209">
        <f t="shared" si="120"/>
        <v>0</v>
      </c>
      <c r="IIY78" s="1209">
        <f t="shared" si="120"/>
        <v>0</v>
      </c>
      <c r="IIZ78" s="1209">
        <f t="shared" si="120"/>
        <v>0</v>
      </c>
      <c r="IJA78" s="1209">
        <f t="shared" si="120"/>
        <v>0</v>
      </c>
      <c r="IJB78" s="1209">
        <f t="shared" si="120"/>
        <v>0</v>
      </c>
      <c r="IJC78" s="1209">
        <f t="shared" si="120"/>
        <v>0</v>
      </c>
      <c r="IJD78" s="1209">
        <f t="shared" si="120"/>
        <v>0</v>
      </c>
      <c r="IJE78" s="1209">
        <f t="shared" si="120"/>
        <v>0</v>
      </c>
      <c r="IJF78" s="1209">
        <f t="shared" si="120"/>
        <v>0</v>
      </c>
      <c r="IJG78" s="1209">
        <f t="shared" si="120"/>
        <v>0</v>
      </c>
      <c r="IJH78" s="1209">
        <f t="shared" si="120"/>
        <v>0</v>
      </c>
      <c r="IJI78" s="1209">
        <f t="shared" si="120"/>
        <v>0</v>
      </c>
      <c r="IJJ78" s="1209">
        <f t="shared" si="120"/>
        <v>0</v>
      </c>
      <c r="IJK78" s="1209">
        <f t="shared" si="120"/>
        <v>0</v>
      </c>
      <c r="IJL78" s="1209">
        <f t="shared" si="120"/>
        <v>0</v>
      </c>
      <c r="IJM78" s="1209">
        <f t="shared" si="120"/>
        <v>0</v>
      </c>
      <c r="IJN78" s="1209">
        <f t="shared" si="120"/>
        <v>0</v>
      </c>
      <c r="IJO78" s="1209">
        <f t="shared" si="120"/>
        <v>0</v>
      </c>
      <c r="IJP78" s="1209">
        <f t="shared" si="120"/>
        <v>0</v>
      </c>
      <c r="IJQ78" s="1209">
        <f t="shared" si="120"/>
        <v>0</v>
      </c>
      <c r="IJR78" s="1209">
        <f t="shared" si="120"/>
        <v>0</v>
      </c>
      <c r="IJS78" s="1209">
        <f t="shared" si="120"/>
        <v>0</v>
      </c>
      <c r="IJT78" s="1209">
        <f t="shared" si="120"/>
        <v>0</v>
      </c>
      <c r="IJU78" s="1209">
        <f t="shared" si="120"/>
        <v>0</v>
      </c>
      <c r="IJV78" s="1209">
        <f t="shared" si="120"/>
        <v>0</v>
      </c>
      <c r="IJW78" s="1209">
        <f t="shared" si="120"/>
        <v>0</v>
      </c>
      <c r="IJX78" s="1209">
        <f t="shared" si="120"/>
        <v>0</v>
      </c>
      <c r="IJY78" s="1209">
        <f t="shared" si="120"/>
        <v>0</v>
      </c>
      <c r="IJZ78" s="1209">
        <f t="shared" si="120"/>
        <v>0</v>
      </c>
      <c r="IKA78" s="1209">
        <f t="shared" si="120"/>
        <v>0</v>
      </c>
      <c r="IKB78" s="1209">
        <f t="shared" si="120"/>
        <v>0</v>
      </c>
      <c r="IKC78" s="1209">
        <f t="shared" si="120"/>
        <v>0</v>
      </c>
      <c r="IKD78" s="1209">
        <f t="shared" si="120"/>
        <v>0</v>
      </c>
      <c r="IKE78" s="1209">
        <f t="shared" si="120"/>
        <v>0</v>
      </c>
      <c r="IKF78" s="1209">
        <f t="shared" si="120"/>
        <v>0</v>
      </c>
      <c r="IKG78" s="1209">
        <f t="shared" si="120"/>
        <v>0</v>
      </c>
      <c r="IKH78" s="1209">
        <f t="shared" si="120"/>
        <v>0</v>
      </c>
      <c r="IKI78" s="1209">
        <f t="shared" si="120"/>
        <v>0</v>
      </c>
      <c r="IKJ78" s="1209">
        <f t="shared" si="120"/>
        <v>0</v>
      </c>
      <c r="IKK78" s="1209">
        <f t="shared" si="120"/>
        <v>0</v>
      </c>
      <c r="IKL78" s="1209">
        <f t="shared" si="120"/>
        <v>0</v>
      </c>
      <c r="IKM78" s="1209">
        <f t="shared" si="120"/>
        <v>0</v>
      </c>
      <c r="IKN78" s="1209">
        <f t="shared" si="120"/>
        <v>0</v>
      </c>
      <c r="IKO78" s="1209">
        <f t="shared" si="120"/>
        <v>0</v>
      </c>
      <c r="IKP78" s="1209">
        <f t="shared" si="120"/>
        <v>0</v>
      </c>
      <c r="IKQ78" s="1209">
        <f t="shared" si="120"/>
        <v>0</v>
      </c>
      <c r="IKR78" s="1209">
        <f t="shared" si="120"/>
        <v>0</v>
      </c>
      <c r="IKS78" s="1209">
        <f t="shared" si="120"/>
        <v>0</v>
      </c>
      <c r="IKT78" s="1209">
        <f t="shared" si="120"/>
        <v>0</v>
      </c>
      <c r="IKU78" s="1209">
        <f t="shared" si="120"/>
        <v>0</v>
      </c>
      <c r="IKV78" s="1209">
        <f t="shared" si="120"/>
        <v>0</v>
      </c>
      <c r="IKW78" s="1209">
        <f t="shared" si="120"/>
        <v>0</v>
      </c>
      <c r="IKX78" s="1209">
        <f t="shared" si="120"/>
        <v>0</v>
      </c>
      <c r="IKY78" s="1209">
        <f t="shared" si="120"/>
        <v>0</v>
      </c>
      <c r="IKZ78" s="1209">
        <f t="shared" si="120"/>
        <v>0</v>
      </c>
      <c r="ILA78" s="1209">
        <f t="shared" si="120"/>
        <v>0</v>
      </c>
      <c r="ILB78" s="1209">
        <f t="shared" si="120"/>
        <v>0</v>
      </c>
      <c r="ILC78" s="1209">
        <f t="shared" si="120"/>
        <v>0</v>
      </c>
      <c r="ILD78" s="1209">
        <f t="shared" si="120"/>
        <v>0</v>
      </c>
      <c r="ILE78" s="1209">
        <f t="shared" si="120"/>
        <v>0</v>
      </c>
      <c r="ILF78" s="1209">
        <f t="shared" si="120"/>
        <v>0</v>
      </c>
      <c r="ILG78" s="1209">
        <f t="shared" si="120"/>
        <v>0</v>
      </c>
      <c r="ILH78" s="1209">
        <f t="shared" ref="ILH78:INS78" si="121">SUM(ILH76:ILH77)</f>
        <v>0</v>
      </c>
      <c r="ILI78" s="1209">
        <f t="shared" si="121"/>
        <v>0</v>
      </c>
      <c r="ILJ78" s="1209">
        <f t="shared" si="121"/>
        <v>0</v>
      </c>
      <c r="ILK78" s="1209">
        <f t="shared" si="121"/>
        <v>0</v>
      </c>
      <c r="ILL78" s="1209">
        <f t="shared" si="121"/>
        <v>0</v>
      </c>
      <c r="ILM78" s="1209">
        <f t="shared" si="121"/>
        <v>0</v>
      </c>
      <c r="ILN78" s="1209">
        <f t="shared" si="121"/>
        <v>0</v>
      </c>
      <c r="ILO78" s="1209">
        <f t="shared" si="121"/>
        <v>0</v>
      </c>
      <c r="ILP78" s="1209">
        <f t="shared" si="121"/>
        <v>0</v>
      </c>
      <c r="ILQ78" s="1209">
        <f t="shared" si="121"/>
        <v>0</v>
      </c>
      <c r="ILR78" s="1209">
        <f t="shared" si="121"/>
        <v>0</v>
      </c>
      <c r="ILS78" s="1209">
        <f t="shared" si="121"/>
        <v>0</v>
      </c>
      <c r="ILT78" s="1209">
        <f t="shared" si="121"/>
        <v>0</v>
      </c>
      <c r="ILU78" s="1209">
        <f t="shared" si="121"/>
        <v>0</v>
      </c>
      <c r="ILV78" s="1209">
        <f t="shared" si="121"/>
        <v>0</v>
      </c>
      <c r="ILW78" s="1209">
        <f t="shared" si="121"/>
        <v>0</v>
      </c>
      <c r="ILX78" s="1209">
        <f t="shared" si="121"/>
        <v>0</v>
      </c>
      <c r="ILY78" s="1209">
        <f t="shared" si="121"/>
        <v>0</v>
      </c>
      <c r="ILZ78" s="1209">
        <f t="shared" si="121"/>
        <v>0</v>
      </c>
      <c r="IMA78" s="1209">
        <f t="shared" si="121"/>
        <v>0</v>
      </c>
      <c r="IMB78" s="1209">
        <f t="shared" si="121"/>
        <v>0</v>
      </c>
      <c r="IMC78" s="1209">
        <f t="shared" si="121"/>
        <v>0</v>
      </c>
      <c r="IMD78" s="1209">
        <f t="shared" si="121"/>
        <v>0</v>
      </c>
      <c r="IME78" s="1209">
        <f t="shared" si="121"/>
        <v>0</v>
      </c>
      <c r="IMF78" s="1209">
        <f t="shared" si="121"/>
        <v>0</v>
      </c>
      <c r="IMG78" s="1209">
        <f t="shared" si="121"/>
        <v>0</v>
      </c>
      <c r="IMH78" s="1209">
        <f t="shared" si="121"/>
        <v>0</v>
      </c>
      <c r="IMI78" s="1209">
        <f t="shared" si="121"/>
        <v>0</v>
      </c>
      <c r="IMJ78" s="1209">
        <f t="shared" si="121"/>
        <v>0</v>
      </c>
      <c r="IMK78" s="1209">
        <f t="shared" si="121"/>
        <v>0</v>
      </c>
      <c r="IML78" s="1209">
        <f t="shared" si="121"/>
        <v>0</v>
      </c>
      <c r="IMM78" s="1209">
        <f t="shared" si="121"/>
        <v>0</v>
      </c>
      <c r="IMN78" s="1209">
        <f t="shared" si="121"/>
        <v>0</v>
      </c>
      <c r="IMO78" s="1209">
        <f t="shared" si="121"/>
        <v>0</v>
      </c>
      <c r="IMP78" s="1209">
        <f t="shared" si="121"/>
        <v>0</v>
      </c>
      <c r="IMQ78" s="1209">
        <f t="shared" si="121"/>
        <v>0</v>
      </c>
      <c r="IMR78" s="1209">
        <f t="shared" si="121"/>
        <v>0</v>
      </c>
      <c r="IMS78" s="1209">
        <f t="shared" si="121"/>
        <v>0</v>
      </c>
      <c r="IMT78" s="1209">
        <f t="shared" si="121"/>
        <v>0</v>
      </c>
      <c r="IMU78" s="1209">
        <f t="shared" si="121"/>
        <v>0</v>
      </c>
      <c r="IMV78" s="1209">
        <f t="shared" si="121"/>
        <v>0</v>
      </c>
      <c r="IMW78" s="1209">
        <f t="shared" si="121"/>
        <v>0</v>
      </c>
      <c r="IMX78" s="1209">
        <f t="shared" si="121"/>
        <v>0</v>
      </c>
      <c r="IMY78" s="1209">
        <f t="shared" si="121"/>
        <v>0</v>
      </c>
      <c r="IMZ78" s="1209">
        <f t="shared" si="121"/>
        <v>0</v>
      </c>
      <c r="INA78" s="1209">
        <f t="shared" si="121"/>
        <v>0</v>
      </c>
      <c r="INB78" s="1209">
        <f t="shared" si="121"/>
        <v>0</v>
      </c>
      <c r="INC78" s="1209">
        <f t="shared" si="121"/>
        <v>0</v>
      </c>
      <c r="IND78" s="1209">
        <f t="shared" si="121"/>
        <v>0</v>
      </c>
      <c r="INE78" s="1209">
        <f t="shared" si="121"/>
        <v>0</v>
      </c>
      <c r="INF78" s="1209">
        <f t="shared" si="121"/>
        <v>0</v>
      </c>
      <c r="ING78" s="1209">
        <f t="shared" si="121"/>
        <v>0</v>
      </c>
      <c r="INH78" s="1209">
        <f t="shared" si="121"/>
        <v>0</v>
      </c>
      <c r="INI78" s="1209">
        <f t="shared" si="121"/>
        <v>0</v>
      </c>
      <c r="INJ78" s="1209">
        <f t="shared" si="121"/>
        <v>0</v>
      </c>
      <c r="INK78" s="1209">
        <f t="shared" si="121"/>
        <v>0</v>
      </c>
      <c r="INL78" s="1209">
        <f t="shared" si="121"/>
        <v>0</v>
      </c>
      <c r="INM78" s="1209">
        <f t="shared" si="121"/>
        <v>0</v>
      </c>
      <c r="INN78" s="1209">
        <f t="shared" si="121"/>
        <v>0</v>
      </c>
      <c r="INO78" s="1209">
        <f t="shared" si="121"/>
        <v>0</v>
      </c>
      <c r="INP78" s="1209">
        <f t="shared" si="121"/>
        <v>0</v>
      </c>
      <c r="INQ78" s="1209">
        <f t="shared" si="121"/>
        <v>0</v>
      </c>
      <c r="INR78" s="1209">
        <f t="shared" si="121"/>
        <v>0</v>
      </c>
      <c r="INS78" s="1209">
        <f t="shared" si="121"/>
        <v>0</v>
      </c>
      <c r="INT78" s="1209">
        <f t="shared" ref="INT78:IQE78" si="122">SUM(INT76:INT77)</f>
        <v>0</v>
      </c>
      <c r="INU78" s="1209">
        <f t="shared" si="122"/>
        <v>0</v>
      </c>
      <c r="INV78" s="1209">
        <f t="shared" si="122"/>
        <v>0</v>
      </c>
      <c r="INW78" s="1209">
        <f t="shared" si="122"/>
        <v>0</v>
      </c>
      <c r="INX78" s="1209">
        <f t="shared" si="122"/>
        <v>0</v>
      </c>
      <c r="INY78" s="1209">
        <f t="shared" si="122"/>
        <v>0</v>
      </c>
      <c r="INZ78" s="1209">
        <f t="shared" si="122"/>
        <v>0</v>
      </c>
      <c r="IOA78" s="1209">
        <f t="shared" si="122"/>
        <v>0</v>
      </c>
      <c r="IOB78" s="1209">
        <f t="shared" si="122"/>
        <v>0</v>
      </c>
      <c r="IOC78" s="1209">
        <f t="shared" si="122"/>
        <v>0</v>
      </c>
      <c r="IOD78" s="1209">
        <f t="shared" si="122"/>
        <v>0</v>
      </c>
      <c r="IOE78" s="1209">
        <f t="shared" si="122"/>
        <v>0</v>
      </c>
      <c r="IOF78" s="1209">
        <f t="shared" si="122"/>
        <v>0</v>
      </c>
      <c r="IOG78" s="1209">
        <f t="shared" si="122"/>
        <v>0</v>
      </c>
      <c r="IOH78" s="1209">
        <f t="shared" si="122"/>
        <v>0</v>
      </c>
      <c r="IOI78" s="1209">
        <f t="shared" si="122"/>
        <v>0</v>
      </c>
      <c r="IOJ78" s="1209">
        <f t="shared" si="122"/>
        <v>0</v>
      </c>
      <c r="IOK78" s="1209">
        <f t="shared" si="122"/>
        <v>0</v>
      </c>
      <c r="IOL78" s="1209">
        <f t="shared" si="122"/>
        <v>0</v>
      </c>
      <c r="IOM78" s="1209">
        <f t="shared" si="122"/>
        <v>0</v>
      </c>
      <c r="ION78" s="1209">
        <f t="shared" si="122"/>
        <v>0</v>
      </c>
      <c r="IOO78" s="1209">
        <f t="shared" si="122"/>
        <v>0</v>
      </c>
      <c r="IOP78" s="1209">
        <f t="shared" si="122"/>
        <v>0</v>
      </c>
      <c r="IOQ78" s="1209">
        <f t="shared" si="122"/>
        <v>0</v>
      </c>
      <c r="IOR78" s="1209">
        <f t="shared" si="122"/>
        <v>0</v>
      </c>
      <c r="IOS78" s="1209">
        <f t="shared" si="122"/>
        <v>0</v>
      </c>
      <c r="IOT78" s="1209">
        <f t="shared" si="122"/>
        <v>0</v>
      </c>
      <c r="IOU78" s="1209">
        <f t="shared" si="122"/>
        <v>0</v>
      </c>
      <c r="IOV78" s="1209">
        <f t="shared" si="122"/>
        <v>0</v>
      </c>
      <c r="IOW78" s="1209">
        <f t="shared" si="122"/>
        <v>0</v>
      </c>
      <c r="IOX78" s="1209">
        <f t="shared" si="122"/>
        <v>0</v>
      </c>
      <c r="IOY78" s="1209">
        <f t="shared" si="122"/>
        <v>0</v>
      </c>
      <c r="IOZ78" s="1209">
        <f t="shared" si="122"/>
        <v>0</v>
      </c>
      <c r="IPA78" s="1209">
        <f t="shared" si="122"/>
        <v>0</v>
      </c>
      <c r="IPB78" s="1209">
        <f t="shared" si="122"/>
        <v>0</v>
      </c>
      <c r="IPC78" s="1209">
        <f t="shared" si="122"/>
        <v>0</v>
      </c>
      <c r="IPD78" s="1209">
        <f t="shared" si="122"/>
        <v>0</v>
      </c>
      <c r="IPE78" s="1209">
        <f t="shared" si="122"/>
        <v>0</v>
      </c>
      <c r="IPF78" s="1209">
        <f t="shared" si="122"/>
        <v>0</v>
      </c>
      <c r="IPG78" s="1209">
        <f t="shared" si="122"/>
        <v>0</v>
      </c>
      <c r="IPH78" s="1209">
        <f t="shared" si="122"/>
        <v>0</v>
      </c>
      <c r="IPI78" s="1209">
        <f t="shared" si="122"/>
        <v>0</v>
      </c>
      <c r="IPJ78" s="1209">
        <f t="shared" si="122"/>
        <v>0</v>
      </c>
      <c r="IPK78" s="1209">
        <f t="shared" si="122"/>
        <v>0</v>
      </c>
      <c r="IPL78" s="1209">
        <f t="shared" si="122"/>
        <v>0</v>
      </c>
      <c r="IPM78" s="1209">
        <f t="shared" si="122"/>
        <v>0</v>
      </c>
      <c r="IPN78" s="1209">
        <f t="shared" si="122"/>
        <v>0</v>
      </c>
      <c r="IPO78" s="1209">
        <f t="shared" si="122"/>
        <v>0</v>
      </c>
      <c r="IPP78" s="1209">
        <f t="shared" si="122"/>
        <v>0</v>
      </c>
      <c r="IPQ78" s="1209">
        <f t="shared" si="122"/>
        <v>0</v>
      </c>
      <c r="IPR78" s="1209">
        <f t="shared" si="122"/>
        <v>0</v>
      </c>
      <c r="IPS78" s="1209">
        <f t="shared" si="122"/>
        <v>0</v>
      </c>
      <c r="IPT78" s="1209">
        <f t="shared" si="122"/>
        <v>0</v>
      </c>
      <c r="IPU78" s="1209">
        <f t="shared" si="122"/>
        <v>0</v>
      </c>
      <c r="IPV78" s="1209">
        <f t="shared" si="122"/>
        <v>0</v>
      </c>
      <c r="IPW78" s="1209">
        <f t="shared" si="122"/>
        <v>0</v>
      </c>
      <c r="IPX78" s="1209">
        <f t="shared" si="122"/>
        <v>0</v>
      </c>
      <c r="IPY78" s="1209">
        <f t="shared" si="122"/>
        <v>0</v>
      </c>
      <c r="IPZ78" s="1209">
        <f t="shared" si="122"/>
        <v>0</v>
      </c>
      <c r="IQA78" s="1209">
        <f t="shared" si="122"/>
        <v>0</v>
      </c>
      <c r="IQB78" s="1209">
        <f t="shared" si="122"/>
        <v>0</v>
      </c>
      <c r="IQC78" s="1209">
        <f t="shared" si="122"/>
        <v>0</v>
      </c>
      <c r="IQD78" s="1209">
        <f t="shared" si="122"/>
        <v>0</v>
      </c>
      <c r="IQE78" s="1209">
        <f t="shared" si="122"/>
        <v>0</v>
      </c>
      <c r="IQF78" s="1209">
        <f t="shared" ref="IQF78:ISQ78" si="123">SUM(IQF76:IQF77)</f>
        <v>0</v>
      </c>
      <c r="IQG78" s="1209">
        <f t="shared" si="123"/>
        <v>0</v>
      </c>
      <c r="IQH78" s="1209">
        <f t="shared" si="123"/>
        <v>0</v>
      </c>
      <c r="IQI78" s="1209">
        <f t="shared" si="123"/>
        <v>0</v>
      </c>
      <c r="IQJ78" s="1209">
        <f t="shared" si="123"/>
        <v>0</v>
      </c>
      <c r="IQK78" s="1209">
        <f t="shared" si="123"/>
        <v>0</v>
      </c>
      <c r="IQL78" s="1209">
        <f t="shared" si="123"/>
        <v>0</v>
      </c>
      <c r="IQM78" s="1209">
        <f t="shared" si="123"/>
        <v>0</v>
      </c>
      <c r="IQN78" s="1209">
        <f t="shared" si="123"/>
        <v>0</v>
      </c>
      <c r="IQO78" s="1209">
        <f t="shared" si="123"/>
        <v>0</v>
      </c>
      <c r="IQP78" s="1209">
        <f t="shared" si="123"/>
        <v>0</v>
      </c>
      <c r="IQQ78" s="1209">
        <f t="shared" si="123"/>
        <v>0</v>
      </c>
      <c r="IQR78" s="1209">
        <f t="shared" si="123"/>
        <v>0</v>
      </c>
      <c r="IQS78" s="1209">
        <f t="shared" si="123"/>
        <v>0</v>
      </c>
      <c r="IQT78" s="1209">
        <f t="shared" si="123"/>
        <v>0</v>
      </c>
      <c r="IQU78" s="1209">
        <f t="shared" si="123"/>
        <v>0</v>
      </c>
      <c r="IQV78" s="1209">
        <f t="shared" si="123"/>
        <v>0</v>
      </c>
      <c r="IQW78" s="1209">
        <f t="shared" si="123"/>
        <v>0</v>
      </c>
      <c r="IQX78" s="1209">
        <f t="shared" si="123"/>
        <v>0</v>
      </c>
      <c r="IQY78" s="1209">
        <f t="shared" si="123"/>
        <v>0</v>
      </c>
      <c r="IQZ78" s="1209">
        <f t="shared" si="123"/>
        <v>0</v>
      </c>
      <c r="IRA78" s="1209">
        <f t="shared" si="123"/>
        <v>0</v>
      </c>
      <c r="IRB78" s="1209">
        <f t="shared" si="123"/>
        <v>0</v>
      </c>
      <c r="IRC78" s="1209">
        <f t="shared" si="123"/>
        <v>0</v>
      </c>
      <c r="IRD78" s="1209">
        <f t="shared" si="123"/>
        <v>0</v>
      </c>
      <c r="IRE78" s="1209">
        <f t="shared" si="123"/>
        <v>0</v>
      </c>
      <c r="IRF78" s="1209">
        <f t="shared" si="123"/>
        <v>0</v>
      </c>
      <c r="IRG78" s="1209">
        <f t="shared" si="123"/>
        <v>0</v>
      </c>
      <c r="IRH78" s="1209">
        <f t="shared" si="123"/>
        <v>0</v>
      </c>
      <c r="IRI78" s="1209">
        <f t="shared" si="123"/>
        <v>0</v>
      </c>
      <c r="IRJ78" s="1209">
        <f t="shared" si="123"/>
        <v>0</v>
      </c>
      <c r="IRK78" s="1209">
        <f t="shared" si="123"/>
        <v>0</v>
      </c>
      <c r="IRL78" s="1209">
        <f t="shared" si="123"/>
        <v>0</v>
      </c>
      <c r="IRM78" s="1209">
        <f t="shared" si="123"/>
        <v>0</v>
      </c>
      <c r="IRN78" s="1209">
        <f t="shared" si="123"/>
        <v>0</v>
      </c>
      <c r="IRO78" s="1209">
        <f t="shared" si="123"/>
        <v>0</v>
      </c>
      <c r="IRP78" s="1209">
        <f t="shared" si="123"/>
        <v>0</v>
      </c>
      <c r="IRQ78" s="1209">
        <f t="shared" si="123"/>
        <v>0</v>
      </c>
      <c r="IRR78" s="1209">
        <f t="shared" si="123"/>
        <v>0</v>
      </c>
      <c r="IRS78" s="1209">
        <f t="shared" si="123"/>
        <v>0</v>
      </c>
      <c r="IRT78" s="1209">
        <f t="shared" si="123"/>
        <v>0</v>
      </c>
      <c r="IRU78" s="1209">
        <f t="shared" si="123"/>
        <v>0</v>
      </c>
      <c r="IRV78" s="1209">
        <f t="shared" si="123"/>
        <v>0</v>
      </c>
      <c r="IRW78" s="1209">
        <f t="shared" si="123"/>
        <v>0</v>
      </c>
      <c r="IRX78" s="1209">
        <f t="shared" si="123"/>
        <v>0</v>
      </c>
      <c r="IRY78" s="1209">
        <f t="shared" si="123"/>
        <v>0</v>
      </c>
      <c r="IRZ78" s="1209">
        <f t="shared" si="123"/>
        <v>0</v>
      </c>
      <c r="ISA78" s="1209">
        <f t="shared" si="123"/>
        <v>0</v>
      </c>
      <c r="ISB78" s="1209">
        <f t="shared" si="123"/>
        <v>0</v>
      </c>
      <c r="ISC78" s="1209">
        <f t="shared" si="123"/>
        <v>0</v>
      </c>
      <c r="ISD78" s="1209">
        <f t="shared" si="123"/>
        <v>0</v>
      </c>
      <c r="ISE78" s="1209">
        <f t="shared" si="123"/>
        <v>0</v>
      </c>
      <c r="ISF78" s="1209">
        <f t="shared" si="123"/>
        <v>0</v>
      </c>
      <c r="ISG78" s="1209">
        <f t="shared" si="123"/>
        <v>0</v>
      </c>
      <c r="ISH78" s="1209">
        <f t="shared" si="123"/>
        <v>0</v>
      </c>
      <c r="ISI78" s="1209">
        <f t="shared" si="123"/>
        <v>0</v>
      </c>
      <c r="ISJ78" s="1209">
        <f t="shared" si="123"/>
        <v>0</v>
      </c>
      <c r="ISK78" s="1209">
        <f t="shared" si="123"/>
        <v>0</v>
      </c>
      <c r="ISL78" s="1209">
        <f t="shared" si="123"/>
        <v>0</v>
      </c>
      <c r="ISM78" s="1209">
        <f t="shared" si="123"/>
        <v>0</v>
      </c>
      <c r="ISN78" s="1209">
        <f t="shared" si="123"/>
        <v>0</v>
      </c>
      <c r="ISO78" s="1209">
        <f t="shared" si="123"/>
        <v>0</v>
      </c>
      <c r="ISP78" s="1209">
        <f t="shared" si="123"/>
        <v>0</v>
      </c>
      <c r="ISQ78" s="1209">
        <f t="shared" si="123"/>
        <v>0</v>
      </c>
      <c r="ISR78" s="1209">
        <f t="shared" ref="ISR78:IVC78" si="124">SUM(ISR76:ISR77)</f>
        <v>0</v>
      </c>
      <c r="ISS78" s="1209">
        <f t="shared" si="124"/>
        <v>0</v>
      </c>
      <c r="IST78" s="1209">
        <f t="shared" si="124"/>
        <v>0</v>
      </c>
      <c r="ISU78" s="1209">
        <f t="shared" si="124"/>
        <v>0</v>
      </c>
      <c r="ISV78" s="1209">
        <f t="shared" si="124"/>
        <v>0</v>
      </c>
      <c r="ISW78" s="1209">
        <f t="shared" si="124"/>
        <v>0</v>
      </c>
      <c r="ISX78" s="1209">
        <f t="shared" si="124"/>
        <v>0</v>
      </c>
      <c r="ISY78" s="1209">
        <f t="shared" si="124"/>
        <v>0</v>
      </c>
      <c r="ISZ78" s="1209">
        <f t="shared" si="124"/>
        <v>0</v>
      </c>
      <c r="ITA78" s="1209">
        <f t="shared" si="124"/>
        <v>0</v>
      </c>
      <c r="ITB78" s="1209">
        <f t="shared" si="124"/>
        <v>0</v>
      </c>
      <c r="ITC78" s="1209">
        <f t="shared" si="124"/>
        <v>0</v>
      </c>
      <c r="ITD78" s="1209">
        <f t="shared" si="124"/>
        <v>0</v>
      </c>
      <c r="ITE78" s="1209">
        <f t="shared" si="124"/>
        <v>0</v>
      </c>
      <c r="ITF78" s="1209">
        <f t="shared" si="124"/>
        <v>0</v>
      </c>
      <c r="ITG78" s="1209">
        <f t="shared" si="124"/>
        <v>0</v>
      </c>
      <c r="ITH78" s="1209">
        <f t="shared" si="124"/>
        <v>0</v>
      </c>
      <c r="ITI78" s="1209">
        <f t="shared" si="124"/>
        <v>0</v>
      </c>
      <c r="ITJ78" s="1209">
        <f t="shared" si="124"/>
        <v>0</v>
      </c>
      <c r="ITK78" s="1209">
        <f t="shared" si="124"/>
        <v>0</v>
      </c>
      <c r="ITL78" s="1209">
        <f t="shared" si="124"/>
        <v>0</v>
      </c>
      <c r="ITM78" s="1209">
        <f t="shared" si="124"/>
        <v>0</v>
      </c>
      <c r="ITN78" s="1209">
        <f t="shared" si="124"/>
        <v>0</v>
      </c>
      <c r="ITO78" s="1209">
        <f t="shared" si="124"/>
        <v>0</v>
      </c>
      <c r="ITP78" s="1209">
        <f t="shared" si="124"/>
        <v>0</v>
      </c>
      <c r="ITQ78" s="1209">
        <f t="shared" si="124"/>
        <v>0</v>
      </c>
      <c r="ITR78" s="1209">
        <f t="shared" si="124"/>
        <v>0</v>
      </c>
      <c r="ITS78" s="1209">
        <f t="shared" si="124"/>
        <v>0</v>
      </c>
      <c r="ITT78" s="1209">
        <f t="shared" si="124"/>
        <v>0</v>
      </c>
      <c r="ITU78" s="1209">
        <f t="shared" si="124"/>
        <v>0</v>
      </c>
      <c r="ITV78" s="1209">
        <f t="shared" si="124"/>
        <v>0</v>
      </c>
      <c r="ITW78" s="1209">
        <f t="shared" si="124"/>
        <v>0</v>
      </c>
      <c r="ITX78" s="1209">
        <f t="shared" si="124"/>
        <v>0</v>
      </c>
      <c r="ITY78" s="1209">
        <f t="shared" si="124"/>
        <v>0</v>
      </c>
      <c r="ITZ78" s="1209">
        <f t="shared" si="124"/>
        <v>0</v>
      </c>
      <c r="IUA78" s="1209">
        <f t="shared" si="124"/>
        <v>0</v>
      </c>
      <c r="IUB78" s="1209">
        <f t="shared" si="124"/>
        <v>0</v>
      </c>
      <c r="IUC78" s="1209">
        <f t="shared" si="124"/>
        <v>0</v>
      </c>
      <c r="IUD78" s="1209">
        <f t="shared" si="124"/>
        <v>0</v>
      </c>
      <c r="IUE78" s="1209">
        <f t="shared" si="124"/>
        <v>0</v>
      </c>
      <c r="IUF78" s="1209">
        <f t="shared" si="124"/>
        <v>0</v>
      </c>
      <c r="IUG78" s="1209">
        <f t="shared" si="124"/>
        <v>0</v>
      </c>
      <c r="IUH78" s="1209">
        <f t="shared" si="124"/>
        <v>0</v>
      </c>
      <c r="IUI78" s="1209">
        <f t="shared" si="124"/>
        <v>0</v>
      </c>
      <c r="IUJ78" s="1209">
        <f t="shared" si="124"/>
        <v>0</v>
      </c>
      <c r="IUK78" s="1209">
        <f t="shared" si="124"/>
        <v>0</v>
      </c>
      <c r="IUL78" s="1209">
        <f t="shared" si="124"/>
        <v>0</v>
      </c>
      <c r="IUM78" s="1209">
        <f t="shared" si="124"/>
        <v>0</v>
      </c>
      <c r="IUN78" s="1209">
        <f t="shared" si="124"/>
        <v>0</v>
      </c>
      <c r="IUO78" s="1209">
        <f t="shared" si="124"/>
        <v>0</v>
      </c>
      <c r="IUP78" s="1209">
        <f t="shared" si="124"/>
        <v>0</v>
      </c>
      <c r="IUQ78" s="1209">
        <f t="shared" si="124"/>
        <v>0</v>
      </c>
      <c r="IUR78" s="1209">
        <f t="shared" si="124"/>
        <v>0</v>
      </c>
      <c r="IUS78" s="1209">
        <f t="shared" si="124"/>
        <v>0</v>
      </c>
      <c r="IUT78" s="1209">
        <f t="shared" si="124"/>
        <v>0</v>
      </c>
      <c r="IUU78" s="1209">
        <f t="shared" si="124"/>
        <v>0</v>
      </c>
      <c r="IUV78" s="1209">
        <f t="shared" si="124"/>
        <v>0</v>
      </c>
      <c r="IUW78" s="1209">
        <f t="shared" si="124"/>
        <v>0</v>
      </c>
      <c r="IUX78" s="1209">
        <f t="shared" si="124"/>
        <v>0</v>
      </c>
      <c r="IUY78" s="1209">
        <f t="shared" si="124"/>
        <v>0</v>
      </c>
      <c r="IUZ78" s="1209">
        <f t="shared" si="124"/>
        <v>0</v>
      </c>
      <c r="IVA78" s="1209">
        <f t="shared" si="124"/>
        <v>0</v>
      </c>
      <c r="IVB78" s="1209">
        <f t="shared" si="124"/>
        <v>0</v>
      </c>
      <c r="IVC78" s="1209">
        <f t="shared" si="124"/>
        <v>0</v>
      </c>
      <c r="IVD78" s="1209">
        <f t="shared" ref="IVD78:IXO78" si="125">SUM(IVD76:IVD77)</f>
        <v>0</v>
      </c>
      <c r="IVE78" s="1209">
        <f t="shared" si="125"/>
        <v>0</v>
      </c>
      <c r="IVF78" s="1209">
        <f t="shared" si="125"/>
        <v>0</v>
      </c>
      <c r="IVG78" s="1209">
        <f t="shared" si="125"/>
        <v>0</v>
      </c>
      <c r="IVH78" s="1209">
        <f t="shared" si="125"/>
        <v>0</v>
      </c>
      <c r="IVI78" s="1209">
        <f t="shared" si="125"/>
        <v>0</v>
      </c>
      <c r="IVJ78" s="1209">
        <f t="shared" si="125"/>
        <v>0</v>
      </c>
      <c r="IVK78" s="1209">
        <f t="shared" si="125"/>
        <v>0</v>
      </c>
      <c r="IVL78" s="1209">
        <f t="shared" si="125"/>
        <v>0</v>
      </c>
      <c r="IVM78" s="1209">
        <f t="shared" si="125"/>
        <v>0</v>
      </c>
      <c r="IVN78" s="1209">
        <f t="shared" si="125"/>
        <v>0</v>
      </c>
      <c r="IVO78" s="1209">
        <f t="shared" si="125"/>
        <v>0</v>
      </c>
      <c r="IVP78" s="1209">
        <f t="shared" si="125"/>
        <v>0</v>
      </c>
      <c r="IVQ78" s="1209">
        <f t="shared" si="125"/>
        <v>0</v>
      </c>
      <c r="IVR78" s="1209">
        <f t="shared" si="125"/>
        <v>0</v>
      </c>
      <c r="IVS78" s="1209">
        <f t="shared" si="125"/>
        <v>0</v>
      </c>
      <c r="IVT78" s="1209">
        <f t="shared" si="125"/>
        <v>0</v>
      </c>
      <c r="IVU78" s="1209">
        <f t="shared" si="125"/>
        <v>0</v>
      </c>
      <c r="IVV78" s="1209">
        <f t="shared" si="125"/>
        <v>0</v>
      </c>
      <c r="IVW78" s="1209">
        <f t="shared" si="125"/>
        <v>0</v>
      </c>
      <c r="IVX78" s="1209">
        <f t="shared" si="125"/>
        <v>0</v>
      </c>
      <c r="IVY78" s="1209">
        <f t="shared" si="125"/>
        <v>0</v>
      </c>
      <c r="IVZ78" s="1209">
        <f t="shared" si="125"/>
        <v>0</v>
      </c>
      <c r="IWA78" s="1209">
        <f t="shared" si="125"/>
        <v>0</v>
      </c>
      <c r="IWB78" s="1209">
        <f t="shared" si="125"/>
        <v>0</v>
      </c>
      <c r="IWC78" s="1209">
        <f t="shared" si="125"/>
        <v>0</v>
      </c>
      <c r="IWD78" s="1209">
        <f t="shared" si="125"/>
        <v>0</v>
      </c>
      <c r="IWE78" s="1209">
        <f t="shared" si="125"/>
        <v>0</v>
      </c>
      <c r="IWF78" s="1209">
        <f t="shared" si="125"/>
        <v>0</v>
      </c>
      <c r="IWG78" s="1209">
        <f t="shared" si="125"/>
        <v>0</v>
      </c>
      <c r="IWH78" s="1209">
        <f t="shared" si="125"/>
        <v>0</v>
      </c>
      <c r="IWI78" s="1209">
        <f t="shared" si="125"/>
        <v>0</v>
      </c>
      <c r="IWJ78" s="1209">
        <f t="shared" si="125"/>
        <v>0</v>
      </c>
      <c r="IWK78" s="1209">
        <f t="shared" si="125"/>
        <v>0</v>
      </c>
      <c r="IWL78" s="1209">
        <f t="shared" si="125"/>
        <v>0</v>
      </c>
      <c r="IWM78" s="1209">
        <f t="shared" si="125"/>
        <v>0</v>
      </c>
      <c r="IWN78" s="1209">
        <f t="shared" si="125"/>
        <v>0</v>
      </c>
      <c r="IWO78" s="1209">
        <f t="shared" si="125"/>
        <v>0</v>
      </c>
      <c r="IWP78" s="1209">
        <f t="shared" si="125"/>
        <v>0</v>
      </c>
      <c r="IWQ78" s="1209">
        <f t="shared" si="125"/>
        <v>0</v>
      </c>
      <c r="IWR78" s="1209">
        <f t="shared" si="125"/>
        <v>0</v>
      </c>
      <c r="IWS78" s="1209">
        <f t="shared" si="125"/>
        <v>0</v>
      </c>
      <c r="IWT78" s="1209">
        <f t="shared" si="125"/>
        <v>0</v>
      </c>
      <c r="IWU78" s="1209">
        <f t="shared" si="125"/>
        <v>0</v>
      </c>
      <c r="IWV78" s="1209">
        <f t="shared" si="125"/>
        <v>0</v>
      </c>
      <c r="IWW78" s="1209">
        <f t="shared" si="125"/>
        <v>0</v>
      </c>
      <c r="IWX78" s="1209">
        <f t="shared" si="125"/>
        <v>0</v>
      </c>
      <c r="IWY78" s="1209">
        <f t="shared" si="125"/>
        <v>0</v>
      </c>
      <c r="IWZ78" s="1209">
        <f t="shared" si="125"/>
        <v>0</v>
      </c>
      <c r="IXA78" s="1209">
        <f t="shared" si="125"/>
        <v>0</v>
      </c>
      <c r="IXB78" s="1209">
        <f t="shared" si="125"/>
        <v>0</v>
      </c>
      <c r="IXC78" s="1209">
        <f t="shared" si="125"/>
        <v>0</v>
      </c>
      <c r="IXD78" s="1209">
        <f t="shared" si="125"/>
        <v>0</v>
      </c>
      <c r="IXE78" s="1209">
        <f t="shared" si="125"/>
        <v>0</v>
      </c>
      <c r="IXF78" s="1209">
        <f t="shared" si="125"/>
        <v>0</v>
      </c>
      <c r="IXG78" s="1209">
        <f t="shared" si="125"/>
        <v>0</v>
      </c>
      <c r="IXH78" s="1209">
        <f t="shared" si="125"/>
        <v>0</v>
      </c>
      <c r="IXI78" s="1209">
        <f t="shared" si="125"/>
        <v>0</v>
      </c>
      <c r="IXJ78" s="1209">
        <f t="shared" si="125"/>
        <v>0</v>
      </c>
      <c r="IXK78" s="1209">
        <f t="shared" si="125"/>
        <v>0</v>
      </c>
      <c r="IXL78" s="1209">
        <f t="shared" si="125"/>
        <v>0</v>
      </c>
      <c r="IXM78" s="1209">
        <f t="shared" si="125"/>
        <v>0</v>
      </c>
      <c r="IXN78" s="1209">
        <f t="shared" si="125"/>
        <v>0</v>
      </c>
      <c r="IXO78" s="1209">
        <f t="shared" si="125"/>
        <v>0</v>
      </c>
      <c r="IXP78" s="1209">
        <f t="shared" ref="IXP78:JAA78" si="126">SUM(IXP76:IXP77)</f>
        <v>0</v>
      </c>
      <c r="IXQ78" s="1209">
        <f t="shared" si="126"/>
        <v>0</v>
      </c>
      <c r="IXR78" s="1209">
        <f t="shared" si="126"/>
        <v>0</v>
      </c>
      <c r="IXS78" s="1209">
        <f t="shared" si="126"/>
        <v>0</v>
      </c>
      <c r="IXT78" s="1209">
        <f t="shared" si="126"/>
        <v>0</v>
      </c>
      <c r="IXU78" s="1209">
        <f t="shared" si="126"/>
        <v>0</v>
      </c>
      <c r="IXV78" s="1209">
        <f t="shared" si="126"/>
        <v>0</v>
      </c>
      <c r="IXW78" s="1209">
        <f t="shared" si="126"/>
        <v>0</v>
      </c>
      <c r="IXX78" s="1209">
        <f t="shared" si="126"/>
        <v>0</v>
      </c>
      <c r="IXY78" s="1209">
        <f t="shared" si="126"/>
        <v>0</v>
      </c>
      <c r="IXZ78" s="1209">
        <f t="shared" si="126"/>
        <v>0</v>
      </c>
      <c r="IYA78" s="1209">
        <f t="shared" si="126"/>
        <v>0</v>
      </c>
      <c r="IYB78" s="1209">
        <f t="shared" si="126"/>
        <v>0</v>
      </c>
      <c r="IYC78" s="1209">
        <f t="shared" si="126"/>
        <v>0</v>
      </c>
      <c r="IYD78" s="1209">
        <f t="shared" si="126"/>
        <v>0</v>
      </c>
      <c r="IYE78" s="1209">
        <f t="shared" si="126"/>
        <v>0</v>
      </c>
      <c r="IYF78" s="1209">
        <f t="shared" si="126"/>
        <v>0</v>
      </c>
      <c r="IYG78" s="1209">
        <f t="shared" si="126"/>
        <v>0</v>
      </c>
      <c r="IYH78" s="1209">
        <f t="shared" si="126"/>
        <v>0</v>
      </c>
      <c r="IYI78" s="1209">
        <f t="shared" si="126"/>
        <v>0</v>
      </c>
      <c r="IYJ78" s="1209">
        <f t="shared" si="126"/>
        <v>0</v>
      </c>
      <c r="IYK78" s="1209">
        <f t="shared" si="126"/>
        <v>0</v>
      </c>
      <c r="IYL78" s="1209">
        <f t="shared" si="126"/>
        <v>0</v>
      </c>
      <c r="IYM78" s="1209">
        <f t="shared" si="126"/>
        <v>0</v>
      </c>
      <c r="IYN78" s="1209">
        <f t="shared" si="126"/>
        <v>0</v>
      </c>
      <c r="IYO78" s="1209">
        <f t="shared" si="126"/>
        <v>0</v>
      </c>
      <c r="IYP78" s="1209">
        <f t="shared" si="126"/>
        <v>0</v>
      </c>
      <c r="IYQ78" s="1209">
        <f t="shared" si="126"/>
        <v>0</v>
      </c>
      <c r="IYR78" s="1209">
        <f t="shared" si="126"/>
        <v>0</v>
      </c>
      <c r="IYS78" s="1209">
        <f t="shared" si="126"/>
        <v>0</v>
      </c>
      <c r="IYT78" s="1209">
        <f t="shared" si="126"/>
        <v>0</v>
      </c>
      <c r="IYU78" s="1209">
        <f t="shared" si="126"/>
        <v>0</v>
      </c>
      <c r="IYV78" s="1209">
        <f t="shared" si="126"/>
        <v>0</v>
      </c>
      <c r="IYW78" s="1209">
        <f t="shared" si="126"/>
        <v>0</v>
      </c>
      <c r="IYX78" s="1209">
        <f t="shared" si="126"/>
        <v>0</v>
      </c>
      <c r="IYY78" s="1209">
        <f t="shared" si="126"/>
        <v>0</v>
      </c>
      <c r="IYZ78" s="1209">
        <f t="shared" si="126"/>
        <v>0</v>
      </c>
      <c r="IZA78" s="1209">
        <f t="shared" si="126"/>
        <v>0</v>
      </c>
      <c r="IZB78" s="1209">
        <f t="shared" si="126"/>
        <v>0</v>
      </c>
      <c r="IZC78" s="1209">
        <f t="shared" si="126"/>
        <v>0</v>
      </c>
      <c r="IZD78" s="1209">
        <f t="shared" si="126"/>
        <v>0</v>
      </c>
      <c r="IZE78" s="1209">
        <f t="shared" si="126"/>
        <v>0</v>
      </c>
      <c r="IZF78" s="1209">
        <f t="shared" si="126"/>
        <v>0</v>
      </c>
      <c r="IZG78" s="1209">
        <f t="shared" si="126"/>
        <v>0</v>
      </c>
      <c r="IZH78" s="1209">
        <f t="shared" si="126"/>
        <v>0</v>
      </c>
      <c r="IZI78" s="1209">
        <f t="shared" si="126"/>
        <v>0</v>
      </c>
      <c r="IZJ78" s="1209">
        <f t="shared" si="126"/>
        <v>0</v>
      </c>
      <c r="IZK78" s="1209">
        <f t="shared" si="126"/>
        <v>0</v>
      </c>
      <c r="IZL78" s="1209">
        <f t="shared" si="126"/>
        <v>0</v>
      </c>
      <c r="IZM78" s="1209">
        <f t="shared" si="126"/>
        <v>0</v>
      </c>
      <c r="IZN78" s="1209">
        <f t="shared" si="126"/>
        <v>0</v>
      </c>
      <c r="IZO78" s="1209">
        <f t="shared" si="126"/>
        <v>0</v>
      </c>
      <c r="IZP78" s="1209">
        <f t="shared" si="126"/>
        <v>0</v>
      </c>
      <c r="IZQ78" s="1209">
        <f t="shared" si="126"/>
        <v>0</v>
      </c>
      <c r="IZR78" s="1209">
        <f t="shared" si="126"/>
        <v>0</v>
      </c>
      <c r="IZS78" s="1209">
        <f t="shared" si="126"/>
        <v>0</v>
      </c>
      <c r="IZT78" s="1209">
        <f t="shared" si="126"/>
        <v>0</v>
      </c>
      <c r="IZU78" s="1209">
        <f t="shared" si="126"/>
        <v>0</v>
      </c>
      <c r="IZV78" s="1209">
        <f t="shared" si="126"/>
        <v>0</v>
      </c>
      <c r="IZW78" s="1209">
        <f t="shared" si="126"/>
        <v>0</v>
      </c>
      <c r="IZX78" s="1209">
        <f t="shared" si="126"/>
        <v>0</v>
      </c>
      <c r="IZY78" s="1209">
        <f t="shared" si="126"/>
        <v>0</v>
      </c>
      <c r="IZZ78" s="1209">
        <f t="shared" si="126"/>
        <v>0</v>
      </c>
      <c r="JAA78" s="1209">
        <f t="shared" si="126"/>
        <v>0</v>
      </c>
      <c r="JAB78" s="1209">
        <f t="shared" ref="JAB78:JCM78" si="127">SUM(JAB76:JAB77)</f>
        <v>0</v>
      </c>
      <c r="JAC78" s="1209">
        <f t="shared" si="127"/>
        <v>0</v>
      </c>
      <c r="JAD78" s="1209">
        <f t="shared" si="127"/>
        <v>0</v>
      </c>
      <c r="JAE78" s="1209">
        <f t="shared" si="127"/>
        <v>0</v>
      </c>
      <c r="JAF78" s="1209">
        <f t="shared" si="127"/>
        <v>0</v>
      </c>
      <c r="JAG78" s="1209">
        <f t="shared" si="127"/>
        <v>0</v>
      </c>
      <c r="JAH78" s="1209">
        <f t="shared" si="127"/>
        <v>0</v>
      </c>
      <c r="JAI78" s="1209">
        <f t="shared" si="127"/>
        <v>0</v>
      </c>
      <c r="JAJ78" s="1209">
        <f t="shared" si="127"/>
        <v>0</v>
      </c>
      <c r="JAK78" s="1209">
        <f t="shared" si="127"/>
        <v>0</v>
      </c>
      <c r="JAL78" s="1209">
        <f t="shared" si="127"/>
        <v>0</v>
      </c>
      <c r="JAM78" s="1209">
        <f t="shared" si="127"/>
        <v>0</v>
      </c>
      <c r="JAN78" s="1209">
        <f t="shared" si="127"/>
        <v>0</v>
      </c>
      <c r="JAO78" s="1209">
        <f t="shared" si="127"/>
        <v>0</v>
      </c>
      <c r="JAP78" s="1209">
        <f t="shared" si="127"/>
        <v>0</v>
      </c>
      <c r="JAQ78" s="1209">
        <f t="shared" si="127"/>
        <v>0</v>
      </c>
      <c r="JAR78" s="1209">
        <f t="shared" si="127"/>
        <v>0</v>
      </c>
      <c r="JAS78" s="1209">
        <f t="shared" si="127"/>
        <v>0</v>
      </c>
      <c r="JAT78" s="1209">
        <f t="shared" si="127"/>
        <v>0</v>
      </c>
      <c r="JAU78" s="1209">
        <f t="shared" si="127"/>
        <v>0</v>
      </c>
      <c r="JAV78" s="1209">
        <f t="shared" si="127"/>
        <v>0</v>
      </c>
      <c r="JAW78" s="1209">
        <f t="shared" si="127"/>
        <v>0</v>
      </c>
      <c r="JAX78" s="1209">
        <f t="shared" si="127"/>
        <v>0</v>
      </c>
      <c r="JAY78" s="1209">
        <f t="shared" si="127"/>
        <v>0</v>
      </c>
      <c r="JAZ78" s="1209">
        <f t="shared" si="127"/>
        <v>0</v>
      </c>
      <c r="JBA78" s="1209">
        <f t="shared" si="127"/>
        <v>0</v>
      </c>
      <c r="JBB78" s="1209">
        <f t="shared" si="127"/>
        <v>0</v>
      </c>
      <c r="JBC78" s="1209">
        <f t="shared" si="127"/>
        <v>0</v>
      </c>
      <c r="JBD78" s="1209">
        <f t="shared" si="127"/>
        <v>0</v>
      </c>
      <c r="JBE78" s="1209">
        <f t="shared" si="127"/>
        <v>0</v>
      </c>
      <c r="JBF78" s="1209">
        <f t="shared" si="127"/>
        <v>0</v>
      </c>
      <c r="JBG78" s="1209">
        <f t="shared" si="127"/>
        <v>0</v>
      </c>
      <c r="JBH78" s="1209">
        <f t="shared" si="127"/>
        <v>0</v>
      </c>
      <c r="JBI78" s="1209">
        <f t="shared" si="127"/>
        <v>0</v>
      </c>
      <c r="JBJ78" s="1209">
        <f t="shared" si="127"/>
        <v>0</v>
      </c>
      <c r="JBK78" s="1209">
        <f t="shared" si="127"/>
        <v>0</v>
      </c>
      <c r="JBL78" s="1209">
        <f t="shared" si="127"/>
        <v>0</v>
      </c>
      <c r="JBM78" s="1209">
        <f t="shared" si="127"/>
        <v>0</v>
      </c>
      <c r="JBN78" s="1209">
        <f t="shared" si="127"/>
        <v>0</v>
      </c>
      <c r="JBO78" s="1209">
        <f t="shared" si="127"/>
        <v>0</v>
      </c>
      <c r="JBP78" s="1209">
        <f t="shared" si="127"/>
        <v>0</v>
      </c>
      <c r="JBQ78" s="1209">
        <f t="shared" si="127"/>
        <v>0</v>
      </c>
      <c r="JBR78" s="1209">
        <f t="shared" si="127"/>
        <v>0</v>
      </c>
      <c r="JBS78" s="1209">
        <f t="shared" si="127"/>
        <v>0</v>
      </c>
      <c r="JBT78" s="1209">
        <f t="shared" si="127"/>
        <v>0</v>
      </c>
      <c r="JBU78" s="1209">
        <f t="shared" si="127"/>
        <v>0</v>
      </c>
      <c r="JBV78" s="1209">
        <f t="shared" si="127"/>
        <v>0</v>
      </c>
      <c r="JBW78" s="1209">
        <f t="shared" si="127"/>
        <v>0</v>
      </c>
      <c r="JBX78" s="1209">
        <f t="shared" si="127"/>
        <v>0</v>
      </c>
      <c r="JBY78" s="1209">
        <f t="shared" si="127"/>
        <v>0</v>
      </c>
      <c r="JBZ78" s="1209">
        <f t="shared" si="127"/>
        <v>0</v>
      </c>
      <c r="JCA78" s="1209">
        <f t="shared" si="127"/>
        <v>0</v>
      </c>
      <c r="JCB78" s="1209">
        <f t="shared" si="127"/>
        <v>0</v>
      </c>
      <c r="JCC78" s="1209">
        <f t="shared" si="127"/>
        <v>0</v>
      </c>
      <c r="JCD78" s="1209">
        <f t="shared" si="127"/>
        <v>0</v>
      </c>
      <c r="JCE78" s="1209">
        <f t="shared" si="127"/>
        <v>0</v>
      </c>
      <c r="JCF78" s="1209">
        <f t="shared" si="127"/>
        <v>0</v>
      </c>
      <c r="JCG78" s="1209">
        <f t="shared" si="127"/>
        <v>0</v>
      </c>
      <c r="JCH78" s="1209">
        <f t="shared" si="127"/>
        <v>0</v>
      </c>
      <c r="JCI78" s="1209">
        <f t="shared" si="127"/>
        <v>0</v>
      </c>
      <c r="JCJ78" s="1209">
        <f t="shared" si="127"/>
        <v>0</v>
      </c>
      <c r="JCK78" s="1209">
        <f t="shared" si="127"/>
        <v>0</v>
      </c>
      <c r="JCL78" s="1209">
        <f t="shared" si="127"/>
        <v>0</v>
      </c>
      <c r="JCM78" s="1209">
        <f t="shared" si="127"/>
        <v>0</v>
      </c>
      <c r="JCN78" s="1209">
        <f t="shared" ref="JCN78:JEY78" si="128">SUM(JCN76:JCN77)</f>
        <v>0</v>
      </c>
      <c r="JCO78" s="1209">
        <f t="shared" si="128"/>
        <v>0</v>
      </c>
      <c r="JCP78" s="1209">
        <f t="shared" si="128"/>
        <v>0</v>
      </c>
      <c r="JCQ78" s="1209">
        <f t="shared" si="128"/>
        <v>0</v>
      </c>
      <c r="JCR78" s="1209">
        <f t="shared" si="128"/>
        <v>0</v>
      </c>
      <c r="JCS78" s="1209">
        <f t="shared" si="128"/>
        <v>0</v>
      </c>
      <c r="JCT78" s="1209">
        <f t="shared" si="128"/>
        <v>0</v>
      </c>
      <c r="JCU78" s="1209">
        <f t="shared" si="128"/>
        <v>0</v>
      </c>
      <c r="JCV78" s="1209">
        <f t="shared" si="128"/>
        <v>0</v>
      </c>
      <c r="JCW78" s="1209">
        <f t="shared" si="128"/>
        <v>0</v>
      </c>
      <c r="JCX78" s="1209">
        <f t="shared" si="128"/>
        <v>0</v>
      </c>
      <c r="JCY78" s="1209">
        <f t="shared" si="128"/>
        <v>0</v>
      </c>
      <c r="JCZ78" s="1209">
        <f t="shared" si="128"/>
        <v>0</v>
      </c>
      <c r="JDA78" s="1209">
        <f t="shared" si="128"/>
        <v>0</v>
      </c>
      <c r="JDB78" s="1209">
        <f t="shared" si="128"/>
        <v>0</v>
      </c>
      <c r="JDC78" s="1209">
        <f t="shared" si="128"/>
        <v>0</v>
      </c>
      <c r="JDD78" s="1209">
        <f t="shared" si="128"/>
        <v>0</v>
      </c>
      <c r="JDE78" s="1209">
        <f t="shared" si="128"/>
        <v>0</v>
      </c>
      <c r="JDF78" s="1209">
        <f t="shared" si="128"/>
        <v>0</v>
      </c>
      <c r="JDG78" s="1209">
        <f t="shared" si="128"/>
        <v>0</v>
      </c>
      <c r="JDH78" s="1209">
        <f t="shared" si="128"/>
        <v>0</v>
      </c>
      <c r="JDI78" s="1209">
        <f t="shared" si="128"/>
        <v>0</v>
      </c>
      <c r="JDJ78" s="1209">
        <f t="shared" si="128"/>
        <v>0</v>
      </c>
      <c r="JDK78" s="1209">
        <f t="shared" si="128"/>
        <v>0</v>
      </c>
      <c r="JDL78" s="1209">
        <f t="shared" si="128"/>
        <v>0</v>
      </c>
      <c r="JDM78" s="1209">
        <f t="shared" si="128"/>
        <v>0</v>
      </c>
      <c r="JDN78" s="1209">
        <f t="shared" si="128"/>
        <v>0</v>
      </c>
      <c r="JDO78" s="1209">
        <f t="shared" si="128"/>
        <v>0</v>
      </c>
      <c r="JDP78" s="1209">
        <f t="shared" si="128"/>
        <v>0</v>
      </c>
      <c r="JDQ78" s="1209">
        <f t="shared" si="128"/>
        <v>0</v>
      </c>
      <c r="JDR78" s="1209">
        <f t="shared" si="128"/>
        <v>0</v>
      </c>
      <c r="JDS78" s="1209">
        <f t="shared" si="128"/>
        <v>0</v>
      </c>
      <c r="JDT78" s="1209">
        <f t="shared" si="128"/>
        <v>0</v>
      </c>
      <c r="JDU78" s="1209">
        <f t="shared" si="128"/>
        <v>0</v>
      </c>
      <c r="JDV78" s="1209">
        <f t="shared" si="128"/>
        <v>0</v>
      </c>
      <c r="JDW78" s="1209">
        <f t="shared" si="128"/>
        <v>0</v>
      </c>
      <c r="JDX78" s="1209">
        <f t="shared" si="128"/>
        <v>0</v>
      </c>
      <c r="JDY78" s="1209">
        <f t="shared" si="128"/>
        <v>0</v>
      </c>
      <c r="JDZ78" s="1209">
        <f t="shared" si="128"/>
        <v>0</v>
      </c>
      <c r="JEA78" s="1209">
        <f t="shared" si="128"/>
        <v>0</v>
      </c>
      <c r="JEB78" s="1209">
        <f t="shared" si="128"/>
        <v>0</v>
      </c>
      <c r="JEC78" s="1209">
        <f t="shared" si="128"/>
        <v>0</v>
      </c>
      <c r="JED78" s="1209">
        <f t="shared" si="128"/>
        <v>0</v>
      </c>
      <c r="JEE78" s="1209">
        <f t="shared" si="128"/>
        <v>0</v>
      </c>
      <c r="JEF78" s="1209">
        <f t="shared" si="128"/>
        <v>0</v>
      </c>
      <c r="JEG78" s="1209">
        <f t="shared" si="128"/>
        <v>0</v>
      </c>
      <c r="JEH78" s="1209">
        <f t="shared" si="128"/>
        <v>0</v>
      </c>
      <c r="JEI78" s="1209">
        <f t="shared" si="128"/>
        <v>0</v>
      </c>
      <c r="JEJ78" s="1209">
        <f t="shared" si="128"/>
        <v>0</v>
      </c>
      <c r="JEK78" s="1209">
        <f t="shared" si="128"/>
        <v>0</v>
      </c>
      <c r="JEL78" s="1209">
        <f t="shared" si="128"/>
        <v>0</v>
      </c>
      <c r="JEM78" s="1209">
        <f t="shared" si="128"/>
        <v>0</v>
      </c>
      <c r="JEN78" s="1209">
        <f t="shared" si="128"/>
        <v>0</v>
      </c>
      <c r="JEO78" s="1209">
        <f t="shared" si="128"/>
        <v>0</v>
      </c>
      <c r="JEP78" s="1209">
        <f t="shared" si="128"/>
        <v>0</v>
      </c>
      <c r="JEQ78" s="1209">
        <f t="shared" si="128"/>
        <v>0</v>
      </c>
      <c r="JER78" s="1209">
        <f t="shared" si="128"/>
        <v>0</v>
      </c>
      <c r="JES78" s="1209">
        <f t="shared" si="128"/>
        <v>0</v>
      </c>
      <c r="JET78" s="1209">
        <f t="shared" si="128"/>
        <v>0</v>
      </c>
      <c r="JEU78" s="1209">
        <f t="shared" si="128"/>
        <v>0</v>
      </c>
      <c r="JEV78" s="1209">
        <f t="shared" si="128"/>
        <v>0</v>
      </c>
      <c r="JEW78" s="1209">
        <f t="shared" si="128"/>
        <v>0</v>
      </c>
      <c r="JEX78" s="1209">
        <f t="shared" si="128"/>
        <v>0</v>
      </c>
      <c r="JEY78" s="1209">
        <f t="shared" si="128"/>
        <v>0</v>
      </c>
      <c r="JEZ78" s="1209">
        <f t="shared" ref="JEZ78:JHK78" si="129">SUM(JEZ76:JEZ77)</f>
        <v>0</v>
      </c>
      <c r="JFA78" s="1209">
        <f t="shared" si="129"/>
        <v>0</v>
      </c>
      <c r="JFB78" s="1209">
        <f t="shared" si="129"/>
        <v>0</v>
      </c>
      <c r="JFC78" s="1209">
        <f t="shared" si="129"/>
        <v>0</v>
      </c>
      <c r="JFD78" s="1209">
        <f t="shared" si="129"/>
        <v>0</v>
      </c>
      <c r="JFE78" s="1209">
        <f t="shared" si="129"/>
        <v>0</v>
      </c>
      <c r="JFF78" s="1209">
        <f t="shared" si="129"/>
        <v>0</v>
      </c>
      <c r="JFG78" s="1209">
        <f t="shared" si="129"/>
        <v>0</v>
      </c>
      <c r="JFH78" s="1209">
        <f t="shared" si="129"/>
        <v>0</v>
      </c>
      <c r="JFI78" s="1209">
        <f t="shared" si="129"/>
        <v>0</v>
      </c>
      <c r="JFJ78" s="1209">
        <f t="shared" si="129"/>
        <v>0</v>
      </c>
      <c r="JFK78" s="1209">
        <f t="shared" si="129"/>
        <v>0</v>
      </c>
      <c r="JFL78" s="1209">
        <f t="shared" si="129"/>
        <v>0</v>
      </c>
      <c r="JFM78" s="1209">
        <f t="shared" si="129"/>
        <v>0</v>
      </c>
      <c r="JFN78" s="1209">
        <f t="shared" si="129"/>
        <v>0</v>
      </c>
      <c r="JFO78" s="1209">
        <f t="shared" si="129"/>
        <v>0</v>
      </c>
      <c r="JFP78" s="1209">
        <f t="shared" si="129"/>
        <v>0</v>
      </c>
      <c r="JFQ78" s="1209">
        <f t="shared" si="129"/>
        <v>0</v>
      </c>
      <c r="JFR78" s="1209">
        <f t="shared" si="129"/>
        <v>0</v>
      </c>
      <c r="JFS78" s="1209">
        <f t="shared" si="129"/>
        <v>0</v>
      </c>
      <c r="JFT78" s="1209">
        <f t="shared" si="129"/>
        <v>0</v>
      </c>
      <c r="JFU78" s="1209">
        <f t="shared" si="129"/>
        <v>0</v>
      </c>
      <c r="JFV78" s="1209">
        <f t="shared" si="129"/>
        <v>0</v>
      </c>
      <c r="JFW78" s="1209">
        <f t="shared" si="129"/>
        <v>0</v>
      </c>
      <c r="JFX78" s="1209">
        <f t="shared" si="129"/>
        <v>0</v>
      </c>
      <c r="JFY78" s="1209">
        <f t="shared" si="129"/>
        <v>0</v>
      </c>
      <c r="JFZ78" s="1209">
        <f t="shared" si="129"/>
        <v>0</v>
      </c>
      <c r="JGA78" s="1209">
        <f t="shared" si="129"/>
        <v>0</v>
      </c>
      <c r="JGB78" s="1209">
        <f t="shared" si="129"/>
        <v>0</v>
      </c>
      <c r="JGC78" s="1209">
        <f t="shared" si="129"/>
        <v>0</v>
      </c>
      <c r="JGD78" s="1209">
        <f t="shared" si="129"/>
        <v>0</v>
      </c>
      <c r="JGE78" s="1209">
        <f t="shared" si="129"/>
        <v>0</v>
      </c>
      <c r="JGF78" s="1209">
        <f t="shared" si="129"/>
        <v>0</v>
      </c>
      <c r="JGG78" s="1209">
        <f t="shared" si="129"/>
        <v>0</v>
      </c>
      <c r="JGH78" s="1209">
        <f t="shared" si="129"/>
        <v>0</v>
      </c>
      <c r="JGI78" s="1209">
        <f t="shared" si="129"/>
        <v>0</v>
      </c>
      <c r="JGJ78" s="1209">
        <f t="shared" si="129"/>
        <v>0</v>
      </c>
      <c r="JGK78" s="1209">
        <f t="shared" si="129"/>
        <v>0</v>
      </c>
      <c r="JGL78" s="1209">
        <f t="shared" si="129"/>
        <v>0</v>
      </c>
      <c r="JGM78" s="1209">
        <f t="shared" si="129"/>
        <v>0</v>
      </c>
      <c r="JGN78" s="1209">
        <f t="shared" si="129"/>
        <v>0</v>
      </c>
      <c r="JGO78" s="1209">
        <f t="shared" si="129"/>
        <v>0</v>
      </c>
      <c r="JGP78" s="1209">
        <f t="shared" si="129"/>
        <v>0</v>
      </c>
      <c r="JGQ78" s="1209">
        <f t="shared" si="129"/>
        <v>0</v>
      </c>
      <c r="JGR78" s="1209">
        <f t="shared" si="129"/>
        <v>0</v>
      </c>
      <c r="JGS78" s="1209">
        <f t="shared" si="129"/>
        <v>0</v>
      </c>
      <c r="JGT78" s="1209">
        <f t="shared" si="129"/>
        <v>0</v>
      </c>
      <c r="JGU78" s="1209">
        <f t="shared" si="129"/>
        <v>0</v>
      </c>
      <c r="JGV78" s="1209">
        <f t="shared" si="129"/>
        <v>0</v>
      </c>
      <c r="JGW78" s="1209">
        <f t="shared" si="129"/>
        <v>0</v>
      </c>
      <c r="JGX78" s="1209">
        <f t="shared" si="129"/>
        <v>0</v>
      </c>
      <c r="JGY78" s="1209">
        <f t="shared" si="129"/>
        <v>0</v>
      </c>
      <c r="JGZ78" s="1209">
        <f t="shared" si="129"/>
        <v>0</v>
      </c>
      <c r="JHA78" s="1209">
        <f t="shared" si="129"/>
        <v>0</v>
      </c>
      <c r="JHB78" s="1209">
        <f t="shared" si="129"/>
        <v>0</v>
      </c>
      <c r="JHC78" s="1209">
        <f t="shared" si="129"/>
        <v>0</v>
      </c>
      <c r="JHD78" s="1209">
        <f t="shared" si="129"/>
        <v>0</v>
      </c>
      <c r="JHE78" s="1209">
        <f t="shared" si="129"/>
        <v>0</v>
      </c>
      <c r="JHF78" s="1209">
        <f t="shared" si="129"/>
        <v>0</v>
      </c>
      <c r="JHG78" s="1209">
        <f t="shared" si="129"/>
        <v>0</v>
      </c>
      <c r="JHH78" s="1209">
        <f t="shared" si="129"/>
        <v>0</v>
      </c>
      <c r="JHI78" s="1209">
        <f t="shared" si="129"/>
        <v>0</v>
      </c>
      <c r="JHJ78" s="1209">
        <f t="shared" si="129"/>
        <v>0</v>
      </c>
      <c r="JHK78" s="1209">
        <f t="shared" si="129"/>
        <v>0</v>
      </c>
      <c r="JHL78" s="1209">
        <f t="shared" ref="JHL78:JJW78" si="130">SUM(JHL76:JHL77)</f>
        <v>0</v>
      </c>
      <c r="JHM78" s="1209">
        <f t="shared" si="130"/>
        <v>0</v>
      </c>
      <c r="JHN78" s="1209">
        <f t="shared" si="130"/>
        <v>0</v>
      </c>
      <c r="JHO78" s="1209">
        <f t="shared" si="130"/>
        <v>0</v>
      </c>
      <c r="JHP78" s="1209">
        <f t="shared" si="130"/>
        <v>0</v>
      </c>
      <c r="JHQ78" s="1209">
        <f t="shared" si="130"/>
        <v>0</v>
      </c>
      <c r="JHR78" s="1209">
        <f t="shared" si="130"/>
        <v>0</v>
      </c>
      <c r="JHS78" s="1209">
        <f t="shared" si="130"/>
        <v>0</v>
      </c>
      <c r="JHT78" s="1209">
        <f t="shared" si="130"/>
        <v>0</v>
      </c>
      <c r="JHU78" s="1209">
        <f t="shared" si="130"/>
        <v>0</v>
      </c>
      <c r="JHV78" s="1209">
        <f t="shared" si="130"/>
        <v>0</v>
      </c>
      <c r="JHW78" s="1209">
        <f t="shared" si="130"/>
        <v>0</v>
      </c>
      <c r="JHX78" s="1209">
        <f t="shared" si="130"/>
        <v>0</v>
      </c>
      <c r="JHY78" s="1209">
        <f t="shared" si="130"/>
        <v>0</v>
      </c>
      <c r="JHZ78" s="1209">
        <f t="shared" si="130"/>
        <v>0</v>
      </c>
      <c r="JIA78" s="1209">
        <f t="shared" si="130"/>
        <v>0</v>
      </c>
      <c r="JIB78" s="1209">
        <f t="shared" si="130"/>
        <v>0</v>
      </c>
      <c r="JIC78" s="1209">
        <f t="shared" si="130"/>
        <v>0</v>
      </c>
      <c r="JID78" s="1209">
        <f t="shared" si="130"/>
        <v>0</v>
      </c>
      <c r="JIE78" s="1209">
        <f t="shared" si="130"/>
        <v>0</v>
      </c>
      <c r="JIF78" s="1209">
        <f t="shared" si="130"/>
        <v>0</v>
      </c>
      <c r="JIG78" s="1209">
        <f t="shared" si="130"/>
        <v>0</v>
      </c>
      <c r="JIH78" s="1209">
        <f t="shared" si="130"/>
        <v>0</v>
      </c>
      <c r="JII78" s="1209">
        <f t="shared" si="130"/>
        <v>0</v>
      </c>
      <c r="JIJ78" s="1209">
        <f t="shared" si="130"/>
        <v>0</v>
      </c>
      <c r="JIK78" s="1209">
        <f t="shared" si="130"/>
        <v>0</v>
      </c>
      <c r="JIL78" s="1209">
        <f t="shared" si="130"/>
        <v>0</v>
      </c>
      <c r="JIM78" s="1209">
        <f t="shared" si="130"/>
        <v>0</v>
      </c>
      <c r="JIN78" s="1209">
        <f t="shared" si="130"/>
        <v>0</v>
      </c>
      <c r="JIO78" s="1209">
        <f t="shared" si="130"/>
        <v>0</v>
      </c>
      <c r="JIP78" s="1209">
        <f t="shared" si="130"/>
        <v>0</v>
      </c>
      <c r="JIQ78" s="1209">
        <f t="shared" si="130"/>
        <v>0</v>
      </c>
      <c r="JIR78" s="1209">
        <f t="shared" si="130"/>
        <v>0</v>
      </c>
      <c r="JIS78" s="1209">
        <f t="shared" si="130"/>
        <v>0</v>
      </c>
      <c r="JIT78" s="1209">
        <f t="shared" si="130"/>
        <v>0</v>
      </c>
      <c r="JIU78" s="1209">
        <f t="shared" si="130"/>
        <v>0</v>
      </c>
      <c r="JIV78" s="1209">
        <f t="shared" si="130"/>
        <v>0</v>
      </c>
      <c r="JIW78" s="1209">
        <f t="shared" si="130"/>
        <v>0</v>
      </c>
      <c r="JIX78" s="1209">
        <f t="shared" si="130"/>
        <v>0</v>
      </c>
      <c r="JIY78" s="1209">
        <f t="shared" si="130"/>
        <v>0</v>
      </c>
      <c r="JIZ78" s="1209">
        <f t="shared" si="130"/>
        <v>0</v>
      </c>
      <c r="JJA78" s="1209">
        <f t="shared" si="130"/>
        <v>0</v>
      </c>
      <c r="JJB78" s="1209">
        <f t="shared" si="130"/>
        <v>0</v>
      </c>
      <c r="JJC78" s="1209">
        <f t="shared" si="130"/>
        <v>0</v>
      </c>
      <c r="JJD78" s="1209">
        <f t="shared" si="130"/>
        <v>0</v>
      </c>
      <c r="JJE78" s="1209">
        <f t="shared" si="130"/>
        <v>0</v>
      </c>
      <c r="JJF78" s="1209">
        <f t="shared" si="130"/>
        <v>0</v>
      </c>
      <c r="JJG78" s="1209">
        <f t="shared" si="130"/>
        <v>0</v>
      </c>
      <c r="JJH78" s="1209">
        <f t="shared" si="130"/>
        <v>0</v>
      </c>
      <c r="JJI78" s="1209">
        <f t="shared" si="130"/>
        <v>0</v>
      </c>
      <c r="JJJ78" s="1209">
        <f t="shared" si="130"/>
        <v>0</v>
      </c>
      <c r="JJK78" s="1209">
        <f t="shared" si="130"/>
        <v>0</v>
      </c>
      <c r="JJL78" s="1209">
        <f t="shared" si="130"/>
        <v>0</v>
      </c>
      <c r="JJM78" s="1209">
        <f t="shared" si="130"/>
        <v>0</v>
      </c>
      <c r="JJN78" s="1209">
        <f t="shared" si="130"/>
        <v>0</v>
      </c>
      <c r="JJO78" s="1209">
        <f t="shared" si="130"/>
        <v>0</v>
      </c>
      <c r="JJP78" s="1209">
        <f t="shared" si="130"/>
        <v>0</v>
      </c>
      <c r="JJQ78" s="1209">
        <f t="shared" si="130"/>
        <v>0</v>
      </c>
      <c r="JJR78" s="1209">
        <f t="shared" si="130"/>
        <v>0</v>
      </c>
      <c r="JJS78" s="1209">
        <f t="shared" si="130"/>
        <v>0</v>
      </c>
      <c r="JJT78" s="1209">
        <f t="shared" si="130"/>
        <v>0</v>
      </c>
      <c r="JJU78" s="1209">
        <f t="shared" si="130"/>
        <v>0</v>
      </c>
      <c r="JJV78" s="1209">
        <f t="shared" si="130"/>
        <v>0</v>
      </c>
      <c r="JJW78" s="1209">
        <f t="shared" si="130"/>
        <v>0</v>
      </c>
      <c r="JJX78" s="1209">
        <f t="shared" ref="JJX78:JMI78" si="131">SUM(JJX76:JJX77)</f>
        <v>0</v>
      </c>
      <c r="JJY78" s="1209">
        <f t="shared" si="131"/>
        <v>0</v>
      </c>
      <c r="JJZ78" s="1209">
        <f t="shared" si="131"/>
        <v>0</v>
      </c>
      <c r="JKA78" s="1209">
        <f t="shared" si="131"/>
        <v>0</v>
      </c>
      <c r="JKB78" s="1209">
        <f t="shared" si="131"/>
        <v>0</v>
      </c>
      <c r="JKC78" s="1209">
        <f t="shared" si="131"/>
        <v>0</v>
      </c>
      <c r="JKD78" s="1209">
        <f t="shared" si="131"/>
        <v>0</v>
      </c>
      <c r="JKE78" s="1209">
        <f t="shared" si="131"/>
        <v>0</v>
      </c>
      <c r="JKF78" s="1209">
        <f t="shared" si="131"/>
        <v>0</v>
      </c>
      <c r="JKG78" s="1209">
        <f t="shared" si="131"/>
        <v>0</v>
      </c>
      <c r="JKH78" s="1209">
        <f t="shared" si="131"/>
        <v>0</v>
      </c>
      <c r="JKI78" s="1209">
        <f t="shared" si="131"/>
        <v>0</v>
      </c>
      <c r="JKJ78" s="1209">
        <f t="shared" si="131"/>
        <v>0</v>
      </c>
      <c r="JKK78" s="1209">
        <f t="shared" si="131"/>
        <v>0</v>
      </c>
      <c r="JKL78" s="1209">
        <f t="shared" si="131"/>
        <v>0</v>
      </c>
      <c r="JKM78" s="1209">
        <f t="shared" si="131"/>
        <v>0</v>
      </c>
      <c r="JKN78" s="1209">
        <f t="shared" si="131"/>
        <v>0</v>
      </c>
      <c r="JKO78" s="1209">
        <f t="shared" si="131"/>
        <v>0</v>
      </c>
      <c r="JKP78" s="1209">
        <f t="shared" si="131"/>
        <v>0</v>
      </c>
      <c r="JKQ78" s="1209">
        <f t="shared" si="131"/>
        <v>0</v>
      </c>
      <c r="JKR78" s="1209">
        <f t="shared" si="131"/>
        <v>0</v>
      </c>
      <c r="JKS78" s="1209">
        <f t="shared" si="131"/>
        <v>0</v>
      </c>
      <c r="JKT78" s="1209">
        <f t="shared" si="131"/>
        <v>0</v>
      </c>
      <c r="JKU78" s="1209">
        <f t="shared" si="131"/>
        <v>0</v>
      </c>
      <c r="JKV78" s="1209">
        <f t="shared" si="131"/>
        <v>0</v>
      </c>
      <c r="JKW78" s="1209">
        <f t="shared" si="131"/>
        <v>0</v>
      </c>
      <c r="JKX78" s="1209">
        <f t="shared" si="131"/>
        <v>0</v>
      </c>
      <c r="JKY78" s="1209">
        <f t="shared" si="131"/>
        <v>0</v>
      </c>
      <c r="JKZ78" s="1209">
        <f t="shared" si="131"/>
        <v>0</v>
      </c>
      <c r="JLA78" s="1209">
        <f t="shared" si="131"/>
        <v>0</v>
      </c>
      <c r="JLB78" s="1209">
        <f t="shared" si="131"/>
        <v>0</v>
      </c>
      <c r="JLC78" s="1209">
        <f t="shared" si="131"/>
        <v>0</v>
      </c>
      <c r="JLD78" s="1209">
        <f t="shared" si="131"/>
        <v>0</v>
      </c>
      <c r="JLE78" s="1209">
        <f t="shared" si="131"/>
        <v>0</v>
      </c>
      <c r="JLF78" s="1209">
        <f t="shared" si="131"/>
        <v>0</v>
      </c>
      <c r="JLG78" s="1209">
        <f t="shared" si="131"/>
        <v>0</v>
      </c>
      <c r="JLH78" s="1209">
        <f t="shared" si="131"/>
        <v>0</v>
      </c>
      <c r="JLI78" s="1209">
        <f t="shared" si="131"/>
        <v>0</v>
      </c>
      <c r="JLJ78" s="1209">
        <f t="shared" si="131"/>
        <v>0</v>
      </c>
      <c r="JLK78" s="1209">
        <f t="shared" si="131"/>
        <v>0</v>
      </c>
      <c r="JLL78" s="1209">
        <f t="shared" si="131"/>
        <v>0</v>
      </c>
      <c r="JLM78" s="1209">
        <f t="shared" si="131"/>
        <v>0</v>
      </c>
      <c r="JLN78" s="1209">
        <f t="shared" si="131"/>
        <v>0</v>
      </c>
      <c r="JLO78" s="1209">
        <f t="shared" si="131"/>
        <v>0</v>
      </c>
      <c r="JLP78" s="1209">
        <f t="shared" si="131"/>
        <v>0</v>
      </c>
      <c r="JLQ78" s="1209">
        <f t="shared" si="131"/>
        <v>0</v>
      </c>
      <c r="JLR78" s="1209">
        <f t="shared" si="131"/>
        <v>0</v>
      </c>
      <c r="JLS78" s="1209">
        <f t="shared" si="131"/>
        <v>0</v>
      </c>
      <c r="JLT78" s="1209">
        <f t="shared" si="131"/>
        <v>0</v>
      </c>
      <c r="JLU78" s="1209">
        <f t="shared" si="131"/>
        <v>0</v>
      </c>
      <c r="JLV78" s="1209">
        <f t="shared" si="131"/>
        <v>0</v>
      </c>
      <c r="JLW78" s="1209">
        <f t="shared" si="131"/>
        <v>0</v>
      </c>
      <c r="JLX78" s="1209">
        <f t="shared" si="131"/>
        <v>0</v>
      </c>
      <c r="JLY78" s="1209">
        <f t="shared" si="131"/>
        <v>0</v>
      </c>
      <c r="JLZ78" s="1209">
        <f t="shared" si="131"/>
        <v>0</v>
      </c>
      <c r="JMA78" s="1209">
        <f t="shared" si="131"/>
        <v>0</v>
      </c>
      <c r="JMB78" s="1209">
        <f t="shared" si="131"/>
        <v>0</v>
      </c>
      <c r="JMC78" s="1209">
        <f t="shared" si="131"/>
        <v>0</v>
      </c>
      <c r="JMD78" s="1209">
        <f t="shared" si="131"/>
        <v>0</v>
      </c>
      <c r="JME78" s="1209">
        <f t="shared" si="131"/>
        <v>0</v>
      </c>
      <c r="JMF78" s="1209">
        <f t="shared" si="131"/>
        <v>0</v>
      </c>
      <c r="JMG78" s="1209">
        <f t="shared" si="131"/>
        <v>0</v>
      </c>
      <c r="JMH78" s="1209">
        <f t="shared" si="131"/>
        <v>0</v>
      </c>
      <c r="JMI78" s="1209">
        <f t="shared" si="131"/>
        <v>0</v>
      </c>
      <c r="JMJ78" s="1209">
        <f t="shared" ref="JMJ78:JOU78" si="132">SUM(JMJ76:JMJ77)</f>
        <v>0</v>
      </c>
      <c r="JMK78" s="1209">
        <f t="shared" si="132"/>
        <v>0</v>
      </c>
      <c r="JML78" s="1209">
        <f t="shared" si="132"/>
        <v>0</v>
      </c>
      <c r="JMM78" s="1209">
        <f t="shared" si="132"/>
        <v>0</v>
      </c>
      <c r="JMN78" s="1209">
        <f t="shared" si="132"/>
        <v>0</v>
      </c>
      <c r="JMO78" s="1209">
        <f t="shared" si="132"/>
        <v>0</v>
      </c>
      <c r="JMP78" s="1209">
        <f t="shared" si="132"/>
        <v>0</v>
      </c>
      <c r="JMQ78" s="1209">
        <f t="shared" si="132"/>
        <v>0</v>
      </c>
      <c r="JMR78" s="1209">
        <f t="shared" si="132"/>
        <v>0</v>
      </c>
      <c r="JMS78" s="1209">
        <f t="shared" si="132"/>
        <v>0</v>
      </c>
      <c r="JMT78" s="1209">
        <f t="shared" si="132"/>
        <v>0</v>
      </c>
      <c r="JMU78" s="1209">
        <f t="shared" si="132"/>
        <v>0</v>
      </c>
      <c r="JMV78" s="1209">
        <f t="shared" si="132"/>
        <v>0</v>
      </c>
      <c r="JMW78" s="1209">
        <f t="shared" si="132"/>
        <v>0</v>
      </c>
      <c r="JMX78" s="1209">
        <f t="shared" si="132"/>
        <v>0</v>
      </c>
      <c r="JMY78" s="1209">
        <f t="shared" si="132"/>
        <v>0</v>
      </c>
      <c r="JMZ78" s="1209">
        <f t="shared" si="132"/>
        <v>0</v>
      </c>
      <c r="JNA78" s="1209">
        <f t="shared" si="132"/>
        <v>0</v>
      </c>
      <c r="JNB78" s="1209">
        <f t="shared" si="132"/>
        <v>0</v>
      </c>
      <c r="JNC78" s="1209">
        <f t="shared" si="132"/>
        <v>0</v>
      </c>
      <c r="JND78" s="1209">
        <f t="shared" si="132"/>
        <v>0</v>
      </c>
      <c r="JNE78" s="1209">
        <f t="shared" si="132"/>
        <v>0</v>
      </c>
      <c r="JNF78" s="1209">
        <f t="shared" si="132"/>
        <v>0</v>
      </c>
      <c r="JNG78" s="1209">
        <f t="shared" si="132"/>
        <v>0</v>
      </c>
      <c r="JNH78" s="1209">
        <f t="shared" si="132"/>
        <v>0</v>
      </c>
      <c r="JNI78" s="1209">
        <f t="shared" si="132"/>
        <v>0</v>
      </c>
      <c r="JNJ78" s="1209">
        <f t="shared" si="132"/>
        <v>0</v>
      </c>
      <c r="JNK78" s="1209">
        <f t="shared" si="132"/>
        <v>0</v>
      </c>
      <c r="JNL78" s="1209">
        <f t="shared" si="132"/>
        <v>0</v>
      </c>
      <c r="JNM78" s="1209">
        <f t="shared" si="132"/>
        <v>0</v>
      </c>
      <c r="JNN78" s="1209">
        <f t="shared" si="132"/>
        <v>0</v>
      </c>
      <c r="JNO78" s="1209">
        <f t="shared" si="132"/>
        <v>0</v>
      </c>
      <c r="JNP78" s="1209">
        <f t="shared" si="132"/>
        <v>0</v>
      </c>
      <c r="JNQ78" s="1209">
        <f t="shared" si="132"/>
        <v>0</v>
      </c>
      <c r="JNR78" s="1209">
        <f t="shared" si="132"/>
        <v>0</v>
      </c>
      <c r="JNS78" s="1209">
        <f t="shared" si="132"/>
        <v>0</v>
      </c>
      <c r="JNT78" s="1209">
        <f t="shared" si="132"/>
        <v>0</v>
      </c>
      <c r="JNU78" s="1209">
        <f t="shared" si="132"/>
        <v>0</v>
      </c>
      <c r="JNV78" s="1209">
        <f t="shared" si="132"/>
        <v>0</v>
      </c>
      <c r="JNW78" s="1209">
        <f t="shared" si="132"/>
        <v>0</v>
      </c>
      <c r="JNX78" s="1209">
        <f t="shared" si="132"/>
        <v>0</v>
      </c>
      <c r="JNY78" s="1209">
        <f t="shared" si="132"/>
        <v>0</v>
      </c>
      <c r="JNZ78" s="1209">
        <f t="shared" si="132"/>
        <v>0</v>
      </c>
      <c r="JOA78" s="1209">
        <f t="shared" si="132"/>
        <v>0</v>
      </c>
      <c r="JOB78" s="1209">
        <f t="shared" si="132"/>
        <v>0</v>
      </c>
      <c r="JOC78" s="1209">
        <f t="shared" si="132"/>
        <v>0</v>
      </c>
      <c r="JOD78" s="1209">
        <f t="shared" si="132"/>
        <v>0</v>
      </c>
      <c r="JOE78" s="1209">
        <f t="shared" si="132"/>
        <v>0</v>
      </c>
      <c r="JOF78" s="1209">
        <f t="shared" si="132"/>
        <v>0</v>
      </c>
      <c r="JOG78" s="1209">
        <f t="shared" si="132"/>
        <v>0</v>
      </c>
      <c r="JOH78" s="1209">
        <f t="shared" si="132"/>
        <v>0</v>
      </c>
      <c r="JOI78" s="1209">
        <f t="shared" si="132"/>
        <v>0</v>
      </c>
      <c r="JOJ78" s="1209">
        <f t="shared" si="132"/>
        <v>0</v>
      </c>
      <c r="JOK78" s="1209">
        <f t="shared" si="132"/>
        <v>0</v>
      </c>
      <c r="JOL78" s="1209">
        <f t="shared" si="132"/>
        <v>0</v>
      </c>
      <c r="JOM78" s="1209">
        <f t="shared" si="132"/>
        <v>0</v>
      </c>
      <c r="JON78" s="1209">
        <f t="shared" si="132"/>
        <v>0</v>
      </c>
      <c r="JOO78" s="1209">
        <f t="shared" si="132"/>
        <v>0</v>
      </c>
      <c r="JOP78" s="1209">
        <f t="shared" si="132"/>
        <v>0</v>
      </c>
      <c r="JOQ78" s="1209">
        <f t="shared" si="132"/>
        <v>0</v>
      </c>
      <c r="JOR78" s="1209">
        <f t="shared" si="132"/>
        <v>0</v>
      </c>
      <c r="JOS78" s="1209">
        <f t="shared" si="132"/>
        <v>0</v>
      </c>
      <c r="JOT78" s="1209">
        <f t="shared" si="132"/>
        <v>0</v>
      </c>
      <c r="JOU78" s="1209">
        <f t="shared" si="132"/>
        <v>0</v>
      </c>
      <c r="JOV78" s="1209">
        <f t="shared" ref="JOV78:JRG78" si="133">SUM(JOV76:JOV77)</f>
        <v>0</v>
      </c>
      <c r="JOW78" s="1209">
        <f t="shared" si="133"/>
        <v>0</v>
      </c>
      <c r="JOX78" s="1209">
        <f t="shared" si="133"/>
        <v>0</v>
      </c>
      <c r="JOY78" s="1209">
        <f t="shared" si="133"/>
        <v>0</v>
      </c>
      <c r="JOZ78" s="1209">
        <f t="shared" si="133"/>
        <v>0</v>
      </c>
      <c r="JPA78" s="1209">
        <f t="shared" si="133"/>
        <v>0</v>
      </c>
      <c r="JPB78" s="1209">
        <f t="shared" si="133"/>
        <v>0</v>
      </c>
      <c r="JPC78" s="1209">
        <f t="shared" si="133"/>
        <v>0</v>
      </c>
      <c r="JPD78" s="1209">
        <f t="shared" si="133"/>
        <v>0</v>
      </c>
      <c r="JPE78" s="1209">
        <f t="shared" si="133"/>
        <v>0</v>
      </c>
      <c r="JPF78" s="1209">
        <f t="shared" si="133"/>
        <v>0</v>
      </c>
      <c r="JPG78" s="1209">
        <f t="shared" si="133"/>
        <v>0</v>
      </c>
      <c r="JPH78" s="1209">
        <f t="shared" si="133"/>
        <v>0</v>
      </c>
      <c r="JPI78" s="1209">
        <f t="shared" si="133"/>
        <v>0</v>
      </c>
      <c r="JPJ78" s="1209">
        <f t="shared" si="133"/>
        <v>0</v>
      </c>
      <c r="JPK78" s="1209">
        <f t="shared" si="133"/>
        <v>0</v>
      </c>
      <c r="JPL78" s="1209">
        <f t="shared" si="133"/>
        <v>0</v>
      </c>
      <c r="JPM78" s="1209">
        <f t="shared" si="133"/>
        <v>0</v>
      </c>
      <c r="JPN78" s="1209">
        <f t="shared" si="133"/>
        <v>0</v>
      </c>
      <c r="JPO78" s="1209">
        <f t="shared" si="133"/>
        <v>0</v>
      </c>
      <c r="JPP78" s="1209">
        <f t="shared" si="133"/>
        <v>0</v>
      </c>
      <c r="JPQ78" s="1209">
        <f t="shared" si="133"/>
        <v>0</v>
      </c>
      <c r="JPR78" s="1209">
        <f t="shared" si="133"/>
        <v>0</v>
      </c>
      <c r="JPS78" s="1209">
        <f t="shared" si="133"/>
        <v>0</v>
      </c>
      <c r="JPT78" s="1209">
        <f t="shared" si="133"/>
        <v>0</v>
      </c>
      <c r="JPU78" s="1209">
        <f t="shared" si="133"/>
        <v>0</v>
      </c>
      <c r="JPV78" s="1209">
        <f t="shared" si="133"/>
        <v>0</v>
      </c>
      <c r="JPW78" s="1209">
        <f t="shared" si="133"/>
        <v>0</v>
      </c>
      <c r="JPX78" s="1209">
        <f t="shared" si="133"/>
        <v>0</v>
      </c>
      <c r="JPY78" s="1209">
        <f t="shared" si="133"/>
        <v>0</v>
      </c>
      <c r="JPZ78" s="1209">
        <f t="shared" si="133"/>
        <v>0</v>
      </c>
      <c r="JQA78" s="1209">
        <f t="shared" si="133"/>
        <v>0</v>
      </c>
      <c r="JQB78" s="1209">
        <f t="shared" si="133"/>
        <v>0</v>
      </c>
      <c r="JQC78" s="1209">
        <f t="shared" si="133"/>
        <v>0</v>
      </c>
      <c r="JQD78" s="1209">
        <f t="shared" si="133"/>
        <v>0</v>
      </c>
      <c r="JQE78" s="1209">
        <f t="shared" si="133"/>
        <v>0</v>
      </c>
      <c r="JQF78" s="1209">
        <f t="shared" si="133"/>
        <v>0</v>
      </c>
      <c r="JQG78" s="1209">
        <f t="shared" si="133"/>
        <v>0</v>
      </c>
      <c r="JQH78" s="1209">
        <f t="shared" si="133"/>
        <v>0</v>
      </c>
      <c r="JQI78" s="1209">
        <f t="shared" si="133"/>
        <v>0</v>
      </c>
      <c r="JQJ78" s="1209">
        <f t="shared" si="133"/>
        <v>0</v>
      </c>
      <c r="JQK78" s="1209">
        <f t="shared" si="133"/>
        <v>0</v>
      </c>
      <c r="JQL78" s="1209">
        <f t="shared" si="133"/>
        <v>0</v>
      </c>
      <c r="JQM78" s="1209">
        <f t="shared" si="133"/>
        <v>0</v>
      </c>
      <c r="JQN78" s="1209">
        <f t="shared" si="133"/>
        <v>0</v>
      </c>
      <c r="JQO78" s="1209">
        <f t="shared" si="133"/>
        <v>0</v>
      </c>
      <c r="JQP78" s="1209">
        <f t="shared" si="133"/>
        <v>0</v>
      </c>
      <c r="JQQ78" s="1209">
        <f t="shared" si="133"/>
        <v>0</v>
      </c>
      <c r="JQR78" s="1209">
        <f t="shared" si="133"/>
        <v>0</v>
      </c>
      <c r="JQS78" s="1209">
        <f t="shared" si="133"/>
        <v>0</v>
      </c>
      <c r="JQT78" s="1209">
        <f t="shared" si="133"/>
        <v>0</v>
      </c>
      <c r="JQU78" s="1209">
        <f t="shared" si="133"/>
        <v>0</v>
      </c>
      <c r="JQV78" s="1209">
        <f t="shared" si="133"/>
        <v>0</v>
      </c>
      <c r="JQW78" s="1209">
        <f t="shared" si="133"/>
        <v>0</v>
      </c>
      <c r="JQX78" s="1209">
        <f t="shared" si="133"/>
        <v>0</v>
      </c>
      <c r="JQY78" s="1209">
        <f t="shared" si="133"/>
        <v>0</v>
      </c>
      <c r="JQZ78" s="1209">
        <f t="shared" si="133"/>
        <v>0</v>
      </c>
      <c r="JRA78" s="1209">
        <f t="shared" si="133"/>
        <v>0</v>
      </c>
      <c r="JRB78" s="1209">
        <f t="shared" si="133"/>
        <v>0</v>
      </c>
      <c r="JRC78" s="1209">
        <f t="shared" si="133"/>
        <v>0</v>
      </c>
      <c r="JRD78" s="1209">
        <f t="shared" si="133"/>
        <v>0</v>
      </c>
      <c r="JRE78" s="1209">
        <f t="shared" si="133"/>
        <v>0</v>
      </c>
      <c r="JRF78" s="1209">
        <f t="shared" si="133"/>
        <v>0</v>
      </c>
      <c r="JRG78" s="1209">
        <f t="shared" si="133"/>
        <v>0</v>
      </c>
      <c r="JRH78" s="1209">
        <f t="shared" ref="JRH78:JTS78" si="134">SUM(JRH76:JRH77)</f>
        <v>0</v>
      </c>
      <c r="JRI78" s="1209">
        <f t="shared" si="134"/>
        <v>0</v>
      </c>
      <c r="JRJ78" s="1209">
        <f t="shared" si="134"/>
        <v>0</v>
      </c>
      <c r="JRK78" s="1209">
        <f t="shared" si="134"/>
        <v>0</v>
      </c>
      <c r="JRL78" s="1209">
        <f t="shared" si="134"/>
        <v>0</v>
      </c>
      <c r="JRM78" s="1209">
        <f t="shared" si="134"/>
        <v>0</v>
      </c>
      <c r="JRN78" s="1209">
        <f t="shared" si="134"/>
        <v>0</v>
      </c>
      <c r="JRO78" s="1209">
        <f t="shared" si="134"/>
        <v>0</v>
      </c>
      <c r="JRP78" s="1209">
        <f t="shared" si="134"/>
        <v>0</v>
      </c>
      <c r="JRQ78" s="1209">
        <f t="shared" si="134"/>
        <v>0</v>
      </c>
      <c r="JRR78" s="1209">
        <f t="shared" si="134"/>
        <v>0</v>
      </c>
      <c r="JRS78" s="1209">
        <f t="shared" si="134"/>
        <v>0</v>
      </c>
      <c r="JRT78" s="1209">
        <f t="shared" si="134"/>
        <v>0</v>
      </c>
      <c r="JRU78" s="1209">
        <f t="shared" si="134"/>
        <v>0</v>
      </c>
      <c r="JRV78" s="1209">
        <f t="shared" si="134"/>
        <v>0</v>
      </c>
      <c r="JRW78" s="1209">
        <f t="shared" si="134"/>
        <v>0</v>
      </c>
      <c r="JRX78" s="1209">
        <f t="shared" si="134"/>
        <v>0</v>
      </c>
      <c r="JRY78" s="1209">
        <f t="shared" si="134"/>
        <v>0</v>
      </c>
      <c r="JRZ78" s="1209">
        <f t="shared" si="134"/>
        <v>0</v>
      </c>
      <c r="JSA78" s="1209">
        <f t="shared" si="134"/>
        <v>0</v>
      </c>
      <c r="JSB78" s="1209">
        <f t="shared" si="134"/>
        <v>0</v>
      </c>
      <c r="JSC78" s="1209">
        <f t="shared" si="134"/>
        <v>0</v>
      </c>
      <c r="JSD78" s="1209">
        <f t="shared" si="134"/>
        <v>0</v>
      </c>
      <c r="JSE78" s="1209">
        <f t="shared" si="134"/>
        <v>0</v>
      </c>
      <c r="JSF78" s="1209">
        <f t="shared" si="134"/>
        <v>0</v>
      </c>
      <c r="JSG78" s="1209">
        <f t="shared" si="134"/>
        <v>0</v>
      </c>
      <c r="JSH78" s="1209">
        <f t="shared" si="134"/>
        <v>0</v>
      </c>
      <c r="JSI78" s="1209">
        <f t="shared" si="134"/>
        <v>0</v>
      </c>
      <c r="JSJ78" s="1209">
        <f t="shared" si="134"/>
        <v>0</v>
      </c>
      <c r="JSK78" s="1209">
        <f t="shared" si="134"/>
        <v>0</v>
      </c>
      <c r="JSL78" s="1209">
        <f t="shared" si="134"/>
        <v>0</v>
      </c>
      <c r="JSM78" s="1209">
        <f t="shared" si="134"/>
        <v>0</v>
      </c>
      <c r="JSN78" s="1209">
        <f t="shared" si="134"/>
        <v>0</v>
      </c>
      <c r="JSO78" s="1209">
        <f t="shared" si="134"/>
        <v>0</v>
      </c>
      <c r="JSP78" s="1209">
        <f t="shared" si="134"/>
        <v>0</v>
      </c>
      <c r="JSQ78" s="1209">
        <f t="shared" si="134"/>
        <v>0</v>
      </c>
      <c r="JSR78" s="1209">
        <f t="shared" si="134"/>
        <v>0</v>
      </c>
      <c r="JSS78" s="1209">
        <f t="shared" si="134"/>
        <v>0</v>
      </c>
      <c r="JST78" s="1209">
        <f t="shared" si="134"/>
        <v>0</v>
      </c>
      <c r="JSU78" s="1209">
        <f t="shared" si="134"/>
        <v>0</v>
      </c>
      <c r="JSV78" s="1209">
        <f t="shared" si="134"/>
        <v>0</v>
      </c>
      <c r="JSW78" s="1209">
        <f t="shared" si="134"/>
        <v>0</v>
      </c>
      <c r="JSX78" s="1209">
        <f t="shared" si="134"/>
        <v>0</v>
      </c>
      <c r="JSY78" s="1209">
        <f t="shared" si="134"/>
        <v>0</v>
      </c>
      <c r="JSZ78" s="1209">
        <f t="shared" si="134"/>
        <v>0</v>
      </c>
      <c r="JTA78" s="1209">
        <f t="shared" si="134"/>
        <v>0</v>
      </c>
      <c r="JTB78" s="1209">
        <f t="shared" si="134"/>
        <v>0</v>
      </c>
      <c r="JTC78" s="1209">
        <f t="shared" si="134"/>
        <v>0</v>
      </c>
      <c r="JTD78" s="1209">
        <f t="shared" si="134"/>
        <v>0</v>
      </c>
      <c r="JTE78" s="1209">
        <f t="shared" si="134"/>
        <v>0</v>
      </c>
      <c r="JTF78" s="1209">
        <f t="shared" si="134"/>
        <v>0</v>
      </c>
      <c r="JTG78" s="1209">
        <f t="shared" si="134"/>
        <v>0</v>
      </c>
      <c r="JTH78" s="1209">
        <f t="shared" si="134"/>
        <v>0</v>
      </c>
      <c r="JTI78" s="1209">
        <f t="shared" si="134"/>
        <v>0</v>
      </c>
      <c r="JTJ78" s="1209">
        <f t="shared" si="134"/>
        <v>0</v>
      </c>
      <c r="JTK78" s="1209">
        <f t="shared" si="134"/>
        <v>0</v>
      </c>
      <c r="JTL78" s="1209">
        <f t="shared" si="134"/>
        <v>0</v>
      </c>
      <c r="JTM78" s="1209">
        <f t="shared" si="134"/>
        <v>0</v>
      </c>
      <c r="JTN78" s="1209">
        <f t="shared" si="134"/>
        <v>0</v>
      </c>
      <c r="JTO78" s="1209">
        <f t="shared" si="134"/>
        <v>0</v>
      </c>
      <c r="JTP78" s="1209">
        <f t="shared" si="134"/>
        <v>0</v>
      </c>
      <c r="JTQ78" s="1209">
        <f t="shared" si="134"/>
        <v>0</v>
      </c>
      <c r="JTR78" s="1209">
        <f t="shared" si="134"/>
        <v>0</v>
      </c>
      <c r="JTS78" s="1209">
        <f t="shared" si="134"/>
        <v>0</v>
      </c>
      <c r="JTT78" s="1209">
        <f t="shared" ref="JTT78:JWE78" si="135">SUM(JTT76:JTT77)</f>
        <v>0</v>
      </c>
      <c r="JTU78" s="1209">
        <f t="shared" si="135"/>
        <v>0</v>
      </c>
      <c r="JTV78" s="1209">
        <f t="shared" si="135"/>
        <v>0</v>
      </c>
      <c r="JTW78" s="1209">
        <f t="shared" si="135"/>
        <v>0</v>
      </c>
      <c r="JTX78" s="1209">
        <f t="shared" si="135"/>
        <v>0</v>
      </c>
      <c r="JTY78" s="1209">
        <f t="shared" si="135"/>
        <v>0</v>
      </c>
      <c r="JTZ78" s="1209">
        <f t="shared" si="135"/>
        <v>0</v>
      </c>
      <c r="JUA78" s="1209">
        <f t="shared" si="135"/>
        <v>0</v>
      </c>
      <c r="JUB78" s="1209">
        <f t="shared" si="135"/>
        <v>0</v>
      </c>
      <c r="JUC78" s="1209">
        <f t="shared" si="135"/>
        <v>0</v>
      </c>
      <c r="JUD78" s="1209">
        <f t="shared" si="135"/>
        <v>0</v>
      </c>
      <c r="JUE78" s="1209">
        <f t="shared" si="135"/>
        <v>0</v>
      </c>
      <c r="JUF78" s="1209">
        <f t="shared" si="135"/>
        <v>0</v>
      </c>
      <c r="JUG78" s="1209">
        <f t="shared" si="135"/>
        <v>0</v>
      </c>
      <c r="JUH78" s="1209">
        <f t="shared" si="135"/>
        <v>0</v>
      </c>
      <c r="JUI78" s="1209">
        <f t="shared" si="135"/>
        <v>0</v>
      </c>
      <c r="JUJ78" s="1209">
        <f t="shared" si="135"/>
        <v>0</v>
      </c>
      <c r="JUK78" s="1209">
        <f t="shared" si="135"/>
        <v>0</v>
      </c>
      <c r="JUL78" s="1209">
        <f t="shared" si="135"/>
        <v>0</v>
      </c>
      <c r="JUM78" s="1209">
        <f t="shared" si="135"/>
        <v>0</v>
      </c>
      <c r="JUN78" s="1209">
        <f t="shared" si="135"/>
        <v>0</v>
      </c>
      <c r="JUO78" s="1209">
        <f t="shared" si="135"/>
        <v>0</v>
      </c>
      <c r="JUP78" s="1209">
        <f t="shared" si="135"/>
        <v>0</v>
      </c>
      <c r="JUQ78" s="1209">
        <f t="shared" si="135"/>
        <v>0</v>
      </c>
      <c r="JUR78" s="1209">
        <f t="shared" si="135"/>
        <v>0</v>
      </c>
      <c r="JUS78" s="1209">
        <f t="shared" si="135"/>
        <v>0</v>
      </c>
      <c r="JUT78" s="1209">
        <f t="shared" si="135"/>
        <v>0</v>
      </c>
      <c r="JUU78" s="1209">
        <f t="shared" si="135"/>
        <v>0</v>
      </c>
      <c r="JUV78" s="1209">
        <f t="shared" si="135"/>
        <v>0</v>
      </c>
      <c r="JUW78" s="1209">
        <f t="shared" si="135"/>
        <v>0</v>
      </c>
      <c r="JUX78" s="1209">
        <f t="shared" si="135"/>
        <v>0</v>
      </c>
      <c r="JUY78" s="1209">
        <f t="shared" si="135"/>
        <v>0</v>
      </c>
      <c r="JUZ78" s="1209">
        <f t="shared" si="135"/>
        <v>0</v>
      </c>
      <c r="JVA78" s="1209">
        <f t="shared" si="135"/>
        <v>0</v>
      </c>
      <c r="JVB78" s="1209">
        <f t="shared" si="135"/>
        <v>0</v>
      </c>
      <c r="JVC78" s="1209">
        <f t="shared" si="135"/>
        <v>0</v>
      </c>
      <c r="JVD78" s="1209">
        <f t="shared" si="135"/>
        <v>0</v>
      </c>
      <c r="JVE78" s="1209">
        <f t="shared" si="135"/>
        <v>0</v>
      </c>
      <c r="JVF78" s="1209">
        <f t="shared" si="135"/>
        <v>0</v>
      </c>
      <c r="JVG78" s="1209">
        <f t="shared" si="135"/>
        <v>0</v>
      </c>
      <c r="JVH78" s="1209">
        <f t="shared" si="135"/>
        <v>0</v>
      </c>
      <c r="JVI78" s="1209">
        <f t="shared" si="135"/>
        <v>0</v>
      </c>
      <c r="JVJ78" s="1209">
        <f t="shared" si="135"/>
        <v>0</v>
      </c>
      <c r="JVK78" s="1209">
        <f t="shared" si="135"/>
        <v>0</v>
      </c>
      <c r="JVL78" s="1209">
        <f t="shared" si="135"/>
        <v>0</v>
      </c>
      <c r="JVM78" s="1209">
        <f t="shared" si="135"/>
        <v>0</v>
      </c>
      <c r="JVN78" s="1209">
        <f t="shared" si="135"/>
        <v>0</v>
      </c>
      <c r="JVO78" s="1209">
        <f t="shared" si="135"/>
        <v>0</v>
      </c>
      <c r="JVP78" s="1209">
        <f t="shared" si="135"/>
        <v>0</v>
      </c>
      <c r="JVQ78" s="1209">
        <f t="shared" si="135"/>
        <v>0</v>
      </c>
      <c r="JVR78" s="1209">
        <f t="shared" si="135"/>
        <v>0</v>
      </c>
      <c r="JVS78" s="1209">
        <f t="shared" si="135"/>
        <v>0</v>
      </c>
      <c r="JVT78" s="1209">
        <f t="shared" si="135"/>
        <v>0</v>
      </c>
      <c r="JVU78" s="1209">
        <f t="shared" si="135"/>
        <v>0</v>
      </c>
      <c r="JVV78" s="1209">
        <f t="shared" si="135"/>
        <v>0</v>
      </c>
      <c r="JVW78" s="1209">
        <f t="shared" si="135"/>
        <v>0</v>
      </c>
      <c r="JVX78" s="1209">
        <f t="shared" si="135"/>
        <v>0</v>
      </c>
      <c r="JVY78" s="1209">
        <f t="shared" si="135"/>
        <v>0</v>
      </c>
      <c r="JVZ78" s="1209">
        <f t="shared" si="135"/>
        <v>0</v>
      </c>
      <c r="JWA78" s="1209">
        <f t="shared" si="135"/>
        <v>0</v>
      </c>
      <c r="JWB78" s="1209">
        <f t="shared" si="135"/>
        <v>0</v>
      </c>
      <c r="JWC78" s="1209">
        <f t="shared" si="135"/>
        <v>0</v>
      </c>
      <c r="JWD78" s="1209">
        <f t="shared" si="135"/>
        <v>0</v>
      </c>
      <c r="JWE78" s="1209">
        <f t="shared" si="135"/>
        <v>0</v>
      </c>
      <c r="JWF78" s="1209">
        <f t="shared" ref="JWF78:JYQ78" si="136">SUM(JWF76:JWF77)</f>
        <v>0</v>
      </c>
      <c r="JWG78" s="1209">
        <f t="shared" si="136"/>
        <v>0</v>
      </c>
      <c r="JWH78" s="1209">
        <f t="shared" si="136"/>
        <v>0</v>
      </c>
      <c r="JWI78" s="1209">
        <f t="shared" si="136"/>
        <v>0</v>
      </c>
      <c r="JWJ78" s="1209">
        <f t="shared" si="136"/>
        <v>0</v>
      </c>
      <c r="JWK78" s="1209">
        <f t="shared" si="136"/>
        <v>0</v>
      </c>
      <c r="JWL78" s="1209">
        <f t="shared" si="136"/>
        <v>0</v>
      </c>
      <c r="JWM78" s="1209">
        <f t="shared" si="136"/>
        <v>0</v>
      </c>
      <c r="JWN78" s="1209">
        <f t="shared" si="136"/>
        <v>0</v>
      </c>
      <c r="JWO78" s="1209">
        <f t="shared" si="136"/>
        <v>0</v>
      </c>
      <c r="JWP78" s="1209">
        <f t="shared" si="136"/>
        <v>0</v>
      </c>
      <c r="JWQ78" s="1209">
        <f t="shared" si="136"/>
        <v>0</v>
      </c>
      <c r="JWR78" s="1209">
        <f t="shared" si="136"/>
        <v>0</v>
      </c>
      <c r="JWS78" s="1209">
        <f t="shared" si="136"/>
        <v>0</v>
      </c>
      <c r="JWT78" s="1209">
        <f t="shared" si="136"/>
        <v>0</v>
      </c>
      <c r="JWU78" s="1209">
        <f t="shared" si="136"/>
        <v>0</v>
      </c>
      <c r="JWV78" s="1209">
        <f t="shared" si="136"/>
        <v>0</v>
      </c>
      <c r="JWW78" s="1209">
        <f t="shared" si="136"/>
        <v>0</v>
      </c>
      <c r="JWX78" s="1209">
        <f t="shared" si="136"/>
        <v>0</v>
      </c>
      <c r="JWY78" s="1209">
        <f t="shared" si="136"/>
        <v>0</v>
      </c>
      <c r="JWZ78" s="1209">
        <f t="shared" si="136"/>
        <v>0</v>
      </c>
      <c r="JXA78" s="1209">
        <f t="shared" si="136"/>
        <v>0</v>
      </c>
      <c r="JXB78" s="1209">
        <f t="shared" si="136"/>
        <v>0</v>
      </c>
      <c r="JXC78" s="1209">
        <f t="shared" si="136"/>
        <v>0</v>
      </c>
      <c r="JXD78" s="1209">
        <f t="shared" si="136"/>
        <v>0</v>
      </c>
      <c r="JXE78" s="1209">
        <f t="shared" si="136"/>
        <v>0</v>
      </c>
      <c r="JXF78" s="1209">
        <f t="shared" si="136"/>
        <v>0</v>
      </c>
      <c r="JXG78" s="1209">
        <f t="shared" si="136"/>
        <v>0</v>
      </c>
      <c r="JXH78" s="1209">
        <f t="shared" si="136"/>
        <v>0</v>
      </c>
      <c r="JXI78" s="1209">
        <f t="shared" si="136"/>
        <v>0</v>
      </c>
      <c r="JXJ78" s="1209">
        <f t="shared" si="136"/>
        <v>0</v>
      </c>
      <c r="JXK78" s="1209">
        <f t="shared" si="136"/>
        <v>0</v>
      </c>
      <c r="JXL78" s="1209">
        <f t="shared" si="136"/>
        <v>0</v>
      </c>
      <c r="JXM78" s="1209">
        <f t="shared" si="136"/>
        <v>0</v>
      </c>
      <c r="JXN78" s="1209">
        <f t="shared" si="136"/>
        <v>0</v>
      </c>
      <c r="JXO78" s="1209">
        <f t="shared" si="136"/>
        <v>0</v>
      </c>
      <c r="JXP78" s="1209">
        <f t="shared" si="136"/>
        <v>0</v>
      </c>
      <c r="JXQ78" s="1209">
        <f t="shared" si="136"/>
        <v>0</v>
      </c>
      <c r="JXR78" s="1209">
        <f t="shared" si="136"/>
        <v>0</v>
      </c>
      <c r="JXS78" s="1209">
        <f t="shared" si="136"/>
        <v>0</v>
      </c>
      <c r="JXT78" s="1209">
        <f t="shared" si="136"/>
        <v>0</v>
      </c>
      <c r="JXU78" s="1209">
        <f t="shared" si="136"/>
        <v>0</v>
      </c>
      <c r="JXV78" s="1209">
        <f t="shared" si="136"/>
        <v>0</v>
      </c>
      <c r="JXW78" s="1209">
        <f t="shared" si="136"/>
        <v>0</v>
      </c>
      <c r="JXX78" s="1209">
        <f t="shared" si="136"/>
        <v>0</v>
      </c>
      <c r="JXY78" s="1209">
        <f t="shared" si="136"/>
        <v>0</v>
      </c>
      <c r="JXZ78" s="1209">
        <f t="shared" si="136"/>
        <v>0</v>
      </c>
      <c r="JYA78" s="1209">
        <f t="shared" si="136"/>
        <v>0</v>
      </c>
      <c r="JYB78" s="1209">
        <f t="shared" si="136"/>
        <v>0</v>
      </c>
      <c r="JYC78" s="1209">
        <f t="shared" si="136"/>
        <v>0</v>
      </c>
      <c r="JYD78" s="1209">
        <f t="shared" si="136"/>
        <v>0</v>
      </c>
      <c r="JYE78" s="1209">
        <f t="shared" si="136"/>
        <v>0</v>
      </c>
      <c r="JYF78" s="1209">
        <f t="shared" si="136"/>
        <v>0</v>
      </c>
      <c r="JYG78" s="1209">
        <f t="shared" si="136"/>
        <v>0</v>
      </c>
      <c r="JYH78" s="1209">
        <f t="shared" si="136"/>
        <v>0</v>
      </c>
      <c r="JYI78" s="1209">
        <f t="shared" si="136"/>
        <v>0</v>
      </c>
      <c r="JYJ78" s="1209">
        <f t="shared" si="136"/>
        <v>0</v>
      </c>
      <c r="JYK78" s="1209">
        <f t="shared" si="136"/>
        <v>0</v>
      </c>
      <c r="JYL78" s="1209">
        <f t="shared" si="136"/>
        <v>0</v>
      </c>
      <c r="JYM78" s="1209">
        <f t="shared" si="136"/>
        <v>0</v>
      </c>
      <c r="JYN78" s="1209">
        <f t="shared" si="136"/>
        <v>0</v>
      </c>
      <c r="JYO78" s="1209">
        <f t="shared" si="136"/>
        <v>0</v>
      </c>
      <c r="JYP78" s="1209">
        <f t="shared" si="136"/>
        <v>0</v>
      </c>
      <c r="JYQ78" s="1209">
        <f t="shared" si="136"/>
        <v>0</v>
      </c>
      <c r="JYR78" s="1209">
        <f t="shared" ref="JYR78:KBC78" si="137">SUM(JYR76:JYR77)</f>
        <v>0</v>
      </c>
      <c r="JYS78" s="1209">
        <f t="shared" si="137"/>
        <v>0</v>
      </c>
      <c r="JYT78" s="1209">
        <f t="shared" si="137"/>
        <v>0</v>
      </c>
      <c r="JYU78" s="1209">
        <f t="shared" si="137"/>
        <v>0</v>
      </c>
      <c r="JYV78" s="1209">
        <f t="shared" si="137"/>
        <v>0</v>
      </c>
      <c r="JYW78" s="1209">
        <f t="shared" si="137"/>
        <v>0</v>
      </c>
      <c r="JYX78" s="1209">
        <f t="shared" si="137"/>
        <v>0</v>
      </c>
      <c r="JYY78" s="1209">
        <f t="shared" si="137"/>
        <v>0</v>
      </c>
      <c r="JYZ78" s="1209">
        <f t="shared" si="137"/>
        <v>0</v>
      </c>
      <c r="JZA78" s="1209">
        <f t="shared" si="137"/>
        <v>0</v>
      </c>
      <c r="JZB78" s="1209">
        <f t="shared" si="137"/>
        <v>0</v>
      </c>
      <c r="JZC78" s="1209">
        <f t="shared" si="137"/>
        <v>0</v>
      </c>
      <c r="JZD78" s="1209">
        <f t="shared" si="137"/>
        <v>0</v>
      </c>
      <c r="JZE78" s="1209">
        <f t="shared" si="137"/>
        <v>0</v>
      </c>
      <c r="JZF78" s="1209">
        <f t="shared" si="137"/>
        <v>0</v>
      </c>
      <c r="JZG78" s="1209">
        <f t="shared" si="137"/>
        <v>0</v>
      </c>
      <c r="JZH78" s="1209">
        <f t="shared" si="137"/>
        <v>0</v>
      </c>
      <c r="JZI78" s="1209">
        <f t="shared" si="137"/>
        <v>0</v>
      </c>
      <c r="JZJ78" s="1209">
        <f t="shared" si="137"/>
        <v>0</v>
      </c>
      <c r="JZK78" s="1209">
        <f t="shared" si="137"/>
        <v>0</v>
      </c>
      <c r="JZL78" s="1209">
        <f t="shared" si="137"/>
        <v>0</v>
      </c>
      <c r="JZM78" s="1209">
        <f t="shared" si="137"/>
        <v>0</v>
      </c>
      <c r="JZN78" s="1209">
        <f t="shared" si="137"/>
        <v>0</v>
      </c>
      <c r="JZO78" s="1209">
        <f t="shared" si="137"/>
        <v>0</v>
      </c>
      <c r="JZP78" s="1209">
        <f t="shared" si="137"/>
        <v>0</v>
      </c>
      <c r="JZQ78" s="1209">
        <f t="shared" si="137"/>
        <v>0</v>
      </c>
      <c r="JZR78" s="1209">
        <f t="shared" si="137"/>
        <v>0</v>
      </c>
      <c r="JZS78" s="1209">
        <f t="shared" si="137"/>
        <v>0</v>
      </c>
      <c r="JZT78" s="1209">
        <f t="shared" si="137"/>
        <v>0</v>
      </c>
      <c r="JZU78" s="1209">
        <f t="shared" si="137"/>
        <v>0</v>
      </c>
      <c r="JZV78" s="1209">
        <f t="shared" si="137"/>
        <v>0</v>
      </c>
      <c r="JZW78" s="1209">
        <f t="shared" si="137"/>
        <v>0</v>
      </c>
      <c r="JZX78" s="1209">
        <f t="shared" si="137"/>
        <v>0</v>
      </c>
      <c r="JZY78" s="1209">
        <f t="shared" si="137"/>
        <v>0</v>
      </c>
      <c r="JZZ78" s="1209">
        <f t="shared" si="137"/>
        <v>0</v>
      </c>
      <c r="KAA78" s="1209">
        <f t="shared" si="137"/>
        <v>0</v>
      </c>
      <c r="KAB78" s="1209">
        <f t="shared" si="137"/>
        <v>0</v>
      </c>
      <c r="KAC78" s="1209">
        <f t="shared" si="137"/>
        <v>0</v>
      </c>
      <c r="KAD78" s="1209">
        <f t="shared" si="137"/>
        <v>0</v>
      </c>
      <c r="KAE78" s="1209">
        <f t="shared" si="137"/>
        <v>0</v>
      </c>
      <c r="KAF78" s="1209">
        <f t="shared" si="137"/>
        <v>0</v>
      </c>
      <c r="KAG78" s="1209">
        <f t="shared" si="137"/>
        <v>0</v>
      </c>
      <c r="KAH78" s="1209">
        <f t="shared" si="137"/>
        <v>0</v>
      </c>
      <c r="KAI78" s="1209">
        <f t="shared" si="137"/>
        <v>0</v>
      </c>
      <c r="KAJ78" s="1209">
        <f t="shared" si="137"/>
        <v>0</v>
      </c>
      <c r="KAK78" s="1209">
        <f t="shared" si="137"/>
        <v>0</v>
      </c>
      <c r="KAL78" s="1209">
        <f t="shared" si="137"/>
        <v>0</v>
      </c>
      <c r="KAM78" s="1209">
        <f t="shared" si="137"/>
        <v>0</v>
      </c>
      <c r="KAN78" s="1209">
        <f t="shared" si="137"/>
        <v>0</v>
      </c>
      <c r="KAO78" s="1209">
        <f t="shared" si="137"/>
        <v>0</v>
      </c>
      <c r="KAP78" s="1209">
        <f t="shared" si="137"/>
        <v>0</v>
      </c>
      <c r="KAQ78" s="1209">
        <f t="shared" si="137"/>
        <v>0</v>
      </c>
      <c r="KAR78" s="1209">
        <f t="shared" si="137"/>
        <v>0</v>
      </c>
      <c r="KAS78" s="1209">
        <f t="shared" si="137"/>
        <v>0</v>
      </c>
      <c r="KAT78" s="1209">
        <f t="shared" si="137"/>
        <v>0</v>
      </c>
      <c r="KAU78" s="1209">
        <f t="shared" si="137"/>
        <v>0</v>
      </c>
      <c r="KAV78" s="1209">
        <f t="shared" si="137"/>
        <v>0</v>
      </c>
      <c r="KAW78" s="1209">
        <f t="shared" si="137"/>
        <v>0</v>
      </c>
      <c r="KAX78" s="1209">
        <f t="shared" si="137"/>
        <v>0</v>
      </c>
      <c r="KAY78" s="1209">
        <f t="shared" si="137"/>
        <v>0</v>
      </c>
      <c r="KAZ78" s="1209">
        <f t="shared" si="137"/>
        <v>0</v>
      </c>
      <c r="KBA78" s="1209">
        <f t="shared" si="137"/>
        <v>0</v>
      </c>
      <c r="KBB78" s="1209">
        <f t="shared" si="137"/>
        <v>0</v>
      </c>
      <c r="KBC78" s="1209">
        <f t="shared" si="137"/>
        <v>0</v>
      </c>
      <c r="KBD78" s="1209">
        <f t="shared" ref="KBD78:KDO78" si="138">SUM(KBD76:KBD77)</f>
        <v>0</v>
      </c>
      <c r="KBE78" s="1209">
        <f t="shared" si="138"/>
        <v>0</v>
      </c>
      <c r="KBF78" s="1209">
        <f t="shared" si="138"/>
        <v>0</v>
      </c>
      <c r="KBG78" s="1209">
        <f t="shared" si="138"/>
        <v>0</v>
      </c>
      <c r="KBH78" s="1209">
        <f t="shared" si="138"/>
        <v>0</v>
      </c>
      <c r="KBI78" s="1209">
        <f t="shared" si="138"/>
        <v>0</v>
      </c>
      <c r="KBJ78" s="1209">
        <f t="shared" si="138"/>
        <v>0</v>
      </c>
      <c r="KBK78" s="1209">
        <f t="shared" si="138"/>
        <v>0</v>
      </c>
      <c r="KBL78" s="1209">
        <f t="shared" si="138"/>
        <v>0</v>
      </c>
      <c r="KBM78" s="1209">
        <f t="shared" si="138"/>
        <v>0</v>
      </c>
      <c r="KBN78" s="1209">
        <f t="shared" si="138"/>
        <v>0</v>
      </c>
      <c r="KBO78" s="1209">
        <f t="shared" si="138"/>
        <v>0</v>
      </c>
      <c r="KBP78" s="1209">
        <f t="shared" si="138"/>
        <v>0</v>
      </c>
      <c r="KBQ78" s="1209">
        <f t="shared" si="138"/>
        <v>0</v>
      </c>
      <c r="KBR78" s="1209">
        <f t="shared" si="138"/>
        <v>0</v>
      </c>
      <c r="KBS78" s="1209">
        <f t="shared" si="138"/>
        <v>0</v>
      </c>
      <c r="KBT78" s="1209">
        <f t="shared" si="138"/>
        <v>0</v>
      </c>
      <c r="KBU78" s="1209">
        <f t="shared" si="138"/>
        <v>0</v>
      </c>
      <c r="KBV78" s="1209">
        <f t="shared" si="138"/>
        <v>0</v>
      </c>
      <c r="KBW78" s="1209">
        <f t="shared" si="138"/>
        <v>0</v>
      </c>
      <c r="KBX78" s="1209">
        <f t="shared" si="138"/>
        <v>0</v>
      </c>
      <c r="KBY78" s="1209">
        <f t="shared" si="138"/>
        <v>0</v>
      </c>
      <c r="KBZ78" s="1209">
        <f t="shared" si="138"/>
        <v>0</v>
      </c>
      <c r="KCA78" s="1209">
        <f t="shared" si="138"/>
        <v>0</v>
      </c>
      <c r="KCB78" s="1209">
        <f t="shared" si="138"/>
        <v>0</v>
      </c>
      <c r="KCC78" s="1209">
        <f t="shared" si="138"/>
        <v>0</v>
      </c>
      <c r="KCD78" s="1209">
        <f t="shared" si="138"/>
        <v>0</v>
      </c>
      <c r="KCE78" s="1209">
        <f t="shared" si="138"/>
        <v>0</v>
      </c>
      <c r="KCF78" s="1209">
        <f t="shared" si="138"/>
        <v>0</v>
      </c>
      <c r="KCG78" s="1209">
        <f t="shared" si="138"/>
        <v>0</v>
      </c>
      <c r="KCH78" s="1209">
        <f t="shared" si="138"/>
        <v>0</v>
      </c>
      <c r="KCI78" s="1209">
        <f t="shared" si="138"/>
        <v>0</v>
      </c>
      <c r="KCJ78" s="1209">
        <f t="shared" si="138"/>
        <v>0</v>
      </c>
      <c r="KCK78" s="1209">
        <f t="shared" si="138"/>
        <v>0</v>
      </c>
      <c r="KCL78" s="1209">
        <f t="shared" si="138"/>
        <v>0</v>
      </c>
      <c r="KCM78" s="1209">
        <f t="shared" si="138"/>
        <v>0</v>
      </c>
      <c r="KCN78" s="1209">
        <f t="shared" si="138"/>
        <v>0</v>
      </c>
      <c r="KCO78" s="1209">
        <f t="shared" si="138"/>
        <v>0</v>
      </c>
      <c r="KCP78" s="1209">
        <f t="shared" si="138"/>
        <v>0</v>
      </c>
      <c r="KCQ78" s="1209">
        <f t="shared" si="138"/>
        <v>0</v>
      </c>
      <c r="KCR78" s="1209">
        <f t="shared" si="138"/>
        <v>0</v>
      </c>
      <c r="KCS78" s="1209">
        <f t="shared" si="138"/>
        <v>0</v>
      </c>
      <c r="KCT78" s="1209">
        <f t="shared" si="138"/>
        <v>0</v>
      </c>
      <c r="KCU78" s="1209">
        <f t="shared" si="138"/>
        <v>0</v>
      </c>
      <c r="KCV78" s="1209">
        <f t="shared" si="138"/>
        <v>0</v>
      </c>
      <c r="KCW78" s="1209">
        <f t="shared" si="138"/>
        <v>0</v>
      </c>
      <c r="KCX78" s="1209">
        <f t="shared" si="138"/>
        <v>0</v>
      </c>
      <c r="KCY78" s="1209">
        <f t="shared" si="138"/>
        <v>0</v>
      </c>
      <c r="KCZ78" s="1209">
        <f t="shared" si="138"/>
        <v>0</v>
      </c>
      <c r="KDA78" s="1209">
        <f t="shared" si="138"/>
        <v>0</v>
      </c>
      <c r="KDB78" s="1209">
        <f t="shared" si="138"/>
        <v>0</v>
      </c>
      <c r="KDC78" s="1209">
        <f t="shared" si="138"/>
        <v>0</v>
      </c>
      <c r="KDD78" s="1209">
        <f t="shared" si="138"/>
        <v>0</v>
      </c>
      <c r="KDE78" s="1209">
        <f t="shared" si="138"/>
        <v>0</v>
      </c>
      <c r="KDF78" s="1209">
        <f t="shared" si="138"/>
        <v>0</v>
      </c>
      <c r="KDG78" s="1209">
        <f t="shared" si="138"/>
        <v>0</v>
      </c>
      <c r="KDH78" s="1209">
        <f t="shared" si="138"/>
        <v>0</v>
      </c>
      <c r="KDI78" s="1209">
        <f t="shared" si="138"/>
        <v>0</v>
      </c>
      <c r="KDJ78" s="1209">
        <f t="shared" si="138"/>
        <v>0</v>
      </c>
      <c r="KDK78" s="1209">
        <f t="shared" si="138"/>
        <v>0</v>
      </c>
      <c r="KDL78" s="1209">
        <f t="shared" si="138"/>
        <v>0</v>
      </c>
      <c r="KDM78" s="1209">
        <f t="shared" si="138"/>
        <v>0</v>
      </c>
      <c r="KDN78" s="1209">
        <f t="shared" si="138"/>
        <v>0</v>
      </c>
      <c r="KDO78" s="1209">
        <f t="shared" si="138"/>
        <v>0</v>
      </c>
      <c r="KDP78" s="1209">
        <f t="shared" ref="KDP78:KGA78" si="139">SUM(KDP76:KDP77)</f>
        <v>0</v>
      </c>
      <c r="KDQ78" s="1209">
        <f t="shared" si="139"/>
        <v>0</v>
      </c>
      <c r="KDR78" s="1209">
        <f t="shared" si="139"/>
        <v>0</v>
      </c>
      <c r="KDS78" s="1209">
        <f t="shared" si="139"/>
        <v>0</v>
      </c>
      <c r="KDT78" s="1209">
        <f t="shared" si="139"/>
        <v>0</v>
      </c>
      <c r="KDU78" s="1209">
        <f t="shared" si="139"/>
        <v>0</v>
      </c>
      <c r="KDV78" s="1209">
        <f t="shared" si="139"/>
        <v>0</v>
      </c>
      <c r="KDW78" s="1209">
        <f t="shared" si="139"/>
        <v>0</v>
      </c>
      <c r="KDX78" s="1209">
        <f t="shared" si="139"/>
        <v>0</v>
      </c>
      <c r="KDY78" s="1209">
        <f t="shared" si="139"/>
        <v>0</v>
      </c>
      <c r="KDZ78" s="1209">
        <f t="shared" si="139"/>
        <v>0</v>
      </c>
      <c r="KEA78" s="1209">
        <f t="shared" si="139"/>
        <v>0</v>
      </c>
      <c r="KEB78" s="1209">
        <f t="shared" si="139"/>
        <v>0</v>
      </c>
      <c r="KEC78" s="1209">
        <f t="shared" si="139"/>
        <v>0</v>
      </c>
      <c r="KED78" s="1209">
        <f t="shared" si="139"/>
        <v>0</v>
      </c>
      <c r="KEE78" s="1209">
        <f t="shared" si="139"/>
        <v>0</v>
      </c>
      <c r="KEF78" s="1209">
        <f t="shared" si="139"/>
        <v>0</v>
      </c>
      <c r="KEG78" s="1209">
        <f t="shared" si="139"/>
        <v>0</v>
      </c>
      <c r="KEH78" s="1209">
        <f t="shared" si="139"/>
        <v>0</v>
      </c>
      <c r="KEI78" s="1209">
        <f t="shared" si="139"/>
        <v>0</v>
      </c>
      <c r="KEJ78" s="1209">
        <f t="shared" si="139"/>
        <v>0</v>
      </c>
      <c r="KEK78" s="1209">
        <f t="shared" si="139"/>
        <v>0</v>
      </c>
      <c r="KEL78" s="1209">
        <f t="shared" si="139"/>
        <v>0</v>
      </c>
      <c r="KEM78" s="1209">
        <f t="shared" si="139"/>
        <v>0</v>
      </c>
      <c r="KEN78" s="1209">
        <f t="shared" si="139"/>
        <v>0</v>
      </c>
      <c r="KEO78" s="1209">
        <f t="shared" si="139"/>
        <v>0</v>
      </c>
      <c r="KEP78" s="1209">
        <f t="shared" si="139"/>
        <v>0</v>
      </c>
      <c r="KEQ78" s="1209">
        <f t="shared" si="139"/>
        <v>0</v>
      </c>
      <c r="KER78" s="1209">
        <f t="shared" si="139"/>
        <v>0</v>
      </c>
      <c r="KES78" s="1209">
        <f t="shared" si="139"/>
        <v>0</v>
      </c>
      <c r="KET78" s="1209">
        <f t="shared" si="139"/>
        <v>0</v>
      </c>
      <c r="KEU78" s="1209">
        <f t="shared" si="139"/>
        <v>0</v>
      </c>
      <c r="KEV78" s="1209">
        <f t="shared" si="139"/>
        <v>0</v>
      </c>
      <c r="KEW78" s="1209">
        <f t="shared" si="139"/>
        <v>0</v>
      </c>
      <c r="KEX78" s="1209">
        <f t="shared" si="139"/>
        <v>0</v>
      </c>
      <c r="KEY78" s="1209">
        <f t="shared" si="139"/>
        <v>0</v>
      </c>
      <c r="KEZ78" s="1209">
        <f t="shared" si="139"/>
        <v>0</v>
      </c>
      <c r="KFA78" s="1209">
        <f t="shared" si="139"/>
        <v>0</v>
      </c>
      <c r="KFB78" s="1209">
        <f t="shared" si="139"/>
        <v>0</v>
      </c>
      <c r="KFC78" s="1209">
        <f t="shared" si="139"/>
        <v>0</v>
      </c>
      <c r="KFD78" s="1209">
        <f t="shared" si="139"/>
        <v>0</v>
      </c>
      <c r="KFE78" s="1209">
        <f t="shared" si="139"/>
        <v>0</v>
      </c>
      <c r="KFF78" s="1209">
        <f t="shared" si="139"/>
        <v>0</v>
      </c>
      <c r="KFG78" s="1209">
        <f t="shared" si="139"/>
        <v>0</v>
      </c>
      <c r="KFH78" s="1209">
        <f t="shared" si="139"/>
        <v>0</v>
      </c>
      <c r="KFI78" s="1209">
        <f t="shared" si="139"/>
        <v>0</v>
      </c>
      <c r="KFJ78" s="1209">
        <f t="shared" si="139"/>
        <v>0</v>
      </c>
      <c r="KFK78" s="1209">
        <f t="shared" si="139"/>
        <v>0</v>
      </c>
      <c r="KFL78" s="1209">
        <f t="shared" si="139"/>
        <v>0</v>
      </c>
      <c r="KFM78" s="1209">
        <f t="shared" si="139"/>
        <v>0</v>
      </c>
      <c r="KFN78" s="1209">
        <f t="shared" si="139"/>
        <v>0</v>
      </c>
      <c r="KFO78" s="1209">
        <f t="shared" si="139"/>
        <v>0</v>
      </c>
      <c r="KFP78" s="1209">
        <f t="shared" si="139"/>
        <v>0</v>
      </c>
      <c r="KFQ78" s="1209">
        <f t="shared" si="139"/>
        <v>0</v>
      </c>
      <c r="KFR78" s="1209">
        <f t="shared" si="139"/>
        <v>0</v>
      </c>
      <c r="KFS78" s="1209">
        <f t="shared" si="139"/>
        <v>0</v>
      </c>
      <c r="KFT78" s="1209">
        <f t="shared" si="139"/>
        <v>0</v>
      </c>
      <c r="KFU78" s="1209">
        <f t="shared" si="139"/>
        <v>0</v>
      </c>
      <c r="KFV78" s="1209">
        <f t="shared" si="139"/>
        <v>0</v>
      </c>
      <c r="KFW78" s="1209">
        <f t="shared" si="139"/>
        <v>0</v>
      </c>
      <c r="KFX78" s="1209">
        <f t="shared" si="139"/>
        <v>0</v>
      </c>
      <c r="KFY78" s="1209">
        <f t="shared" si="139"/>
        <v>0</v>
      </c>
      <c r="KFZ78" s="1209">
        <f t="shared" si="139"/>
        <v>0</v>
      </c>
      <c r="KGA78" s="1209">
        <f t="shared" si="139"/>
        <v>0</v>
      </c>
      <c r="KGB78" s="1209">
        <f t="shared" ref="KGB78:KIM78" si="140">SUM(KGB76:KGB77)</f>
        <v>0</v>
      </c>
      <c r="KGC78" s="1209">
        <f t="shared" si="140"/>
        <v>0</v>
      </c>
      <c r="KGD78" s="1209">
        <f t="shared" si="140"/>
        <v>0</v>
      </c>
      <c r="KGE78" s="1209">
        <f t="shared" si="140"/>
        <v>0</v>
      </c>
      <c r="KGF78" s="1209">
        <f t="shared" si="140"/>
        <v>0</v>
      </c>
      <c r="KGG78" s="1209">
        <f t="shared" si="140"/>
        <v>0</v>
      </c>
      <c r="KGH78" s="1209">
        <f t="shared" si="140"/>
        <v>0</v>
      </c>
      <c r="KGI78" s="1209">
        <f t="shared" si="140"/>
        <v>0</v>
      </c>
      <c r="KGJ78" s="1209">
        <f t="shared" si="140"/>
        <v>0</v>
      </c>
      <c r="KGK78" s="1209">
        <f t="shared" si="140"/>
        <v>0</v>
      </c>
      <c r="KGL78" s="1209">
        <f t="shared" si="140"/>
        <v>0</v>
      </c>
      <c r="KGM78" s="1209">
        <f t="shared" si="140"/>
        <v>0</v>
      </c>
      <c r="KGN78" s="1209">
        <f t="shared" si="140"/>
        <v>0</v>
      </c>
      <c r="KGO78" s="1209">
        <f t="shared" si="140"/>
        <v>0</v>
      </c>
      <c r="KGP78" s="1209">
        <f t="shared" si="140"/>
        <v>0</v>
      </c>
      <c r="KGQ78" s="1209">
        <f t="shared" si="140"/>
        <v>0</v>
      </c>
      <c r="KGR78" s="1209">
        <f t="shared" si="140"/>
        <v>0</v>
      </c>
      <c r="KGS78" s="1209">
        <f t="shared" si="140"/>
        <v>0</v>
      </c>
      <c r="KGT78" s="1209">
        <f t="shared" si="140"/>
        <v>0</v>
      </c>
      <c r="KGU78" s="1209">
        <f t="shared" si="140"/>
        <v>0</v>
      </c>
      <c r="KGV78" s="1209">
        <f t="shared" si="140"/>
        <v>0</v>
      </c>
      <c r="KGW78" s="1209">
        <f t="shared" si="140"/>
        <v>0</v>
      </c>
      <c r="KGX78" s="1209">
        <f t="shared" si="140"/>
        <v>0</v>
      </c>
      <c r="KGY78" s="1209">
        <f t="shared" si="140"/>
        <v>0</v>
      </c>
      <c r="KGZ78" s="1209">
        <f t="shared" si="140"/>
        <v>0</v>
      </c>
      <c r="KHA78" s="1209">
        <f t="shared" si="140"/>
        <v>0</v>
      </c>
      <c r="KHB78" s="1209">
        <f t="shared" si="140"/>
        <v>0</v>
      </c>
      <c r="KHC78" s="1209">
        <f t="shared" si="140"/>
        <v>0</v>
      </c>
      <c r="KHD78" s="1209">
        <f t="shared" si="140"/>
        <v>0</v>
      </c>
      <c r="KHE78" s="1209">
        <f t="shared" si="140"/>
        <v>0</v>
      </c>
      <c r="KHF78" s="1209">
        <f t="shared" si="140"/>
        <v>0</v>
      </c>
      <c r="KHG78" s="1209">
        <f t="shared" si="140"/>
        <v>0</v>
      </c>
      <c r="KHH78" s="1209">
        <f t="shared" si="140"/>
        <v>0</v>
      </c>
      <c r="KHI78" s="1209">
        <f t="shared" si="140"/>
        <v>0</v>
      </c>
      <c r="KHJ78" s="1209">
        <f t="shared" si="140"/>
        <v>0</v>
      </c>
      <c r="KHK78" s="1209">
        <f t="shared" si="140"/>
        <v>0</v>
      </c>
      <c r="KHL78" s="1209">
        <f t="shared" si="140"/>
        <v>0</v>
      </c>
      <c r="KHM78" s="1209">
        <f t="shared" si="140"/>
        <v>0</v>
      </c>
      <c r="KHN78" s="1209">
        <f t="shared" si="140"/>
        <v>0</v>
      </c>
      <c r="KHO78" s="1209">
        <f t="shared" si="140"/>
        <v>0</v>
      </c>
      <c r="KHP78" s="1209">
        <f t="shared" si="140"/>
        <v>0</v>
      </c>
      <c r="KHQ78" s="1209">
        <f t="shared" si="140"/>
        <v>0</v>
      </c>
      <c r="KHR78" s="1209">
        <f t="shared" si="140"/>
        <v>0</v>
      </c>
      <c r="KHS78" s="1209">
        <f t="shared" si="140"/>
        <v>0</v>
      </c>
      <c r="KHT78" s="1209">
        <f t="shared" si="140"/>
        <v>0</v>
      </c>
      <c r="KHU78" s="1209">
        <f t="shared" si="140"/>
        <v>0</v>
      </c>
      <c r="KHV78" s="1209">
        <f t="shared" si="140"/>
        <v>0</v>
      </c>
      <c r="KHW78" s="1209">
        <f t="shared" si="140"/>
        <v>0</v>
      </c>
      <c r="KHX78" s="1209">
        <f t="shared" si="140"/>
        <v>0</v>
      </c>
      <c r="KHY78" s="1209">
        <f t="shared" si="140"/>
        <v>0</v>
      </c>
      <c r="KHZ78" s="1209">
        <f t="shared" si="140"/>
        <v>0</v>
      </c>
      <c r="KIA78" s="1209">
        <f t="shared" si="140"/>
        <v>0</v>
      </c>
      <c r="KIB78" s="1209">
        <f t="shared" si="140"/>
        <v>0</v>
      </c>
      <c r="KIC78" s="1209">
        <f t="shared" si="140"/>
        <v>0</v>
      </c>
      <c r="KID78" s="1209">
        <f t="shared" si="140"/>
        <v>0</v>
      </c>
      <c r="KIE78" s="1209">
        <f t="shared" si="140"/>
        <v>0</v>
      </c>
      <c r="KIF78" s="1209">
        <f t="shared" si="140"/>
        <v>0</v>
      </c>
      <c r="KIG78" s="1209">
        <f t="shared" si="140"/>
        <v>0</v>
      </c>
      <c r="KIH78" s="1209">
        <f t="shared" si="140"/>
        <v>0</v>
      </c>
      <c r="KII78" s="1209">
        <f t="shared" si="140"/>
        <v>0</v>
      </c>
      <c r="KIJ78" s="1209">
        <f t="shared" si="140"/>
        <v>0</v>
      </c>
      <c r="KIK78" s="1209">
        <f t="shared" si="140"/>
        <v>0</v>
      </c>
      <c r="KIL78" s="1209">
        <f t="shared" si="140"/>
        <v>0</v>
      </c>
      <c r="KIM78" s="1209">
        <f t="shared" si="140"/>
        <v>0</v>
      </c>
      <c r="KIN78" s="1209">
        <f t="shared" ref="KIN78:KKY78" si="141">SUM(KIN76:KIN77)</f>
        <v>0</v>
      </c>
      <c r="KIO78" s="1209">
        <f t="shared" si="141"/>
        <v>0</v>
      </c>
      <c r="KIP78" s="1209">
        <f t="shared" si="141"/>
        <v>0</v>
      </c>
      <c r="KIQ78" s="1209">
        <f t="shared" si="141"/>
        <v>0</v>
      </c>
      <c r="KIR78" s="1209">
        <f t="shared" si="141"/>
        <v>0</v>
      </c>
      <c r="KIS78" s="1209">
        <f t="shared" si="141"/>
        <v>0</v>
      </c>
      <c r="KIT78" s="1209">
        <f t="shared" si="141"/>
        <v>0</v>
      </c>
      <c r="KIU78" s="1209">
        <f t="shared" si="141"/>
        <v>0</v>
      </c>
      <c r="KIV78" s="1209">
        <f t="shared" si="141"/>
        <v>0</v>
      </c>
      <c r="KIW78" s="1209">
        <f t="shared" si="141"/>
        <v>0</v>
      </c>
      <c r="KIX78" s="1209">
        <f t="shared" si="141"/>
        <v>0</v>
      </c>
      <c r="KIY78" s="1209">
        <f t="shared" si="141"/>
        <v>0</v>
      </c>
      <c r="KIZ78" s="1209">
        <f t="shared" si="141"/>
        <v>0</v>
      </c>
      <c r="KJA78" s="1209">
        <f t="shared" si="141"/>
        <v>0</v>
      </c>
      <c r="KJB78" s="1209">
        <f t="shared" si="141"/>
        <v>0</v>
      </c>
      <c r="KJC78" s="1209">
        <f t="shared" si="141"/>
        <v>0</v>
      </c>
      <c r="KJD78" s="1209">
        <f t="shared" si="141"/>
        <v>0</v>
      </c>
      <c r="KJE78" s="1209">
        <f t="shared" si="141"/>
        <v>0</v>
      </c>
      <c r="KJF78" s="1209">
        <f t="shared" si="141"/>
        <v>0</v>
      </c>
      <c r="KJG78" s="1209">
        <f t="shared" si="141"/>
        <v>0</v>
      </c>
      <c r="KJH78" s="1209">
        <f t="shared" si="141"/>
        <v>0</v>
      </c>
      <c r="KJI78" s="1209">
        <f t="shared" si="141"/>
        <v>0</v>
      </c>
      <c r="KJJ78" s="1209">
        <f t="shared" si="141"/>
        <v>0</v>
      </c>
      <c r="KJK78" s="1209">
        <f t="shared" si="141"/>
        <v>0</v>
      </c>
      <c r="KJL78" s="1209">
        <f t="shared" si="141"/>
        <v>0</v>
      </c>
      <c r="KJM78" s="1209">
        <f t="shared" si="141"/>
        <v>0</v>
      </c>
      <c r="KJN78" s="1209">
        <f t="shared" si="141"/>
        <v>0</v>
      </c>
      <c r="KJO78" s="1209">
        <f t="shared" si="141"/>
        <v>0</v>
      </c>
      <c r="KJP78" s="1209">
        <f t="shared" si="141"/>
        <v>0</v>
      </c>
      <c r="KJQ78" s="1209">
        <f t="shared" si="141"/>
        <v>0</v>
      </c>
      <c r="KJR78" s="1209">
        <f t="shared" si="141"/>
        <v>0</v>
      </c>
      <c r="KJS78" s="1209">
        <f t="shared" si="141"/>
        <v>0</v>
      </c>
      <c r="KJT78" s="1209">
        <f t="shared" si="141"/>
        <v>0</v>
      </c>
      <c r="KJU78" s="1209">
        <f t="shared" si="141"/>
        <v>0</v>
      </c>
      <c r="KJV78" s="1209">
        <f t="shared" si="141"/>
        <v>0</v>
      </c>
      <c r="KJW78" s="1209">
        <f t="shared" si="141"/>
        <v>0</v>
      </c>
      <c r="KJX78" s="1209">
        <f t="shared" si="141"/>
        <v>0</v>
      </c>
      <c r="KJY78" s="1209">
        <f t="shared" si="141"/>
        <v>0</v>
      </c>
      <c r="KJZ78" s="1209">
        <f t="shared" si="141"/>
        <v>0</v>
      </c>
      <c r="KKA78" s="1209">
        <f t="shared" si="141"/>
        <v>0</v>
      </c>
      <c r="KKB78" s="1209">
        <f t="shared" si="141"/>
        <v>0</v>
      </c>
      <c r="KKC78" s="1209">
        <f t="shared" si="141"/>
        <v>0</v>
      </c>
      <c r="KKD78" s="1209">
        <f t="shared" si="141"/>
        <v>0</v>
      </c>
      <c r="KKE78" s="1209">
        <f t="shared" si="141"/>
        <v>0</v>
      </c>
      <c r="KKF78" s="1209">
        <f t="shared" si="141"/>
        <v>0</v>
      </c>
      <c r="KKG78" s="1209">
        <f t="shared" si="141"/>
        <v>0</v>
      </c>
      <c r="KKH78" s="1209">
        <f t="shared" si="141"/>
        <v>0</v>
      </c>
      <c r="KKI78" s="1209">
        <f t="shared" si="141"/>
        <v>0</v>
      </c>
      <c r="KKJ78" s="1209">
        <f t="shared" si="141"/>
        <v>0</v>
      </c>
      <c r="KKK78" s="1209">
        <f t="shared" si="141"/>
        <v>0</v>
      </c>
      <c r="KKL78" s="1209">
        <f t="shared" si="141"/>
        <v>0</v>
      </c>
      <c r="KKM78" s="1209">
        <f t="shared" si="141"/>
        <v>0</v>
      </c>
      <c r="KKN78" s="1209">
        <f t="shared" si="141"/>
        <v>0</v>
      </c>
      <c r="KKO78" s="1209">
        <f t="shared" si="141"/>
        <v>0</v>
      </c>
      <c r="KKP78" s="1209">
        <f t="shared" si="141"/>
        <v>0</v>
      </c>
      <c r="KKQ78" s="1209">
        <f t="shared" si="141"/>
        <v>0</v>
      </c>
      <c r="KKR78" s="1209">
        <f t="shared" si="141"/>
        <v>0</v>
      </c>
      <c r="KKS78" s="1209">
        <f t="shared" si="141"/>
        <v>0</v>
      </c>
      <c r="KKT78" s="1209">
        <f t="shared" si="141"/>
        <v>0</v>
      </c>
      <c r="KKU78" s="1209">
        <f t="shared" si="141"/>
        <v>0</v>
      </c>
      <c r="KKV78" s="1209">
        <f t="shared" si="141"/>
        <v>0</v>
      </c>
      <c r="KKW78" s="1209">
        <f t="shared" si="141"/>
        <v>0</v>
      </c>
      <c r="KKX78" s="1209">
        <f t="shared" si="141"/>
        <v>0</v>
      </c>
      <c r="KKY78" s="1209">
        <f t="shared" si="141"/>
        <v>0</v>
      </c>
      <c r="KKZ78" s="1209">
        <f t="shared" ref="KKZ78:KNK78" si="142">SUM(KKZ76:KKZ77)</f>
        <v>0</v>
      </c>
      <c r="KLA78" s="1209">
        <f t="shared" si="142"/>
        <v>0</v>
      </c>
      <c r="KLB78" s="1209">
        <f t="shared" si="142"/>
        <v>0</v>
      </c>
      <c r="KLC78" s="1209">
        <f t="shared" si="142"/>
        <v>0</v>
      </c>
      <c r="KLD78" s="1209">
        <f t="shared" si="142"/>
        <v>0</v>
      </c>
      <c r="KLE78" s="1209">
        <f t="shared" si="142"/>
        <v>0</v>
      </c>
      <c r="KLF78" s="1209">
        <f t="shared" si="142"/>
        <v>0</v>
      </c>
      <c r="KLG78" s="1209">
        <f t="shared" si="142"/>
        <v>0</v>
      </c>
      <c r="KLH78" s="1209">
        <f t="shared" si="142"/>
        <v>0</v>
      </c>
      <c r="KLI78" s="1209">
        <f t="shared" si="142"/>
        <v>0</v>
      </c>
      <c r="KLJ78" s="1209">
        <f t="shared" si="142"/>
        <v>0</v>
      </c>
      <c r="KLK78" s="1209">
        <f t="shared" si="142"/>
        <v>0</v>
      </c>
      <c r="KLL78" s="1209">
        <f t="shared" si="142"/>
        <v>0</v>
      </c>
      <c r="KLM78" s="1209">
        <f t="shared" si="142"/>
        <v>0</v>
      </c>
      <c r="KLN78" s="1209">
        <f t="shared" si="142"/>
        <v>0</v>
      </c>
      <c r="KLO78" s="1209">
        <f t="shared" si="142"/>
        <v>0</v>
      </c>
      <c r="KLP78" s="1209">
        <f t="shared" si="142"/>
        <v>0</v>
      </c>
      <c r="KLQ78" s="1209">
        <f t="shared" si="142"/>
        <v>0</v>
      </c>
      <c r="KLR78" s="1209">
        <f t="shared" si="142"/>
        <v>0</v>
      </c>
      <c r="KLS78" s="1209">
        <f t="shared" si="142"/>
        <v>0</v>
      </c>
      <c r="KLT78" s="1209">
        <f t="shared" si="142"/>
        <v>0</v>
      </c>
      <c r="KLU78" s="1209">
        <f t="shared" si="142"/>
        <v>0</v>
      </c>
      <c r="KLV78" s="1209">
        <f t="shared" si="142"/>
        <v>0</v>
      </c>
      <c r="KLW78" s="1209">
        <f t="shared" si="142"/>
        <v>0</v>
      </c>
      <c r="KLX78" s="1209">
        <f t="shared" si="142"/>
        <v>0</v>
      </c>
      <c r="KLY78" s="1209">
        <f t="shared" si="142"/>
        <v>0</v>
      </c>
      <c r="KLZ78" s="1209">
        <f t="shared" si="142"/>
        <v>0</v>
      </c>
      <c r="KMA78" s="1209">
        <f t="shared" si="142"/>
        <v>0</v>
      </c>
      <c r="KMB78" s="1209">
        <f t="shared" si="142"/>
        <v>0</v>
      </c>
      <c r="KMC78" s="1209">
        <f t="shared" si="142"/>
        <v>0</v>
      </c>
      <c r="KMD78" s="1209">
        <f t="shared" si="142"/>
        <v>0</v>
      </c>
      <c r="KME78" s="1209">
        <f t="shared" si="142"/>
        <v>0</v>
      </c>
      <c r="KMF78" s="1209">
        <f t="shared" si="142"/>
        <v>0</v>
      </c>
      <c r="KMG78" s="1209">
        <f t="shared" si="142"/>
        <v>0</v>
      </c>
      <c r="KMH78" s="1209">
        <f t="shared" si="142"/>
        <v>0</v>
      </c>
      <c r="KMI78" s="1209">
        <f t="shared" si="142"/>
        <v>0</v>
      </c>
      <c r="KMJ78" s="1209">
        <f t="shared" si="142"/>
        <v>0</v>
      </c>
      <c r="KMK78" s="1209">
        <f t="shared" si="142"/>
        <v>0</v>
      </c>
      <c r="KML78" s="1209">
        <f t="shared" si="142"/>
        <v>0</v>
      </c>
      <c r="KMM78" s="1209">
        <f t="shared" si="142"/>
        <v>0</v>
      </c>
      <c r="KMN78" s="1209">
        <f t="shared" si="142"/>
        <v>0</v>
      </c>
      <c r="KMO78" s="1209">
        <f t="shared" si="142"/>
        <v>0</v>
      </c>
      <c r="KMP78" s="1209">
        <f t="shared" si="142"/>
        <v>0</v>
      </c>
      <c r="KMQ78" s="1209">
        <f t="shared" si="142"/>
        <v>0</v>
      </c>
      <c r="KMR78" s="1209">
        <f t="shared" si="142"/>
        <v>0</v>
      </c>
      <c r="KMS78" s="1209">
        <f t="shared" si="142"/>
        <v>0</v>
      </c>
      <c r="KMT78" s="1209">
        <f t="shared" si="142"/>
        <v>0</v>
      </c>
      <c r="KMU78" s="1209">
        <f t="shared" si="142"/>
        <v>0</v>
      </c>
      <c r="KMV78" s="1209">
        <f t="shared" si="142"/>
        <v>0</v>
      </c>
      <c r="KMW78" s="1209">
        <f t="shared" si="142"/>
        <v>0</v>
      </c>
      <c r="KMX78" s="1209">
        <f t="shared" si="142"/>
        <v>0</v>
      </c>
      <c r="KMY78" s="1209">
        <f t="shared" si="142"/>
        <v>0</v>
      </c>
      <c r="KMZ78" s="1209">
        <f t="shared" si="142"/>
        <v>0</v>
      </c>
      <c r="KNA78" s="1209">
        <f t="shared" si="142"/>
        <v>0</v>
      </c>
      <c r="KNB78" s="1209">
        <f t="shared" si="142"/>
        <v>0</v>
      </c>
      <c r="KNC78" s="1209">
        <f t="shared" si="142"/>
        <v>0</v>
      </c>
      <c r="KND78" s="1209">
        <f t="shared" si="142"/>
        <v>0</v>
      </c>
      <c r="KNE78" s="1209">
        <f t="shared" si="142"/>
        <v>0</v>
      </c>
      <c r="KNF78" s="1209">
        <f t="shared" si="142"/>
        <v>0</v>
      </c>
      <c r="KNG78" s="1209">
        <f t="shared" si="142"/>
        <v>0</v>
      </c>
      <c r="KNH78" s="1209">
        <f t="shared" si="142"/>
        <v>0</v>
      </c>
      <c r="KNI78" s="1209">
        <f t="shared" si="142"/>
        <v>0</v>
      </c>
      <c r="KNJ78" s="1209">
        <f t="shared" si="142"/>
        <v>0</v>
      </c>
      <c r="KNK78" s="1209">
        <f t="shared" si="142"/>
        <v>0</v>
      </c>
      <c r="KNL78" s="1209">
        <f t="shared" ref="KNL78:KPW78" si="143">SUM(KNL76:KNL77)</f>
        <v>0</v>
      </c>
      <c r="KNM78" s="1209">
        <f t="shared" si="143"/>
        <v>0</v>
      </c>
      <c r="KNN78" s="1209">
        <f t="shared" si="143"/>
        <v>0</v>
      </c>
      <c r="KNO78" s="1209">
        <f t="shared" si="143"/>
        <v>0</v>
      </c>
      <c r="KNP78" s="1209">
        <f t="shared" si="143"/>
        <v>0</v>
      </c>
      <c r="KNQ78" s="1209">
        <f t="shared" si="143"/>
        <v>0</v>
      </c>
      <c r="KNR78" s="1209">
        <f t="shared" si="143"/>
        <v>0</v>
      </c>
      <c r="KNS78" s="1209">
        <f t="shared" si="143"/>
        <v>0</v>
      </c>
      <c r="KNT78" s="1209">
        <f t="shared" si="143"/>
        <v>0</v>
      </c>
      <c r="KNU78" s="1209">
        <f t="shared" si="143"/>
        <v>0</v>
      </c>
      <c r="KNV78" s="1209">
        <f t="shared" si="143"/>
        <v>0</v>
      </c>
      <c r="KNW78" s="1209">
        <f t="shared" si="143"/>
        <v>0</v>
      </c>
      <c r="KNX78" s="1209">
        <f t="shared" si="143"/>
        <v>0</v>
      </c>
      <c r="KNY78" s="1209">
        <f t="shared" si="143"/>
        <v>0</v>
      </c>
      <c r="KNZ78" s="1209">
        <f t="shared" si="143"/>
        <v>0</v>
      </c>
      <c r="KOA78" s="1209">
        <f t="shared" si="143"/>
        <v>0</v>
      </c>
      <c r="KOB78" s="1209">
        <f t="shared" si="143"/>
        <v>0</v>
      </c>
      <c r="KOC78" s="1209">
        <f t="shared" si="143"/>
        <v>0</v>
      </c>
      <c r="KOD78" s="1209">
        <f t="shared" si="143"/>
        <v>0</v>
      </c>
      <c r="KOE78" s="1209">
        <f t="shared" si="143"/>
        <v>0</v>
      </c>
      <c r="KOF78" s="1209">
        <f t="shared" si="143"/>
        <v>0</v>
      </c>
      <c r="KOG78" s="1209">
        <f t="shared" si="143"/>
        <v>0</v>
      </c>
      <c r="KOH78" s="1209">
        <f t="shared" si="143"/>
        <v>0</v>
      </c>
      <c r="KOI78" s="1209">
        <f t="shared" si="143"/>
        <v>0</v>
      </c>
      <c r="KOJ78" s="1209">
        <f t="shared" si="143"/>
        <v>0</v>
      </c>
      <c r="KOK78" s="1209">
        <f t="shared" si="143"/>
        <v>0</v>
      </c>
      <c r="KOL78" s="1209">
        <f t="shared" si="143"/>
        <v>0</v>
      </c>
      <c r="KOM78" s="1209">
        <f t="shared" si="143"/>
        <v>0</v>
      </c>
      <c r="KON78" s="1209">
        <f t="shared" si="143"/>
        <v>0</v>
      </c>
      <c r="KOO78" s="1209">
        <f t="shared" si="143"/>
        <v>0</v>
      </c>
      <c r="KOP78" s="1209">
        <f t="shared" si="143"/>
        <v>0</v>
      </c>
      <c r="KOQ78" s="1209">
        <f t="shared" si="143"/>
        <v>0</v>
      </c>
      <c r="KOR78" s="1209">
        <f t="shared" si="143"/>
        <v>0</v>
      </c>
      <c r="KOS78" s="1209">
        <f t="shared" si="143"/>
        <v>0</v>
      </c>
      <c r="KOT78" s="1209">
        <f t="shared" si="143"/>
        <v>0</v>
      </c>
      <c r="KOU78" s="1209">
        <f t="shared" si="143"/>
        <v>0</v>
      </c>
      <c r="KOV78" s="1209">
        <f t="shared" si="143"/>
        <v>0</v>
      </c>
      <c r="KOW78" s="1209">
        <f t="shared" si="143"/>
        <v>0</v>
      </c>
      <c r="KOX78" s="1209">
        <f t="shared" si="143"/>
        <v>0</v>
      </c>
      <c r="KOY78" s="1209">
        <f t="shared" si="143"/>
        <v>0</v>
      </c>
      <c r="KOZ78" s="1209">
        <f t="shared" si="143"/>
        <v>0</v>
      </c>
      <c r="KPA78" s="1209">
        <f t="shared" si="143"/>
        <v>0</v>
      </c>
      <c r="KPB78" s="1209">
        <f t="shared" si="143"/>
        <v>0</v>
      </c>
      <c r="KPC78" s="1209">
        <f t="shared" si="143"/>
        <v>0</v>
      </c>
      <c r="KPD78" s="1209">
        <f t="shared" si="143"/>
        <v>0</v>
      </c>
      <c r="KPE78" s="1209">
        <f t="shared" si="143"/>
        <v>0</v>
      </c>
      <c r="KPF78" s="1209">
        <f t="shared" si="143"/>
        <v>0</v>
      </c>
      <c r="KPG78" s="1209">
        <f t="shared" si="143"/>
        <v>0</v>
      </c>
      <c r="KPH78" s="1209">
        <f t="shared" si="143"/>
        <v>0</v>
      </c>
      <c r="KPI78" s="1209">
        <f t="shared" si="143"/>
        <v>0</v>
      </c>
      <c r="KPJ78" s="1209">
        <f t="shared" si="143"/>
        <v>0</v>
      </c>
      <c r="KPK78" s="1209">
        <f t="shared" si="143"/>
        <v>0</v>
      </c>
      <c r="KPL78" s="1209">
        <f t="shared" si="143"/>
        <v>0</v>
      </c>
      <c r="KPM78" s="1209">
        <f t="shared" si="143"/>
        <v>0</v>
      </c>
      <c r="KPN78" s="1209">
        <f t="shared" si="143"/>
        <v>0</v>
      </c>
      <c r="KPO78" s="1209">
        <f t="shared" si="143"/>
        <v>0</v>
      </c>
      <c r="KPP78" s="1209">
        <f t="shared" si="143"/>
        <v>0</v>
      </c>
      <c r="KPQ78" s="1209">
        <f t="shared" si="143"/>
        <v>0</v>
      </c>
      <c r="KPR78" s="1209">
        <f t="shared" si="143"/>
        <v>0</v>
      </c>
      <c r="KPS78" s="1209">
        <f t="shared" si="143"/>
        <v>0</v>
      </c>
      <c r="KPT78" s="1209">
        <f t="shared" si="143"/>
        <v>0</v>
      </c>
      <c r="KPU78" s="1209">
        <f t="shared" si="143"/>
        <v>0</v>
      </c>
      <c r="KPV78" s="1209">
        <f t="shared" si="143"/>
        <v>0</v>
      </c>
      <c r="KPW78" s="1209">
        <f t="shared" si="143"/>
        <v>0</v>
      </c>
      <c r="KPX78" s="1209">
        <f t="shared" ref="KPX78:KSI78" si="144">SUM(KPX76:KPX77)</f>
        <v>0</v>
      </c>
      <c r="KPY78" s="1209">
        <f t="shared" si="144"/>
        <v>0</v>
      </c>
      <c r="KPZ78" s="1209">
        <f t="shared" si="144"/>
        <v>0</v>
      </c>
      <c r="KQA78" s="1209">
        <f t="shared" si="144"/>
        <v>0</v>
      </c>
      <c r="KQB78" s="1209">
        <f t="shared" si="144"/>
        <v>0</v>
      </c>
      <c r="KQC78" s="1209">
        <f t="shared" si="144"/>
        <v>0</v>
      </c>
      <c r="KQD78" s="1209">
        <f t="shared" si="144"/>
        <v>0</v>
      </c>
      <c r="KQE78" s="1209">
        <f t="shared" si="144"/>
        <v>0</v>
      </c>
      <c r="KQF78" s="1209">
        <f t="shared" si="144"/>
        <v>0</v>
      </c>
      <c r="KQG78" s="1209">
        <f t="shared" si="144"/>
        <v>0</v>
      </c>
      <c r="KQH78" s="1209">
        <f t="shared" si="144"/>
        <v>0</v>
      </c>
      <c r="KQI78" s="1209">
        <f t="shared" si="144"/>
        <v>0</v>
      </c>
      <c r="KQJ78" s="1209">
        <f t="shared" si="144"/>
        <v>0</v>
      </c>
      <c r="KQK78" s="1209">
        <f t="shared" si="144"/>
        <v>0</v>
      </c>
      <c r="KQL78" s="1209">
        <f t="shared" si="144"/>
        <v>0</v>
      </c>
      <c r="KQM78" s="1209">
        <f t="shared" si="144"/>
        <v>0</v>
      </c>
      <c r="KQN78" s="1209">
        <f t="shared" si="144"/>
        <v>0</v>
      </c>
      <c r="KQO78" s="1209">
        <f t="shared" si="144"/>
        <v>0</v>
      </c>
      <c r="KQP78" s="1209">
        <f t="shared" si="144"/>
        <v>0</v>
      </c>
      <c r="KQQ78" s="1209">
        <f t="shared" si="144"/>
        <v>0</v>
      </c>
      <c r="KQR78" s="1209">
        <f t="shared" si="144"/>
        <v>0</v>
      </c>
      <c r="KQS78" s="1209">
        <f t="shared" si="144"/>
        <v>0</v>
      </c>
      <c r="KQT78" s="1209">
        <f t="shared" si="144"/>
        <v>0</v>
      </c>
      <c r="KQU78" s="1209">
        <f t="shared" si="144"/>
        <v>0</v>
      </c>
      <c r="KQV78" s="1209">
        <f t="shared" si="144"/>
        <v>0</v>
      </c>
      <c r="KQW78" s="1209">
        <f t="shared" si="144"/>
        <v>0</v>
      </c>
      <c r="KQX78" s="1209">
        <f t="shared" si="144"/>
        <v>0</v>
      </c>
      <c r="KQY78" s="1209">
        <f t="shared" si="144"/>
        <v>0</v>
      </c>
      <c r="KQZ78" s="1209">
        <f t="shared" si="144"/>
        <v>0</v>
      </c>
      <c r="KRA78" s="1209">
        <f t="shared" si="144"/>
        <v>0</v>
      </c>
      <c r="KRB78" s="1209">
        <f t="shared" si="144"/>
        <v>0</v>
      </c>
      <c r="KRC78" s="1209">
        <f t="shared" si="144"/>
        <v>0</v>
      </c>
      <c r="KRD78" s="1209">
        <f t="shared" si="144"/>
        <v>0</v>
      </c>
      <c r="KRE78" s="1209">
        <f t="shared" si="144"/>
        <v>0</v>
      </c>
      <c r="KRF78" s="1209">
        <f t="shared" si="144"/>
        <v>0</v>
      </c>
      <c r="KRG78" s="1209">
        <f t="shared" si="144"/>
        <v>0</v>
      </c>
      <c r="KRH78" s="1209">
        <f t="shared" si="144"/>
        <v>0</v>
      </c>
      <c r="KRI78" s="1209">
        <f t="shared" si="144"/>
        <v>0</v>
      </c>
      <c r="KRJ78" s="1209">
        <f t="shared" si="144"/>
        <v>0</v>
      </c>
      <c r="KRK78" s="1209">
        <f t="shared" si="144"/>
        <v>0</v>
      </c>
      <c r="KRL78" s="1209">
        <f t="shared" si="144"/>
        <v>0</v>
      </c>
      <c r="KRM78" s="1209">
        <f t="shared" si="144"/>
        <v>0</v>
      </c>
      <c r="KRN78" s="1209">
        <f t="shared" si="144"/>
        <v>0</v>
      </c>
      <c r="KRO78" s="1209">
        <f t="shared" si="144"/>
        <v>0</v>
      </c>
      <c r="KRP78" s="1209">
        <f t="shared" si="144"/>
        <v>0</v>
      </c>
      <c r="KRQ78" s="1209">
        <f t="shared" si="144"/>
        <v>0</v>
      </c>
      <c r="KRR78" s="1209">
        <f t="shared" si="144"/>
        <v>0</v>
      </c>
      <c r="KRS78" s="1209">
        <f t="shared" si="144"/>
        <v>0</v>
      </c>
      <c r="KRT78" s="1209">
        <f t="shared" si="144"/>
        <v>0</v>
      </c>
      <c r="KRU78" s="1209">
        <f t="shared" si="144"/>
        <v>0</v>
      </c>
      <c r="KRV78" s="1209">
        <f t="shared" si="144"/>
        <v>0</v>
      </c>
      <c r="KRW78" s="1209">
        <f t="shared" si="144"/>
        <v>0</v>
      </c>
      <c r="KRX78" s="1209">
        <f t="shared" si="144"/>
        <v>0</v>
      </c>
      <c r="KRY78" s="1209">
        <f t="shared" si="144"/>
        <v>0</v>
      </c>
      <c r="KRZ78" s="1209">
        <f t="shared" si="144"/>
        <v>0</v>
      </c>
      <c r="KSA78" s="1209">
        <f t="shared" si="144"/>
        <v>0</v>
      </c>
      <c r="KSB78" s="1209">
        <f t="shared" si="144"/>
        <v>0</v>
      </c>
      <c r="KSC78" s="1209">
        <f t="shared" si="144"/>
        <v>0</v>
      </c>
      <c r="KSD78" s="1209">
        <f t="shared" si="144"/>
        <v>0</v>
      </c>
      <c r="KSE78" s="1209">
        <f t="shared" si="144"/>
        <v>0</v>
      </c>
      <c r="KSF78" s="1209">
        <f t="shared" si="144"/>
        <v>0</v>
      </c>
      <c r="KSG78" s="1209">
        <f t="shared" si="144"/>
        <v>0</v>
      </c>
      <c r="KSH78" s="1209">
        <f t="shared" si="144"/>
        <v>0</v>
      </c>
      <c r="KSI78" s="1209">
        <f t="shared" si="144"/>
        <v>0</v>
      </c>
      <c r="KSJ78" s="1209">
        <f t="shared" ref="KSJ78:KUU78" si="145">SUM(KSJ76:KSJ77)</f>
        <v>0</v>
      </c>
      <c r="KSK78" s="1209">
        <f t="shared" si="145"/>
        <v>0</v>
      </c>
      <c r="KSL78" s="1209">
        <f t="shared" si="145"/>
        <v>0</v>
      </c>
      <c r="KSM78" s="1209">
        <f t="shared" si="145"/>
        <v>0</v>
      </c>
      <c r="KSN78" s="1209">
        <f t="shared" si="145"/>
        <v>0</v>
      </c>
      <c r="KSO78" s="1209">
        <f t="shared" si="145"/>
        <v>0</v>
      </c>
      <c r="KSP78" s="1209">
        <f t="shared" si="145"/>
        <v>0</v>
      </c>
      <c r="KSQ78" s="1209">
        <f t="shared" si="145"/>
        <v>0</v>
      </c>
      <c r="KSR78" s="1209">
        <f t="shared" si="145"/>
        <v>0</v>
      </c>
      <c r="KSS78" s="1209">
        <f t="shared" si="145"/>
        <v>0</v>
      </c>
      <c r="KST78" s="1209">
        <f t="shared" si="145"/>
        <v>0</v>
      </c>
      <c r="KSU78" s="1209">
        <f t="shared" si="145"/>
        <v>0</v>
      </c>
      <c r="KSV78" s="1209">
        <f t="shared" si="145"/>
        <v>0</v>
      </c>
      <c r="KSW78" s="1209">
        <f t="shared" si="145"/>
        <v>0</v>
      </c>
      <c r="KSX78" s="1209">
        <f t="shared" si="145"/>
        <v>0</v>
      </c>
      <c r="KSY78" s="1209">
        <f t="shared" si="145"/>
        <v>0</v>
      </c>
      <c r="KSZ78" s="1209">
        <f t="shared" si="145"/>
        <v>0</v>
      </c>
      <c r="KTA78" s="1209">
        <f t="shared" si="145"/>
        <v>0</v>
      </c>
      <c r="KTB78" s="1209">
        <f t="shared" si="145"/>
        <v>0</v>
      </c>
      <c r="KTC78" s="1209">
        <f t="shared" si="145"/>
        <v>0</v>
      </c>
      <c r="KTD78" s="1209">
        <f t="shared" si="145"/>
        <v>0</v>
      </c>
      <c r="KTE78" s="1209">
        <f t="shared" si="145"/>
        <v>0</v>
      </c>
      <c r="KTF78" s="1209">
        <f t="shared" si="145"/>
        <v>0</v>
      </c>
      <c r="KTG78" s="1209">
        <f t="shared" si="145"/>
        <v>0</v>
      </c>
      <c r="KTH78" s="1209">
        <f t="shared" si="145"/>
        <v>0</v>
      </c>
      <c r="KTI78" s="1209">
        <f t="shared" si="145"/>
        <v>0</v>
      </c>
      <c r="KTJ78" s="1209">
        <f t="shared" si="145"/>
        <v>0</v>
      </c>
      <c r="KTK78" s="1209">
        <f t="shared" si="145"/>
        <v>0</v>
      </c>
      <c r="KTL78" s="1209">
        <f t="shared" si="145"/>
        <v>0</v>
      </c>
      <c r="KTM78" s="1209">
        <f t="shared" si="145"/>
        <v>0</v>
      </c>
      <c r="KTN78" s="1209">
        <f t="shared" si="145"/>
        <v>0</v>
      </c>
      <c r="KTO78" s="1209">
        <f t="shared" si="145"/>
        <v>0</v>
      </c>
      <c r="KTP78" s="1209">
        <f t="shared" si="145"/>
        <v>0</v>
      </c>
      <c r="KTQ78" s="1209">
        <f t="shared" si="145"/>
        <v>0</v>
      </c>
      <c r="KTR78" s="1209">
        <f t="shared" si="145"/>
        <v>0</v>
      </c>
      <c r="KTS78" s="1209">
        <f t="shared" si="145"/>
        <v>0</v>
      </c>
      <c r="KTT78" s="1209">
        <f t="shared" si="145"/>
        <v>0</v>
      </c>
      <c r="KTU78" s="1209">
        <f t="shared" si="145"/>
        <v>0</v>
      </c>
      <c r="KTV78" s="1209">
        <f t="shared" si="145"/>
        <v>0</v>
      </c>
      <c r="KTW78" s="1209">
        <f t="shared" si="145"/>
        <v>0</v>
      </c>
      <c r="KTX78" s="1209">
        <f t="shared" si="145"/>
        <v>0</v>
      </c>
      <c r="KTY78" s="1209">
        <f t="shared" si="145"/>
        <v>0</v>
      </c>
      <c r="KTZ78" s="1209">
        <f t="shared" si="145"/>
        <v>0</v>
      </c>
      <c r="KUA78" s="1209">
        <f t="shared" si="145"/>
        <v>0</v>
      </c>
      <c r="KUB78" s="1209">
        <f t="shared" si="145"/>
        <v>0</v>
      </c>
      <c r="KUC78" s="1209">
        <f t="shared" si="145"/>
        <v>0</v>
      </c>
      <c r="KUD78" s="1209">
        <f t="shared" si="145"/>
        <v>0</v>
      </c>
      <c r="KUE78" s="1209">
        <f t="shared" si="145"/>
        <v>0</v>
      </c>
      <c r="KUF78" s="1209">
        <f t="shared" si="145"/>
        <v>0</v>
      </c>
      <c r="KUG78" s="1209">
        <f t="shared" si="145"/>
        <v>0</v>
      </c>
      <c r="KUH78" s="1209">
        <f t="shared" si="145"/>
        <v>0</v>
      </c>
      <c r="KUI78" s="1209">
        <f t="shared" si="145"/>
        <v>0</v>
      </c>
      <c r="KUJ78" s="1209">
        <f t="shared" si="145"/>
        <v>0</v>
      </c>
      <c r="KUK78" s="1209">
        <f t="shared" si="145"/>
        <v>0</v>
      </c>
      <c r="KUL78" s="1209">
        <f t="shared" si="145"/>
        <v>0</v>
      </c>
      <c r="KUM78" s="1209">
        <f t="shared" si="145"/>
        <v>0</v>
      </c>
      <c r="KUN78" s="1209">
        <f t="shared" si="145"/>
        <v>0</v>
      </c>
      <c r="KUO78" s="1209">
        <f t="shared" si="145"/>
        <v>0</v>
      </c>
      <c r="KUP78" s="1209">
        <f t="shared" si="145"/>
        <v>0</v>
      </c>
      <c r="KUQ78" s="1209">
        <f t="shared" si="145"/>
        <v>0</v>
      </c>
      <c r="KUR78" s="1209">
        <f t="shared" si="145"/>
        <v>0</v>
      </c>
      <c r="KUS78" s="1209">
        <f t="shared" si="145"/>
        <v>0</v>
      </c>
      <c r="KUT78" s="1209">
        <f t="shared" si="145"/>
        <v>0</v>
      </c>
      <c r="KUU78" s="1209">
        <f t="shared" si="145"/>
        <v>0</v>
      </c>
      <c r="KUV78" s="1209">
        <f t="shared" ref="KUV78:KXG78" si="146">SUM(KUV76:KUV77)</f>
        <v>0</v>
      </c>
      <c r="KUW78" s="1209">
        <f t="shared" si="146"/>
        <v>0</v>
      </c>
      <c r="KUX78" s="1209">
        <f t="shared" si="146"/>
        <v>0</v>
      </c>
      <c r="KUY78" s="1209">
        <f t="shared" si="146"/>
        <v>0</v>
      </c>
      <c r="KUZ78" s="1209">
        <f t="shared" si="146"/>
        <v>0</v>
      </c>
      <c r="KVA78" s="1209">
        <f t="shared" si="146"/>
        <v>0</v>
      </c>
      <c r="KVB78" s="1209">
        <f t="shared" si="146"/>
        <v>0</v>
      </c>
      <c r="KVC78" s="1209">
        <f t="shared" si="146"/>
        <v>0</v>
      </c>
      <c r="KVD78" s="1209">
        <f t="shared" si="146"/>
        <v>0</v>
      </c>
      <c r="KVE78" s="1209">
        <f t="shared" si="146"/>
        <v>0</v>
      </c>
      <c r="KVF78" s="1209">
        <f t="shared" si="146"/>
        <v>0</v>
      </c>
      <c r="KVG78" s="1209">
        <f t="shared" si="146"/>
        <v>0</v>
      </c>
      <c r="KVH78" s="1209">
        <f t="shared" si="146"/>
        <v>0</v>
      </c>
      <c r="KVI78" s="1209">
        <f t="shared" si="146"/>
        <v>0</v>
      </c>
      <c r="KVJ78" s="1209">
        <f t="shared" si="146"/>
        <v>0</v>
      </c>
      <c r="KVK78" s="1209">
        <f t="shared" si="146"/>
        <v>0</v>
      </c>
      <c r="KVL78" s="1209">
        <f t="shared" si="146"/>
        <v>0</v>
      </c>
      <c r="KVM78" s="1209">
        <f t="shared" si="146"/>
        <v>0</v>
      </c>
      <c r="KVN78" s="1209">
        <f t="shared" si="146"/>
        <v>0</v>
      </c>
      <c r="KVO78" s="1209">
        <f t="shared" si="146"/>
        <v>0</v>
      </c>
      <c r="KVP78" s="1209">
        <f t="shared" si="146"/>
        <v>0</v>
      </c>
      <c r="KVQ78" s="1209">
        <f t="shared" si="146"/>
        <v>0</v>
      </c>
      <c r="KVR78" s="1209">
        <f t="shared" si="146"/>
        <v>0</v>
      </c>
      <c r="KVS78" s="1209">
        <f t="shared" si="146"/>
        <v>0</v>
      </c>
      <c r="KVT78" s="1209">
        <f t="shared" si="146"/>
        <v>0</v>
      </c>
      <c r="KVU78" s="1209">
        <f t="shared" si="146"/>
        <v>0</v>
      </c>
      <c r="KVV78" s="1209">
        <f t="shared" si="146"/>
        <v>0</v>
      </c>
      <c r="KVW78" s="1209">
        <f t="shared" si="146"/>
        <v>0</v>
      </c>
      <c r="KVX78" s="1209">
        <f t="shared" si="146"/>
        <v>0</v>
      </c>
      <c r="KVY78" s="1209">
        <f t="shared" si="146"/>
        <v>0</v>
      </c>
      <c r="KVZ78" s="1209">
        <f t="shared" si="146"/>
        <v>0</v>
      </c>
      <c r="KWA78" s="1209">
        <f t="shared" si="146"/>
        <v>0</v>
      </c>
      <c r="KWB78" s="1209">
        <f t="shared" si="146"/>
        <v>0</v>
      </c>
      <c r="KWC78" s="1209">
        <f t="shared" si="146"/>
        <v>0</v>
      </c>
      <c r="KWD78" s="1209">
        <f t="shared" si="146"/>
        <v>0</v>
      </c>
      <c r="KWE78" s="1209">
        <f t="shared" si="146"/>
        <v>0</v>
      </c>
      <c r="KWF78" s="1209">
        <f t="shared" si="146"/>
        <v>0</v>
      </c>
      <c r="KWG78" s="1209">
        <f t="shared" si="146"/>
        <v>0</v>
      </c>
      <c r="KWH78" s="1209">
        <f t="shared" si="146"/>
        <v>0</v>
      </c>
      <c r="KWI78" s="1209">
        <f t="shared" si="146"/>
        <v>0</v>
      </c>
      <c r="KWJ78" s="1209">
        <f t="shared" si="146"/>
        <v>0</v>
      </c>
      <c r="KWK78" s="1209">
        <f t="shared" si="146"/>
        <v>0</v>
      </c>
      <c r="KWL78" s="1209">
        <f t="shared" si="146"/>
        <v>0</v>
      </c>
      <c r="KWM78" s="1209">
        <f t="shared" si="146"/>
        <v>0</v>
      </c>
      <c r="KWN78" s="1209">
        <f t="shared" si="146"/>
        <v>0</v>
      </c>
      <c r="KWO78" s="1209">
        <f t="shared" si="146"/>
        <v>0</v>
      </c>
      <c r="KWP78" s="1209">
        <f t="shared" si="146"/>
        <v>0</v>
      </c>
      <c r="KWQ78" s="1209">
        <f t="shared" si="146"/>
        <v>0</v>
      </c>
      <c r="KWR78" s="1209">
        <f t="shared" si="146"/>
        <v>0</v>
      </c>
      <c r="KWS78" s="1209">
        <f t="shared" si="146"/>
        <v>0</v>
      </c>
      <c r="KWT78" s="1209">
        <f t="shared" si="146"/>
        <v>0</v>
      </c>
      <c r="KWU78" s="1209">
        <f t="shared" si="146"/>
        <v>0</v>
      </c>
      <c r="KWV78" s="1209">
        <f t="shared" si="146"/>
        <v>0</v>
      </c>
      <c r="KWW78" s="1209">
        <f t="shared" si="146"/>
        <v>0</v>
      </c>
      <c r="KWX78" s="1209">
        <f t="shared" si="146"/>
        <v>0</v>
      </c>
      <c r="KWY78" s="1209">
        <f t="shared" si="146"/>
        <v>0</v>
      </c>
      <c r="KWZ78" s="1209">
        <f t="shared" si="146"/>
        <v>0</v>
      </c>
      <c r="KXA78" s="1209">
        <f t="shared" si="146"/>
        <v>0</v>
      </c>
      <c r="KXB78" s="1209">
        <f t="shared" si="146"/>
        <v>0</v>
      </c>
      <c r="KXC78" s="1209">
        <f t="shared" si="146"/>
        <v>0</v>
      </c>
      <c r="KXD78" s="1209">
        <f t="shared" si="146"/>
        <v>0</v>
      </c>
      <c r="KXE78" s="1209">
        <f t="shared" si="146"/>
        <v>0</v>
      </c>
      <c r="KXF78" s="1209">
        <f t="shared" si="146"/>
        <v>0</v>
      </c>
      <c r="KXG78" s="1209">
        <f t="shared" si="146"/>
        <v>0</v>
      </c>
      <c r="KXH78" s="1209">
        <f t="shared" ref="KXH78:KZS78" si="147">SUM(KXH76:KXH77)</f>
        <v>0</v>
      </c>
      <c r="KXI78" s="1209">
        <f t="shared" si="147"/>
        <v>0</v>
      </c>
      <c r="KXJ78" s="1209">
        <f t="shared" si="147"/>
        <v>0</v>
      </c>
      <c r="KXK78" s="1209">
        <f t="shared" si="147"/>
        <v>0</v>
      </c>
      <c r="KXL78" s="1209">
        <f t="shared" si="147"/>
        <v>0</v>
      </c>
      <c r="KXM78" s="1209">
        <f t="shared" si="147"/>
        <v>0</v>
      </c>
      <c r="KXN78" s="1209">
        <f t="shared" si="147"/>
        <v>0</v>
      </c>
      <c r="KXO78" s="1209">
        <f t="shared" si="147"/>
        <v>0</v>
      </c>
      <c r="KXP78" s="1209">
        <f t="shared" si="147"/>
        <v>0</v>
      </c>
      <c r="KXQ78" s="1209">
        <f t="shared" si="147"/>
        <v>0</v>
      </c>
      <c r="KXR78" s="1209">
        <f t="shared" si="147"/>
        <v>0</v>
      </c>
      <c r="KXS78" s="1209">
        <f t="shared" si="147"/>
        <v>0</v>
      </c>
      <c r="KXT78" s="1209">
        <f t="shared" si="147"/>
        <v>0</v>
      </c>
      <c r="KXU78" s="1209">
        <f t="shared" si="147"/>
        <v>0</v>
      </c>
      <c r="KXV78" s="1209">
        <f t="shared" si="147"/>
        <v>0</v>
      </c>
      <c r="KXW78" s="1209">
        <f t="shared" si="147"/>
        <v>0</v>
      </c>
      <c r="KXX78" s="1209">
        <f t="shared" si="147"/>
        <v>0</v>
      </c>
      <c r="KXY78" s="1209">
        <f t="shared" si="147"/>
        <v>0</v>
      </c>
      <c r="KXZ78" s="1209">
        <f t="shared" si="147"/>
        <v>0</v>
      </c>
      <c r="KYA78" s="1209">
        <f t="shared" si="147"/>
        <v>0</v>
      </c>
      <c r="KYB78" s="1209">
        <f t="shared" si="147"/>
        <v>0</v>
      </c>
      <c r="KYC78" s="1209">
        <f t="shared" si="147"/>
        <v>0</v>
      </c>
      <c r="KYD78" s="1209">
        <f t="shared" si="147"/>
        <v>0</v>
      </c>
      <c r="KYE78" s="1209">
        <f t="shared" si="147"/>
        <v>0</v>
      </c>
      <c r="KYF78" s="1209">
        <f t="shared" si="147"/>
        <v>0</v>
      </c>
      <c r="KYG78" s="1209">
        <f t="shared" si="147"/>
        <v>0</v>
      </c>
      <c r="KYH78" s="1209">
        <f t="shared" si="147"/>
        <v>0</v>
      </c>
      <c r="KYI78" s="1209">
        <f t="shared" si="147"/>
        <v>0</v>
      </c>
      <c r="KYJ78" s="1209">
        <f t="shared" si="147"/>
        <v>0</v>
      </c>
      <c r="KYK78" s="1209">
        <f t="shared" si="147"/>
        <v>0</v>
      </c>
      <c r="KYL78" s="1209">
        <f t="shared" si="147"/>
        <v>0</v>
      </c>
      <c r="KYM78" s="1209">
        <f t="shared" si="147"/>
        <v>0</v>
      </c>
      <c r="KYN78" s="1209">
        <f t="shared" si="147"/>
        <v>0</v>
      </c>
      <c r="KYO78" s="1209">
        <f t="shared" si="147"/>
        <v>0</v>
      </c>
      <c r="KYP78" s="1209">
        <f t="shared" si="147"/>
        <v>0</v>
      </c>
      <c r="KYQ78" s="1209">
        <f t="shared" si="147"/>
        <v>0</v>
      </c>
      <c r="KYR78" s="1209">
        <f t="shared" si="147"/>
        <v>0</v>
      </c>
      <c r="KYS78" s="1209">
        <f t="shared" si="147"/>
        <v>0</v>
      </c>
      <c r="KYT78" s="1209">
        <f t="shared" si="147"/>
        <v>0</v>
      </c>
      <c r="KYU78" s="1209">
        <f t="shared" si="147"/>
        <v>0</v>
      </c>
      <c r="KYV78" s="1209">
        <f t="shared" si="147"/>
        <v>0</v>
      </c>
      <c r="KYW78" s="1209">
        <f t="shared" si="147"/>
        <v>0</v>
      </c>
      <c r="KYX78" s="1209">
        <f t="shared" si="147"/>
        <v>0</v>
      </c>
      <c r="KYY78" s="1209">
        <f t="shared" si="147"/>
        <v>0</v>
      </c>
      <c r="KYZ78" s="1209">
        <f t="shared" si="147"/>
        <v>0</v>
      </c>
      <c r="KZA78" s="1209">
        <f t="shared" si="147"/>
        <v>0</v>
      </c>
      <c r="KZB78" s="1209">
        <f t="shared" si="147"/>
        <v>0</v>
      </c>
      <c r="KZC78" s="1209">
        <f t="shared" si="147"/>
        <v>0</v>
      </c>
      <c r="KZD78" s="1209">
        <f t="shared" si="147"/>
        <v>0</v>
      </c>
      <c r="KZE78" s="1209">
        <f t="shared" si="147"/>
        <v>0</v>
      </c>
      <c r="KZF78" s="1209">
        <f t="shared" si="147"/>
        <v>0</v>
      </c>
      <c r="KZG78" s="1209">
        <f t="shared" si="147"/>
        <v>0</v>
      </c>
      <c r="KZH78" s="1209">
        <f t="shared" si="147"/>
        <v>0</v>
      </c>
      <c r="KZI78" s="1209">
        <f t="shared" si="147"/>
        <v>0</v>
      </c>
      <c r="KZJ78" s="1209">
        <f t="shared" si="147"/>
        <v>0</v>
      </c>
      <c r="KZK78" s="1209">
        <f t="shared" si="147"/>
        <v>0</v>
      </c>
      <c r="KZL78" s="1209">
        <f t="shared" si="147"/>
        <v>0</v>
      </c>
      <c r="KZM78" s="1209">
        <f t="shared" si="147"/>
        <v>0</v>
      </c>
      <c r="KZN78" s="1209">
        <f t="shared" si="147"/>
        <v>0</v>
      </c>
      <c r="KZO78" s="1209">
        <f t="shared" si="147"/>
        <v>0</v>
      </c>
      <c r="KZP78" s="1209">
        <f t="shared" si="147"/>
        <v>0</v>
      </c>
      <c r="KZQ78" s="1209">
        <f t="shared" si="147"/>
        <v>0</v>
      </c>
      <c r="KZR78" s="1209">
        <f t="shared" si="147"/>
        <v>0</v>
      </c>
      <c r="KZS78" s="1209">
        <f t="shared" si="147"/>
        <v>0</v>
      </c>
      <c r="KZT78" s="1209">
        <f t="shared" ref="KZT78:LCE78" si="148">SUM(KZT76:KZT77)</f>
        <v>0</v>
      </c>
      <c r="KZU78" s="1209">
        <f t="shared" si="148"/>
        <v>0</v>
      </c>
      <c r="KZV78" s="1209">
        <f t="shared" si="148"/>
        <v>0</v>
      </c>
      <c r="KZW78" s="1209">
        <f t="shared" si="148"/>
        <v>0</v>
      </c>
      <c r="KZX78" s="1209">
        <f t="shared" si="148"/>
        <v>0</v>
      </c>
      <c r="KZY78" s="1209">
        <f t="shared" si="148"/>
        <v>0</v>
      </c>
      <c r="KZZ78" s="1209">
        <f t="shared" si="148"/>
        <v>0</v>
      </c>
      <c r="LAA78" s="1209">
        <f t="shared" si="148"/>
        <v>0</v>
      </c>
      <c r="LAB78" s="1209">
        <f t="shared" si="148"/>
        <v>0</v>
      </c>
      <c r="LAC78" s="1209">
        <f t="shared" si="148"/>
        <v>0</v>
      </c>
      <c r="LAD78" s="1209">
        <f t="shared" si="148"/>
        <v>0</v>
      </c>
      <c r="LAE78" s="1209">
        <f t="shared" si="148"/>
        <v>0</v>
      </c>
      <c r="LAF78" s="1209">
        <f t="shared" si="148"/>
        <v>0</v>
      </c>
      <c r="LAG78" s="1209">
        <f t="shared" si="148"/>
        <v>0</v>
      </c>
      <c r="LAH78" s="1209">
        <f t="shared" si="148"/>
        <v>0</v>
      </c>
      <c r="LAI78" s="1209">
        <f t="shared" si="148"/>
        <v>0</v>
      </c>
      <c r="LAJ78" s="1209">
        <f t="shared" si="148"/>
        <v>0</v>
      </c>
      <c r="LAK78" s="1209">
        <f t="shared" si="148"/>
        <v>0</v>
      </c>
      <c r="LAL78" s="1209">
        <f t="shared" si="148"/>
        <v>0</v>
      </c>
      <c r="LAM78" s="1209">
        <f t="shared" si="148"/>
        <v>0</v>
      </c>
      <c r="LAN78" s="1209">
        <f t="shared" si="148"/>
        <v>0</v>
      </c>
      <c r="LAO78" s="1209">
        <f t="shared" si="148"/>
        <v>0</v>
      </c>
      <c r="LAP78" s="1209">
        <f t="shared" si="148"/>
        <v>0</v>
      </c>
      <c r="LAQ78" s="1209">
        <f t="shared" si="148"/>
        <v>0</v>
      </c>
      <c r="LAR78" s="1209">
        <f t="shared" si="148"/>
        <v>0</v>
      </c>
      <c r="LAS78" s="1209">
        <f t="shared" si="148"/>
        <v>0</v>
      </c>
      <c r="LAT78" s="1209">
        <f t="shared" si="148"/>
        <v>0</v>
      </c>
      <c r="LAU78" s="1209">
        <f t="shared" si="148"/>
        <v>0</v>
      </c>
      <c r="LAV78" s="1209">
        <f t="shared" si="148"/>
        <v>0</v>
      </c>
      <c r="LAW78" s="1209">
        <f t="shared" si="148"/>
        <v>0</v>
      </c>
      <c r="LAX78" s="1209">
        <f t="shared" si="148"/>
        <v>0</v>
      </c>
      <c r="LAY78" s="1209">
        <f t="shared" si="148"/>
        <v>0</v>
      </c>
      <c r="LAZ78" s="1209">
        <f t="shared" si="148"/>
        <v>0</v>
      </c>
      <c r="LBA78" s="1209">
        <f t="shared" si="148"/>
        <v>0</v>
      </c>
      <c r="LBB78" s="1209">
        <f t="shared" si="148"/>
        <v>0</v>
      </c>
      <c r="LBC78" s="1209">
        <f t="shared" si="148"/>
        <v>0</v>
      </c>
      <c r="LBD78" s="1209">
        <f t="shared" si="148"/>
        <v>0</v>
      </c>
      <c r="LBE78" s="1209">
        <f t="shared" si="148"/>
        <v>0</v>
      </c>
      <c r="LBF78" s="1209">
        <f t="shared" si="148"/>
        <v>0</v>
      </c>
      <c r="LBG78" s="1209">
        <f t="shared" si="148"/>
        <v>0</v>
      </c>
      <c r="LBH78" s="1209">
        <f t="shared" si="148"/>
        <v>0</v>
      </c>
      <c r="LBI78" s="1209">
        <f t="shared" si="148"/>
        <v>0</v>
      </c>
      <c r="LBJ78" s="1209">
        <f t="shared" si="148"/>
        <v>0</v>
      </c>
      <c r="LBK78" s="1209">
        <f t="shared" si="148"/>
        <v>0</v>
      </c>
      <c r="LBL78" s="1209">
        <f t="shared" si="148"/>
        <v>0</v>
      </c>
      <c r="LBM78" s="1209">
        <f t="shared" si="148"/>
        <v>0</v>
      </c>
      <c r="LBN78" s="1209">
        <f t="shared" si="148"/>
        <v>0</v>
      </c>
      <c r="LBO78" s="1209">
        <f t="shared" si="148"/>
        <v>0</v>
      </c>
      <c r="LBP78" s="1209">
        <f t="shared" si="148"/>
        <v>0</v>
      </c>
      <c r="LBQ78" s="1209">
        <f t="shared" si="148"/>
        <v>0</v>
      </c>
      <c r="LBR78" s="1209">
        <f t="shared" si="148"/>
        <v>0</v>
      </c>
      <c r="LBS78" s="1209">
        <f t="shared" si="148"/>
        <v>0</v>
      </c>
      <c r="LBT78" s="1209">
        <f t="shared" si="148"/>
        <v>0</v>
      </c>
      <c r="LBU78" s="1209">
        <f t="shared" si="148"/>
        <v>0</v>
      </c>
      <c r="LBV78" s="1209">
        <f t="shared" si="148"/>
        <v>0</v>
      </c>
      <c r="LBW78" s="1209">
        <f t="shared" si="148"/>
        <v>0</v>
      </c>
      <c r="LBX78" s="1209">
        <f t="shared" si="148"/>
        <v>0</v>
      </c>
      <c r="LBY78" s="1209">
        <f t="shared" si="148"/>
        <v>0</v>
      </c>
      <c r="LBZ78" s="1209">
        <f t="shared" si="148"/>
        <v>0</v>
      </c>
      <c r="LCA78" s="1209">
        <f t="shared" si="148"/>
        <v>0</v>
      </c>
      <c r="LCB78" s="1209">
        <f t="shared" si="148"/>
        <v>0</v>
      </c>
      <c r="LCC78" s="1209">
        <f t="shared" si="148"/>
        <v>0</v>
      </c>
      <c r="LCD78" s="1209">
        <f t="shared" si="148"/>
        <v>0</v>
      </c>
      <c r="LCE78" s="1209">
        <f t="shared" si="148"/>
        <v>0</v>
      </c>
      <c r="LCF78" s="1209">
        <f t="shared" ref="LCF78:LEQ78" si="149">SUM(LCF76:LCF77)</f>
        <v>0</v>
      </c>
      <c r="LCG78" s="1209">
        <f t="shared" si="149"/>
        <v>0</v>
      </c>
      <c r="LCH78" s="1209">
        <f t="shared" si="149"/>
        <v>0</v>
      </c>
      <c r="LCI78" s="1209">
        <f t="shared" si="149"/>
        <v>0</v>
      </c>
      <c r="LCJ78" s="1209">
        <f t="shared" si="149"/>
        <v>0</v>
      </c>
      <c r="LCK78" s="1209">
        <f t="shared" si="149"/>
        <v>0</v>
      </c>
      <c r="LCL78" s="1209">
        <f t="shared" si="149"/>
        <v>0</v>
      </c>
      <c r="LCM78" s="1209">
        <f t="shared" si="149"/>
        <v>0</v>
      </c>
      <c r="LCN78" s="1209">
        <f t="shared" si="149"/>
        <v>0</v>
      </c>
      <c r="LCO78" s="1209">
        <f t="shared" si="149"/>
        <v>0</v>
      </c>
      <c r="LCP78" s="1209">
        <f t="shared" si="149"/>
        <v>0</v>
      </c>
      <c r="LCQ78" s="1209">
        <f t="shared" si="149"/>
        <v>0</v>
      </c>
      <c r="LCR78" s="1209">
        <f t="shared" si="149"/>
        <v>0</v>
      </c>
      <c r="LCS78" s="1209">
        <f t="shared" si="149"/>
        <v>0</v>
      </c>
      <c r="LCT78" s="1209">
        <f t="shared" si="149"/>
        <v>0</v>
      </c>
      <c r="LCU78" s="1209">
        <f t="shared" si="149"/>
        <v>0</v>
      </c>
      <c r="LCV78" s="1209">
        <f t="shared" si="149"/>
        <v>0</v>
      </c>
      <c r="LCW78" s="1209">
        <f t="shared" si="149"/>
        <v>0</v>
      </c>
      <c r="LCX78" s="1209">
        <f t="shared" si="149"/>
        <v>0</v>
      </c>
      <c r="LCY78" s="1209">
        <f t="shared" si="149"/>
        <v>0</v>
      </c>
      <c r="LCZ78" s="1209">
        <f t="shared" si="149"/>
        <v>0</v>
      </c>
      <c r="LDA78" s="1209">
        <f t="shared" si="149"/>
        <v>0</v>
      </c>
      <c r="LDB78" s="1209">
        <f t="shared" si="149"/>
        <v>0</v>
      </c>
      <c r="LDC78" s="1209">
        <f t="shared" si="149"/>
        <v>0</v>
      </c>
      <c r="LDD78" s="1209">
        <f t="shared" si="149"/>
        <v>0</v>
      </c>
      <c r="LDE78" s="1209">
        <f t="shared" si="149"/>
        <v>0</v>
      </c>
      <c r="LDF78" s="1209">
        <f t="shared" si="149"/>
        <v>0</v>
      </c>
      <c r="LDG78" s="1209">
        <f t="shared" si="149"/>
        <v>0</v>
      </c>
      <c r="LDH78" s="1209">
        <f t="shared" si="149"/>
        <v>0</v>
      </c>
      <c r="LDI78" s="1209">
        <f t="shared" si="149"/>
        <v>0</v>
      </c>
      <c r="LDJ78" s="1209">
        <f t="shared" si="149"/>
        <v>0</v>
      </c>
      <c r="LDK78" s="1209">
        <f t="shared" si="149"/>
        <v>0</v>
      </c>
      <c r="LDL78" s="1209">
        <f t="shared" si="149"/>
        <v>0</v>
      </c>
      <c r="LDM78" s="1209">
        <f t="shared" si="149"/>
        <v>0</v>
      </c>
      <c r="LDN78" s="1209">
        <f t="shared" si="149"/>
        <v>0</v>
      </c>
      <c r="LDO78" s="1209">
        <f t="shared" si="149"/>
        <v>0</v>
      </c>
      <c r="LDP78" s="1209">
        <f t="shared" si="149"/>
        <v>0</v>
      </c>
      <c r="LDQ78" s="1209">
        <f t="shared" si="149"/>
        <v>0</v>
      </c>
      <c r="LDR78" s="1209">
        <f t="shared" si="149"/>
        <v>0</v>
      </c>
      <c r="LDS78" s="1209">
        <f t="shared" si="149"/>
        <v>0</v>
      </c>
      <c r="LDT78" s="1209">
        <f t="shared" si="149"/>
        <v>0</v>
      </c>
      <c r="LDU78" s="1209">
        <f t="shared" si="149"/>
        <v>0</v>
      </c>
      <c r="LDV78" s="1209">
        <f t="shared" si="149"/>
        <v>0</v>
      </c>
      <c r="LDW78" s="1209">
        <f t="shared" si="149"/>
        <v>0</v>
      </c>
      <c r="LDX78" s="1209">
        <f t="shared" si="149"/>
        <v>0</v>
      </c>
      <c r="LDY78" s="1209">
        <f t="shared" si="149"/>
        <v>0</v>
      </c>
      <c r="LDZ78" s="1209">
        <f t="shared" si="149"/>
        <v>0</v>
      </c>
      <c r="LEA78" s="1209">
        <f t="shared" si="149"/>
        <v>0</v>
      </c>
      <c r="LEB78" s="1209">
        <f t="shared" si="149"/>
        <v>0</v>
      </c>
      <c r="LEC78" s="1209">
        <f t="shared" si="149"/>
        <v>0</v>
      </c>
      <c r="LED78" s="1209">
        <f t="shared" si="149"/>
        <v>0</v>
      </c>
      <c r="LEE78" s="1209">
        <f t="shared" si="149"/>
        <v>0</v>
      </c>
      <c r="LEF78" s="1209">
        <f t="shared" si="149"/>
        <v>0</v>
      </c>
      <c r="LEG78" s="1209">
        <f t="shared" si="149"/>
        <v>0</v>
      </c>
      <c r="LEH78" s="1209">
        <f t="shared" si="149"/>
        <v>0</v>
      </c>
      <c r="LEI78" s="1209">
        <f t="shared" si="149"/>
        <v>0</v>
      </c>
      <c r="LEJ78" s="1209">
        <f t="shared" si="149"/>
        <v>0</v>
      </c>
      <c r="LEK78" s="1209">
        <f t="shared" si="149"/>
        <v>0</v>
      </c>
      <c r="LEL78" s="1209">
        <f t="shared" si="149"/>
        <v>0</v>
      </c>
      <c r="LEM78" s="1209">
        <f t="shared" si="149"/>
        <v>0</v>
      </c>
      <c r="LEN78" s="1209">
        <f t="shared" si="149"/>
        <v>0</v>
      </c>
      <c r="LEO78" s="1209">
        <f t="shared" si="149"/>
        <v>0</v>
      </c>
      <c r="LEP78" s="1209">
        <f t="shared" si="149"/>
        <v>0</v>
      </c>
      <c r="LEQ78" s="1209">
        <f t="shared" si="149"/>
        <v>0</v>
      </c>
      <c r="LER78" s="1209">
        <f t="shared" ref="LER78:LHC78" si="150">SUM(LER76:LER77)</f>
        <v>0</v>
      </c>
      <c r="LES78" s="1209">
        <f t="shared" si="150"/>
        <v>0</v>
      </c>
      <c r="LET78" s="1209">
        <f t="shared" si="150"/>
        <v>0</v>
      </c>
      <c r="LEU78" s="1209">
        <f t="shared" si="150"/>
        <v>0</v>
      </c>
      <c r="LEV78" s="1209">
        <f t="shared" si="150"/>
        <v>0</v>
      </c>
      <c r="LEW78" s="1209">
        <f t="shared" si="150"/>
        <v>0</v>
      </c>
      <c r="LEX78" s="1209">
        <f t="shared" si="150"/>
        <v>0</v>
      </c>
      <c r="LEY78" s="1209">
        <f t="shared" si="150"/>
        <v>0</v>
      </c>
      <c r="LEZ78" s="1209">
        <f t="shared" si="150"/>
        <v>0</v>
      </c>
      <c r="LFA78" s="1209">
        <f t="shared" si="150"/>
        <v>0</v>
      </c>
      <c r="LFB78" s="1209">
        <f t="shared" si="150"/>
        <v>0</v>
      </c>
      <c r="LFC78" s="1209">
        <f t="shared" si="150"/>
        <v>0</v>
      </c>
      <c r="LFD78" s="1209">
        <f t="shared" si="150"/>
        <v>0</v>
      </c>
      <c r="LFE78" s="1209">
        <f t="shared" si="150"/>
        <v>0</v>
      </c>
      <c r="LFF78" s="1209">
        <f t="shared" si="150"/>
        <v>0</v>
      </c>
      <c r="LFG78" s="1209">
        <f t="shared" si="150"/>
        <v>0</v>
      </c>
      <c r="LFH78" s="1209">
        <f t="shared" si="150"/>
        <v>0</v>
      </c>
      <c r="LFI78" s="1209">
        <f t="shared" si="150"/>
        <v>0</v>
      </c>
      <c r="LFJ78" s="1209">
        <f t="shared" si="150"/>
        <v>0</v>
      </c>
      <c r="LFK78" s="1209">
        <f t="shared" si="150"/>
        <v>0</v>
      </c>
      <c r="LFL78" s="1209">
        <f t="shared" si="150"/>
        <v>0</v>
      </c>
      <c r="LFM78" s="1209">
        <f t="shared" si="150"/>
        <v>0</v>
      </c>
      <c r="LFN78" s="1209">
        <f t="shared" si="150"/>
        <v>0</v>
      </c>
      <c r="LFO78" s="1209">
        <f t="shared" si="150"/>
        <v>0</v>
      </c>
      <c r="LFP78" s="1209">
        <f t="shared" si="150"/>
        <v>0</v>
      </c>
      <c r="LFQ78" s="1209">
        <f t="shared" si="150"/>
        <v>0</v>
      </c>
      <c r="LFR78" s="1209">
        <f t="shared" si="150"/>
        <v>0</v>
      </c>
      <c r="LFS78" s="1209">
        <f t="shared" si="150"/>
        <v>0</v>
      </c>
      <c r="LFT78" s="1209">
        <f t="shared" si="150"/>
        <v>0</v>
      </c>
      <c r="LFU78" s="1209">
        <f t="shared" si="150"/>
        <v>0</v>
      </c>
      <c r="LFV78" s="1209">
        <f t="shared" si="150"/>
        <v>0</v>
      </c>
      <c r="LFW78" s="1209">
        <f t="shared" si="150"/>
        <v>0</v>
      </c>
      <c r="LFX78" s="1209">
        <f t="shared" si="150"/>
        <v>0</v>
      </c>
      <c r="LFY78" s="1209">
        <f t="shared" si="150"/>
        <v>0</v>
      </c>
      <c r="LFZ78" s="1209">
        <f t="shared" si="150"/>
        <v>0</v>
      </c>
      <c r="LGA78" s="1209">
        <f t="shared" si="150"/>
        <v>0</v>
      </c>
      <c r="LGB78" s="1209">
        <f t="shared" si="150"/>
        <v>0</v>
      </c>
      <c r="LGC78" s="1209">
        <f t="shared" si="150"/>
        <v>0</v>
      </c>
      <c r="LGD78" s="1209">
        <f t="shared" si="150"/>
        <v>0</v>
      </c>
      <c r="LGE78" s="1209">
        <f t="shared" si="150"/>
        <v>0</v>
      </c>
      <c r="LGF78" s="1209">
        <f t="shared" si="150"/>
        <v>0</v>
      </c>
      <c r="LGG78" s="1209">
        <f t="shared" si="150"/>
        <v>0</v>
      </c>
      <c r="LGH78" s="1209">
        <f t="shared" si="150"/>
        <v>0</v>
      </c>
      <c r="LGI78" s="1209">
        <f t="shared" si="150"/>
        <v>0</v>
      </c>
      <c r="LGJ78" s="1209">
        <f t="shared" si="150"/>
        <v>0</v>
      </c>
      <c r="LGK78" s="1209">
        <f t="shared" si="150"/>
        <v>0</v>
      </c>
      <c r="LGL78" s="1209">
        <f t="shared" si="150"/>
        <v>0</v>
      </c>
      <c r="LGM78" s="1209">
        <f t="shared" si="150"/>
        <v>0</v>
      </c>
      <c r="LGN78" s="1209">
        <f t="shared" si="150"/>
        <v>0</v>
      </c>
      <c r="LGO78" s="1209">
        <f t="shared" si="150"/>
        <v>0</v>
      </c>
      <c r="LGP78" s="1209">
        <f t="shared" si="150"/>
        <v>0</v>
      </c>
      <c r="LGQ78" s="1209">
        <f t="shared" si="150"/>
        <v>0</v>
      </c>
      <c r="LGR78" s="1209">
        <f t="shared" si="150"/>
        <v>0</v>
      </c>
      <c r="LGS78" s="1209">
        <f t="shared" si="150"/>
        <v>0</v>
      </c>
      <c r="LGT78" s="1209">
        <f t="shared" si="150"/>
        <v>0</v>
      </c>
      <c r="LGU78" s="1209">
        <f t="shared" si="150"/>
        <v>0</v>
      </c>
      <c r="LGV78" s="1209">
        <f t="shared" si="150"/>
        <v>0</v>
      </c>
      <c r="LGW78" s="1209">
        <f t="shared" si="150"/>
        <v>0</v>
      </c>
      <c r="LGX78" s="1209">
        <f t="shared" si="150"/>
        <v>0</v>
      </c>
      <c r="LGY78" s="1209">
        <f t="shared" si="150"/>
        <v>0</v>
      </c>
      <c r="LGZ78" s="1209">
        <f t="shared" si="150"/>
        <v>0</v>
      </c>
      <c r="LHA78" s="1209">
        <f t="shared" si="150"/>
        <v>0</v>
      </c>
      <c r="LHB78" s="1209">
        <f t="shared" si="150"/>
        <v>0</v>
      </c>
      <c r="LHC78" s="1209">
        <f t="shared" si="150"/>
        <v>0</v>
      </c>
      <c r="LHD78" s="1209">
        <f t="shared" ref="LHD78:LJO78" si="151">SUM(LHD76:LHD77)</f>
        <v>0</v>
      </c>
      <c r="LHE78" s="1209">
        <f t="shared" si="151"/>
        <v>0</v>
      </c>
      <c r="LHF78" s="1209">
        <f t="shared" si="151"/>
        <v>0</v>
      </c>
      <c r="LHG78" s="1209">
        <f t="shared" si="151"/>
        <v>0</v>
      </c>
      <c r="LHH78" s="1209">
        <f t="shared" si="151"/>
        <v>0</v>
      </c>
      <c r="LHI78" s="1209">
        <f t="shared" si="151"/>
        <v>0</v>
      </c>
      <c r="LHJ78" s="1209">
        <f t="shared" si="151"/>
        <v>0</v>
      </c>
      <c r="LHK78" s="1209">
        <f t="shared" si="151"/>
        <v>0</v>
      </c>
      <c r="LHL78" s="1209">
        <f t="shared" si="151"/>
        <v>0</v>
      </c>
      <c r="LHM78" s="1209">
        <f t="shared" si="151"/>
        <v>0</v>
      </c>
      <c r="LHN78" s="1209">
        <f t="shared" si="151"/>
        <v>0</v>
      </c>
      <c r="LHO78" s="1209">
        <f t="shared" si="151"/>
        <v>0</v>
      </c>
      <c r="LHP78" s="1209">
        <f t="shared" si="151"/>
        <v>0</v>
      </c>
      <c r="LHQ78" s="1209">
        <f t="shared" si="151"/>
        <v>0</v>
      </c>
      <c r="LHR78" s="1209">
        <f t="shared" si="151"/>
        <v>0</v>
      </c>
      <c r="LHS78" s="1209">
        <f t="shared" si="151"/>
        <v>0</v>
      </c>
      <c r="LHT78" s="1209">
        <f t="shared" si="151"/>
        <v>0</v>
      </c>
      <c r="LHU78" s="1209">
        <f t="shared" si="151"/>
        <v>0</v>
      </c>
      <c r="LHV78" s="1209">
        <f t="shared" si="151"/>
        <v>0</v>
      </c>
      <c r="LHW78" s="1209">
        <f t="shared" si="151"/>
        <v>0</v>
      </c>
      <c r="LHX78" s="1209">
        <f t="shared" si="151"/>
        <v>0</v>
      </c>
      <c r="LHY78" s="1209">
        <f t="shared" si="151"/>
        <v>0</v>
      </c>
      <c r="LHZ78" s="1209">
        <f t="shared" si="151"/>
        <v>0</v>
      </c>
      <c r="LIA78" s="1209">
        <f t="shared" si="151"/>
        <v>0</v>
      </c>
      <c r="LIB78" s="1209">
        <f t="shared" si="151"/>
        <v>0</v>
      </c>
      <c r="LIC78" s="1209">
        <f t="shared" si="151"/>
        <v>0</v>
      </c>
      <c r="LID78" s="1209">
        <f t="shared" si="151"/>
        <v>0</v>
      </c>
      <c r="LIE78" s="1209">
        <f t="shared" si="151"/>
        <v>0</v>
      </c>
      <c r="LIF78" s="1209">
        <f t="shared" si="151"/>
        <v>0</v>
      </c>
      <c r="LIG78" s="1209">
        <f t="shared" si="151"/>
        <v>0</v>
      </c>
      <c r="LIH78" s="1209">
        <f t="shared" si="151"/>
        <v>0</v>
      </c>
      <c r="LII78" s="1209">
        <f t="shared" si="151"/>
        <v>0</v>
      </c>
      <c r="LIJ78" s="1209">
        <f t="shared" si="151"/>
        <v>0</v>
      </c>
      <c r="LIK78" s="1209">
        <f t="shared" si="151"/>
        <v>0</v>
      </c>
      <c r="LIL78" s="1209">
        <f t="shared" si="151"/>
        <v>0</v>
      </c>
      <c r="LIM78" s="1209">
        <f t="shared" si="151"/>
        <v>0</v>
      </c>
      <c r="LIN78" s="1209">
        <f t="shared" si="151"/>
        <v>0</v>
      </c>
      <c r="LIO78" s="1209">
        <f t="shared" si="151"/>
        <v>0</v>
      </c>
      <c r="LIP78" s="1209">
        <f t="shared" si="151"/>
        <v>0</v>
      </c>
      <c r="LIQ78" s="1209">
        <f t="shared" si="151"/>
        <v>0</v>
      </c>
      <c r="LIR78" s="1209">
        <f t="shared" si="151"/>
        <v>0</v>
      </c>
      <c r="LIS78" s="1209">
        <f t="shared" si="151"/>
        <v>0</v>
      </c>
      <c r="LIT78" s="1209">
        <f t="shared" si="151"/>
        <v>0</v>
      </c>
      <c r="LIU78" s="1209">
        <f t="shared" si="151"/>
        <v>0</v>
      </c>
      <c r="LIV78" s="1209">
        <f t="shared" si="151"/>
        <v>0</v>
      </c>
      <c r="LIW78" s="1209">
        <f t="shared" si="151"/>
        <v>0</v>
      </c>
      <c r="LIX78" s="1209">
        <f t="shared" si="151"/>
        <v>0</v>
      </c>
      <c r="LIY78" s="1209">
        <f t="shared" si="151"/>
        <v>0</v>
      </c>
      <c r="LIZ78" s="1209">
        <f t="shared" si="151"/>
        <v>0</v>
      </c>
      <c r="LJA78" s="1209">
        <f t="shared" si="151"/>
        <v>0</v>
      </c>
      <c r="LJB78" s="1209">
        <f t="shared" si="151"/>
        <v>0</v>
      </c>
      <c r="LJC78" s="1209">
        <f t="shared" si="151"/>
        <v>0</v>
      </c>
      <c r="LJD78" s="1209">
        <f t="shared" si="151"/>
        <v>0</v>
      </c>
      <c r="LJE78" s="1209">
        <f t="shared" si="151"/>
        <v>0</v>
      </c>
      <c r="LJF78" s="1209">
        <f t="shared" si="151"/>
        <v>0</v>
      </c>
      <c r="LJG78" s="1209">
        <f t="shared" si="151"/>
        <v>0</v>
      </c>
      <c r="LJH78" s="1209">
        <f t="shared" si="151"/>
        <v>0</v>
      </c>
      <c r="LJI78" s="1209">
        <f t="shared" si="151"/>
        <v>0</v>
      </c>
      <c r="LJJ78" s="1209">
        <f t="shared" si="151"/>
        <v>0</v>
      </c>
      <c r="LJK78" s="1209">
        <f t="shared" si="151"/>
        <v>0</v>
      </c>
      <c r="LJL78" s="1209">
        <f t="shared" si="151"/>
        <v>0</v>
      </c>
      <c r="LJM78" s="1209">
        <f t="shared" si="151"/>
        <v>0</v>
      </c>
      <c r="LJN78" s="1209">
        <f t="shared" si="151"/>
        <v>0</v>
      </c>
      <c r="LJO78" s="1209">
        <f t="shared" si="151"/>
        <v>0</v>
      </c>
      <c r="LJP78" s="1209">
        <f t="shared" ref="LJP78:LMA78" si="152">SUM(LJP76:LJP77)</f>
        <v>0</v>
      </c>
      <c r="LJQ78" s="1209">
        <f t="shared" si="152"/>
        <v>0</v>
      </c>
      <c r="LJR78" s="1209">
        <f t="shared" si="152"/>
        <v>0</v>
      </c>
      <c r="LJS78" s="1209">
        <f t="shared" si="152"/>
        <v>0</v>
      </c>
      <c r="LJT78" s="1209">
        <f t="shared" si="152"/>
        <v>0</v>
      </c>
      <c r="LJU78" s="1209">
        <f t="shared" si="152"/>
        <v>0</v>
      </c>
      <c r="LJV78" s="1209">
        <f t="shared" si="152"/>
        <v>0</v>
      </c>
      <c r="LJW78" s="1209">
        <f t="shared" si="152"/>
        <v>0</v>
      </c>
      <c r="LJX78" s="1209">
        <f t="shared" si="152"/>
        <v>0</v>
      </c>
      <c r="LJY78" s="1209">
        <f t="shared" si="152"/>
        <v>0</v>
      </c>
      <c r="LJZ78" s="1209">
        <f t="shared" si="152"/>
        <v>0</v>
      </c>
      <c r="LKA78" s="1209">
        <f t="shared" si="152"/>
        <v>0</v>
      </c>
      <c r="LKB78" s="1209">
        <f t="shared" si="152"/>
        <v>0</v>
      </c>
      <c r="LKC78" s="1209">
        <f t="shared" si="152"/>
        <v>0</v>
      </c>
      <c r="LKD78" s="1209">
        <f t="shared" si="152"/>
        <v>0</v>
      </c>
      <c r="LKE78" s="1209">
        <f t="shared" si="152"/>
        <v>0</v>
      </c>
      <c r="LKF78" s="1209">
        <f t="shared" si="152"/>
        <v>0</v>
      </c>
      <c r="LKG78" s="1209">
        <f t="shared" si="152"/>
        <v>0</v>
      </c>
      <c r="LKH78" s="1209">
        <f t="shared" si="152"/>
        <v>0</v>
      </c>
      <c r="LKI78" s="1209">
        <f t="shared" si="152"/>
        <v>0</v>
      </c>
      <c r="LKJ78" s="1209">
        <f t="shared" si="152"/>
        <v>0</v>
      </c>
      <c r="LKK78" s="1209">
        <f t="shared" si="152"/>
        <v>0</v>
      </c>
      <c r="LKL78" s="1209">
        <f t="shared" si="152"/>
        <v>0</v>
      </c>
      <c r="LKM78" s="1209">
        <f t="shared" si="152"/>
        <v>0</v>
      </c>
      <c r="LKN78" s="1209">
        <f t="shared" si="152"/>
        <v>0</v>
      </c>
      <c r="LKO78" s="1209">
        <f t="shared" si="152"/>
        <v>0</v>
      </c>
      <c r="LKP78" s="1209">
        <f t="shared" si="152"/>
        <v>0</v>
      </c>
      <c r="LKQ78" s="1209">
        <f t="shared" si="152"/>
        <v>0</v>
      </c>
      <c r="LKR78" s="1209">
        <f t="shared" si="152"/>
        <v>0</v>
      </c>
      <c r="LKS78" s="1209">
        <f t="shared" si="152"/>
        <v>0</v>
      </c>
      <c r="LKT78" s="1209">
        <f t="shared" si="152"/>
        <v>0</v>
      </c>
      <c r="LKU78" s="1209">
        <f t="shared" si="152"/>
        <v>0</v>
      </c>
      <c r="LKV78" s="1209">
        <f t="shared" si="152"/>
        <v>0</v>
      </c>
      <c r="LKW78" s="1209">
        <f t="shared" si="152"/>
        <v>0</v>
      </c>
      <c r="LKX78" s="1209">
        <f t="shared" si="152"/>
        <v>0</v>
      </c>
      <c r="LKY78" s="1209">
        <f t="shared" si="152"/>
        <v>0</v>
      </c>
      <c r="LKZ78" s="1209">
        <f t="shared" si="152"/>
        <v>0</v>
      </c>
      <c r="LLA78" s="1209">
        <f t="shared" si="152"/>
        <v>0</v>
      </c>
      <c r="LLB78" s="1209">
        <f t="shared" si="152"/>
        <v>0</v>
      </c>
      <c r="LLC78" s="1209">
        <f t="shared" si="152"/>
        <v>0</v>
      </c>
      <c r="LLD78" s="1209">
        <f t="shared" si="152"/>
        <v>0</v>
      </c>
      <c r="LLE78" s="1209">
        <f t="shared" si="152"/>
        <v>0</v>
      </c>
      <c r="LLF78" s="1209">
        <f t="shared" si="152"/>
        <v>0</v>
      </c>
      <c r="LLG78" s="1209">
        <f t="shared" si="152"/>
        <v>0</v>
      </c>
      <c r="LLH78" s="1209">
        <f t="shared" si="152"/>
        <v>0</v>
      </c>
      <c r="LLI78" s="1209">
        <f t="shared" si="152"/>
        <v>0</v>
      </c>
      <c r="LLJ78" s="1209">
        <f t="shared" si="152"/>
        <v>0</v>
      </c>
      <c r="LLK78" s="1209">
        <f t="shared" si="152"/>
        <v>0</v>
      </c>
      <c r="LLL78" s="1209">
        <f t="shared" si="152"/>
        <v>0</v>
      </c>
      <c r="LLM78" s="1209">
        <f t="shared" si="152"/>
        <v>0</v>
      </c>
      <c r="LLN78" s="1209">
        <f t="shared" si="152"/>
        <v>0</v>
      </c>
      <c r="LLO78" s="1209">
        <f t="shared" si="152"/>
        <v>0</v>
      </c>
      <c r="LLP78" s="1209">
        <f t="shared" si="152"/>
        <v>0</v>
      </c>
      <c r="LLQ78" s="1209">
        <f t="shared" si="152"/>
        <v>0</v>
      </c>
      <c r="LLR78" s="1209">
        <f t="shared" si="152"/>
        <v>0</v>
      </c>
      <c r="LLS78" s="1209">
        <f t="shared" si="152"/>
        <v>0</v>
      </c>
      <c r="LLT78" s="1209">
        <f t="shared" si="152"/>
        <v>0</v>
      </c>
      <c r="LLU78" s="1209">
        <f t="shared" si="152"/>
        <v>0</v>
      </c>
      <c r="LLV78" s="1209">
        <f t="shared" si="152"/>
        <v>0</v>
      </c>
      <c r="LLW78" s="1209">
        <f t="shared" si="152"/>
        <v>0</v>
      </c>
      <c r="LLX78" s="1209">
        <f t="shared" si="152"/>
        <v>0</v>
      </c>
      <c r="LLY78" s="1209">
        <f t="shared" si="152"/>
        <v>0</v>
      </c>
      <c r="LLZ78" s="1209">
        <f t="shared" si="152"/>
        <v>0</v>
      </c>
      <c r="LMA78" s="1209">
        <f t="shared" si="152"/>
        <v>0</v>
      </c>
      <c r="LMB78" s="1209">
        <f t="shared" ref="LMB78:LOM78" si="153">SUM(LMB76:LMB77)</f>
        <v>0</v>
      </c>
      <c r="LMC78" s="1209">
        <f t="shared" si="153"/>
        <v>0</v>
      </c>
      <c r="LMD78" s="1209">
        <f t="shared" si="153"/>
        <v>0</v>
      </c>
      <c r="LME78" s="1209">
        <f t="shared" si="153"/>
        <v>0</v>
      </c>
      <c r="LMF78" s="1209">
        <f t="shared" si="153"/>
        <v>0</v>
      </c>
      <c r="LMG78" s="1209">
        <f t="shared" si="153"/>
        <v>0</v>
      </c>
      <c r="LMH78" s="1209">
        <f t="shared" si="153"/>
        <v>0</v>
      </c>
      <c r="LMI78" s="1209">
        <f t="shared" si="153"/>
        <v>0</v>
      </c>
      <c r="LMJ78" s="1209">
        <f t="shared" si="153"/>
        <v>0</v>
      </c>
      <c r="LMK78" s="1209">
        <f t="shared" si="153"/>
        <v>0</v>
      </c>
      <c r="LML78" s="1209">
        <f t="shared" si="153"/>
        <v>0</v>
      </c>
      <c r="LMM78" s="1209">
        <f t="shared" si="153"/>
        <v>0</v>
      </c>
      <c r="LMN78" s="1209">
        <f t="shared" si="153"/>
        <v>0</v>
      </c>
      <c r="LMO78" s="1209">
        <f t="shared" si="153"/>
        <v>0</v>
      </c>
      <c r="LMP78" s="1209">
        <f t="shared" si="153"/>
        <v>0</v>
      </c>
      <c r="LMQ78" s="1209">
        <f t="shared" si="153"/>
        <v>0</v>
      </c>
      <c r="LMR78" s="1209">
        <f t="shared" si="153"/>
        <v>0</v>
      </c>
      <c r="LMS78" s="1209">
        <f t="shared" si="153"/>
        <v>0</v>
      </c>
      <c r="LMT78" s="1209">
        <f t="shared" si="153"/>
        <v>0</v>
      </c>
      <c r="LMU78" s="1209">
        <f t="shared" si="153"/>
        <v>0</v>
      </c>
      <c r="LMV78" s="1209">
        <f t="shared" si="153"/>
        <v>0</v>
      </c>
      <c r="LMW78" s="1209">
        <f t="shared" si="153"/>
        <v>0</v>
      </c>
      <c r="LMX78" s="1209">
        <f t="shared" si="153"/>
        <v>0</v>
      </c>
      <c r="LMY78" s="1209">
        <f t="shared" si="153"/>
        <v>0</v>
      </c>
      <c r="LMZ78" s="1209">
        <f t="shared" si="153"/>
        <v>0</v>
      </c>
      <c r="LNA78" s="1209">
        <f t="shared" si="153"/>
        <v>0</v>
      </c>
      <c r="LNB78" s="1209">
        <f t="shared" si="153"/>
        <v>0</v>
      </c>
      <c r="LNC78" s="1209">
        <f t="shared" si="153"/>
        <v>0</v>
      </c>
      <c r="LND78" s="1209">
        <f t="shared" si="153"/>
        <v>0</v>
      </c>
      <c r="LNE78" s="1209">
        <f t="shared" si="153"/>
        <v>0</v>
      </c>
      <c r="LNF78" s="1209">
        <f t="shared" si="153"/>
        <v>0</v>
      </c>
      <c r="LNG78" s="1209">
        <f t="shared" si="153"/>
        <v>0</v>
      </c>
      <c r="LNH78" s="1209">
        <f t="shared" si="153"/>
        <v>0</v>
      </c>
      <c r="LNI78" s="1209">
        <f t="shared" si="153"/>
        <v>0</v>
      </c>
      <c r="LNJ78" s="1209">
        <f t="shared" si="153"/>
        <v>0</v>
      </c>
      <c r="LNK78" s="1209">
        <f t="shared" si="153"/>
        <v>0</v>
      </c>
      <c r="LNL78" s="1209">
        <f t="shared" si="153"/>
        <v>0</v>
      </c>
      <c r="LNM78" s="1209">
        <f t="shared" si="153"/>
        <v>0</v>
      </c>
      <c r="LNN78" s="1209">
        <f t="shared" si="153"/>
        <v>0</v>
      </c>
      <c r="LNO78" s="1209">
        <f t="shared" si="153"/>
        <v>0</v>
      </c>
      <c r="LNP78" s="1209">
        <f t="shared" si="153"/>
        <v>0</v>
      </c>
      <c r="LNQ78" s="1209">
        <f t="shared" si="153"/>
        <v>0</v>
      </c>
      <c r="LNR78" s="1209">
        <f t="shared" si="153"/>
        <v>0</v>
      </c>
      <c r="LNS78" s="1209">
        <f t="shared" si="153"/>
        <v>0</v>
      </c>
      <c r="LNT78" s="1209">
        <f t="shared" si="153"/>
        <v>0</v>
      </c>
      <c r="LNU78" s="1209">
        <f t="shared" si="153"/>
        <v>0</v>
      </c>
      <c r="LNV78" s="1209">
        <f t="shared" si="153"/>
        <v>0</v>
      </c>
      <c r="LNW78" s="1209">
        <f t="shared" si="153"/>
        <v>0</v>
      </c>
      <c r="LNX78" s="1209">
        <f t="shared" si="153"/>
        <v>0</v>
      </c>
      <c r="LNY78" s="1209">
        <f t="shared" si="153"/>
        <v>0</v>
      </c>
      <c r="LNZ78" s="1209">
        <f t="shared" si="153"/>
        <v>0</v>
      </c>
      <c r="LOA78" s="1209">
        <f t="shared" si="153"/>
        <v>0</v>
      </c>
      <c r="LOB78" s="1209">
        <f t="shared" si="153"/>
        <v>0</v>
      </c>
      <c r="LOC78" s="1209">
        <f t="shared" si="153"/>
        <v>0</v>
      </c>
      <c r="LOD78" s="1209">
        <f t="shared" si="153"/>
        <v>0</v>
      </c>
      <c r="LOE78" s="1209">
        <f t="shared" si="153"/>
        <v>0</v>
      </c>
      <c r="LOF78" s="1209">
        <f t="shared" si="153"/>
        <v>0</v>
      </c>
      <c r="LOG78" s="1209">
        <f t="shared" si="153"/>
        <v>0</v>
      </c>
      <c r="LOH78" s="1209">
        <f t="shared" si="153"/>
        <v>0</v>
      </c>
      <c r="LOI78" s="1209">
        <f t="shared" si="153"/>
        <v>0</v>
      </c>
      <c r="LOJ78" s="1209">
        <f t="shared" si="153"/>
        <v>0</v>
      </c>
      <c r="LOK78" s="1209">
        <f t="shared" si="153"/>
        <v>0</v>
      </c>
      <c r="LOL78" s="1209">
        <f t="shared" si="153"/>
        <v>0</v>
      </c>
      <c r="LOM78" s="1209">
        <f t="shared" si="153"/>
        <v>0</v>
      </c>
      <c r="LON78" s="1209">
        <f t="shared" ref="LON78:LQY78" si="154">SUM(LON76:LON77)</f>
        <v>0</v>
      </c>
      <c r="LOO78" s="1209">
        <f t="shared" si="154"/>
        <v>0</v>
      </c>
      <c r="LOP78" s="1209">
        <f t="shared" si="154"/>
        <v>0</v>
      </c>
      <c r="LOQ78" s="1209">
        <f t="shared" si="154"/>
        <v>0</v>
      </c>
      <c r="LOR78" s="1209">
        <f t="shared" si="154"/>
        <v>0</v>
      </c>
      <c r="LOS78" s="1209">
        <f t="shared" si="154"/>
        <v>0</v>
      </c>
      <c r="LOT78" s="1209">
        <f t="shared" si="154"/>
        <v>0</v>
      </c>
      <c r="LOU78" s="1209">
        <f t="shared" si="154"/>
        <v>0</v>
      </c>
      <c r="LOV78" s="1209">
        <f t="shared" si="154"/>
        <v>0</v>
      </c>
      <c r="LOW78" s="1209">
        <f t="shared" si="154"/>
        <v>0</v>
      </c>
      <c r="LOX78" s="1209">
        <f t="shared" si="154"/>
        <v>0</v>
      </c>
      <c r="LOY78" s="1209">
        <f t="shared" si="154"/>
        <v>0</v>
      </c>
      <c r="LOZ78" s="1209">
        <f t="shared" si="154"/>
        <v>0</v>
      </c>
      <c r="LPA78" s="1209">
        <f t="shared" si="154"/>
        <v>0</v>
      </c>
      <c r="LPB78" s="1209">
        <f t="shared" si="154"/>
        <v>0</v>
      </c>
      <c r="LPC78" s="1209">
        <f t="shared" si="154"/>
        <v>0</v>
      </c>
      <c r="LPD78" s="1209">
        <f t="shared" si="154"/>
        <v>0</v>
      </c>
      <c r="LPE78" s="1209">
        <f t="shared" si="154"/>
        <v>0</v>
      </c>
      <c r="LPF78" s="1209">
        <f t="shared" si="154"/>
        <v>0</v>
      </c>
      <c r="LPG78" s="1209">
        <f t="shared" si="154"/>
        <v>0</v>
      </c>
      <c r="LPH78" s="1209">
        <f t="shared" si="154"/>
        <v>0</v>
      </c>
      <c r="LPI78" s="1209">
        <f t="shared" si="154"/>
        <v>0</v>
      </c>
      <c r="LPJ78" s="1209">
        <f t="shared" si="154"/>
        <v>0</v>
      </c>
      <c r="LPK78" s="1209">
        <f t="shared" si="154"/>
        <v>0</v>
      </c>
      <c r="LPL78" s="1209">
        <f t="shared" si="154"/>
        <v>0</v>
      </c>
      <c r="LPM78" s="1209">
        <f t="shared" si="154"/>
        <v>0</v>
      </c>
      <c r="LPN78" s="1209">
        <f t="shared" si="154"/>
        <v>0</v>
      </c>
      <c r="LPO78" s="1209">
        <f t="shared" si="154"/>
        <v>0</v>
      </c>
      <c r="LPP78" s="1209">
        <f t="shared" si="154"/>
        <v>0</v>
      </c>
      <c r="LPQ78" s="1209">
        <f t="shared" si="154"/>
        <v>0</v>
      </c>
      <c r="LPR78" s="1209">
        <f t="shared" si="154"/>
        <v>0</v>
      </c>
      <c r="LPS78" s="1209">
        <f t="shared" si="154"/>
        <v>0</v>
      </c>
      <c r="LPT78" s="1209">
        <f t="shared" si="154"/>
        <v>0</v>
      </c>
      <c r="LPU78" s="1209">
        <f t="shared" si="154"/>
        <v>0</v>
      </c>
      <c r="LPV78" s="1209">
        <f t="shared" si="154"/>
        <v>0</v>
      </c>
      <c r="LPW78" s="1209">
        <f t="shared" si="154"/>
        <v>0</v>
      </c>
      <c r="LPX78" s="1209">
        <f t="shared" si="154"/>
        <v>0</v>
      </c>
      <c r="LPY78" s="1209">
        <f t="shared" si="154"/>
        <v>0</v>
      </c>
      <c r="LPZ78" s="1209">
        <f t="shared" si="154"/>
        <v>0</v>
      </c>
      <c r="LQA78" s="1209">
        <f t="shared" si="154"/>
        <v>0</v>
      </c>
      <c r="LQB78" s="1209">
        <f t="shared" si="154"/>
        <v>0</v>
      </c>
      <c r="LQC78" s="1209">
        <f t="shared" si="154"/>
        <v>0</v>
      </c>
      <c r="LQD78" s="1209">
        <f t="shared" si="154"/>
        <v>0</v>
      </c>
      <c r="LQE78" s="1209">
        <f t="shared" si="154"/>
        <v>0</v>
      </c>
      <c r="LQF78" s="1209">
        <f t="shared" si="154"/>
        <v>0</v>
      </c>
      <c r="LQG78" s="1209">
        <f t="shared" si="154"/>
        <v>0</v>
      </c>
      <c r="LQH78" s="1209">
        <f t="shared" si="154"/>
        <v>0</v>
      </c>
      <c r="LQI78" s="1209">
        <f t="shared" si="154"/>
        <v>0</v>
      </c>
      <c r="LQJ78" s="1209">
        <f t="shared" si="154"/>
        <v>0</v>
      </c>
      <c r="LQK78" s="1209">
        <f t="shared" si="154"/>
        <v>0</v>
      </c>
      <c r="LQL78" s="1209">
        <f t="shared" si="154"/>
        <v>0</v>
      </c>
      <c r="LQM78" s="1209">
        <f t="shared" si="154"/>
        <v>0</v>
      </c>
      <c r="LQN78" s="1209">
        <f t="shared" si="154"/>
        <v>0</v>
      </c>
      <c r="LQO78" s="1209">
        <f t="shared" si="154"/>
        <v>0</v>
      </c>
      <c r="LQP78" s="1209">
        <f t="shared" si="154"/>
        <v>0</v>
      </c>
      <c r="LQQ78" s="1209">
        <f t="shared" si="154"/>
        <v>0</v>
      </c>
      <c r="LQR78" s="1209">
        <f t="shared" si="154"/>
        <v>0</v>
      </c>
      <c r="LQS78" s="1209">
        <f t="shared" si="154"/>
        <v>0</v>
      </c>
      <c r="LQT78" s="1209">
        <f t="shared" si="154"/>
        <v>0</v>
      </c>
      <c r="LQU78" s="1209">
        <f t="shared" si="154"/>
        <v>0</v>
      </c>
      <c r="LQV78" s="1209">
        <f t="shared" si="154"/>
        <v>0</v>
      </c>
      <c r="LQW78" s="1209">
        <f t="shared" si="154"/>
        <v>0</v>
      </c>
      <c r="LQX78" s="1209">
        <f t="shared" si="154"/>
        <v>0</v>
      </c>
      <c r="LQY78" s="1209">
        <f t="shared" si="154"/>
        <v>0</v>
      </c>
      <c r="LQZ78" s="1209">
        <f t="shared" ref="LQZ78:LTK78" si="155">SUM(LQZ76:LQZ77)</f>
        <v>0</v>
      </c>
      <c r="LRA78" s="1209">
        <f t="shared" si="155"/>
        <v>0</v>
      </c>
      <c r="LRB78" s="1209">
        <f t="shared" si="155"/>
        <v>0</v>
      </c>
      <c r="LRC78" s="1209">
        <f t="shared" si="155"/>
        <v>0</v>
      </c>
      <c r="LRD78" s="1209">
        <f t="shared" si="155"/>
        <v>0</v>
      </c>
      <c r="LRE78" s="1209">
        <f t="shared" si="155"/>
        <v>0</v>
      </c>
      <c r="LRF78" s="1209">
        <f t="shared" si="155"/>
        <v>0</v>
      </c>
      <c r="LRG78" s="1209">
        <f t="shared" si="155"/>
        <v>0</v>
      </c>
      <c r="LRH78" s="1209">
        <f t="shared" si="155"/>
        <v>0</v>
      </c>
      <c r="LRI78" s="1209">
        <f t="shared" si="155"/>
        <v>0</v>
      </c>
      <c r="LRJ78" s="1209">
        <f t="shared" si="155"/>
        <v>0</v>
      </c>
      <c r="LRK78" s="1209">
        <f t="shared" si="155"/>
        <v>0</v>
      </c>
      <c r="LRL78" s="1209">
        <f t="shared" si="155"/>
        <v>0</v>
      </c>
      <c r="LRM78" s="1209">
        <f t="shared" si="155"/>
        <v>0</v>
      </c>
      <c r="LRN78" s="1209">
        <f t="shared" si="155"/>
        <v>0</v>
      </c>
      <c r="LRO78" s="1209">
        <f t="shared" si="155"/>
        <v>0</v>
      </c>
      <c r="LRP78" s="1209">
        <f t="shared" si="155"/>
        <v>0</v>
      </c>
      <c r="LRQ78" s="1209">
        <f t="shared" si="155"/>
        <v>0</v>
      </c>
      <c r="LRR78" s="1209">
        <f t="shared" si="155"/>
        <v>0</v>
      </c>
      <c r="LRS78" s="1209">
        <f t="shared" si="155"/>
        <v>0</v>
      </c>
      <c r="LRT78" s="1209">
        <f t="shared" si="155"/>
        <v>0</v>
      </c>
      <c r="LRU78" s="1209">
        <f t="shared" si="155"/>
        <v>0</v>
      </c>
      <c r="LRV78" s="1209">
        <f t="shared" si="155"/>
        <v>0</v>
      </c>
      <c r="LRW78" s="1209">
        <f t="shared" si="155"/>
        <v>0</v>
      </c>
      <c r="LRX78" s="1209">
        <f t="shared" si="155"/>
        <v>0</v>
      </c>
      <c r="LRY78" s="1209">
        <f t="shared" si="155"/>
        <v>0</v>
      </c>
      <c r="LRZ78" s="1209">
        <f t="shared" si="155"/>
        <v>0</v>
      </c>
      <c r="LSA78" s="1209">
        <f t="shared" si="155"/>
        <v>0</v>
      </c>
      <c r="LSB78" s="1209">
        <f t="shared" si="155"/>
        <v>0</v>
      </c>
      <c r="LSC78" s="1209">
        <f t="shared" si="155"/>
        <v>0</v>
      </c>
      <c r="LSD78" s="1209">
        <f t="shared" si="155"/>
        <v>0</v>
      </c>
      <c r="LSE78" s="1209">
        <f t="shared" si="155"/>
        <v>0</v>
      </c>
      <c r="LSF78" s="1209">
        <f t="shared" si="155"/>
        <v>0</v>
      </c>
      <c r="LSG78" s="1209">
        <f t="shared" si="155"/>
        <v>0</v>
      </c>
      <c r="LSH78" s="1209">
        <f t="shared" si="155"/>
        <v>0</v>
      </c>
      <c r="LSI78" s="1209">
        <f t="shared" si="155"/>
        <v>0</v>
      </c>
      <c r="LSJ78" s="1209">
        <f t="shared" si="155"/>
        <v>0</v>
      </c>
      <c r="LSK78" s="1209">
        <f t="shared" si="155"/>
        <v>0</v>
      </c>
      <c r="LSL78" s="1209">
        <f t="shared" si="155"/>
        <v>0</v>
      </c>
      <c r="LSM78" s="1209">
        <f t="shared" si="155"/>
        <v>0</v>
      </c>
      <c r="LSN78" s="1209">
        <f t="shared" si="155"/>
        <v>0</v>
      </c>
      <c r="LSO78" s="1209">
        <f t="shared" si="155"/>
        <v>0</v>
      </c>
      <c r="LSP78" s="1209">
        <f t="shared" si="155"/>
        <v>0</v>
      </c>
      <c r="LSQ78" s="1209">
        <f t="shared" si="155"/>
        <v>0</v>
      </c>
      <c r="LSR78" s="1209">
        <f t="shared" si="155"/>
        <v>0</v>
      </c>
      <c r="LSS78" s="1209">
        <f t="shared" si="155"/>
        <v>0</v>
      </c>
      <c r="LST78" s="1209">
        <f t="shared" si="155"/>
        <v>0</v>
      </c>
      <c r="LSU78" s="1209">
        <f t="shared" si="155"/>
        <v>0</v>
      </c>
      <c r="LSV78" s="1209">
        <f t="shared" si="155"/>
        <v>0</v>
      </c>
      <c r="LSW78" s="1209">
        <f t="shared" si="155"/>
        <v>0</v>
      </c>
      <c r="LSX78" s="1209">
        <f t="shared" si="155"/>
        <v>0</v>
      </c>
      <c r="LSY78" s="1209">
        <f t="shared" si="155"/>
        <v>0</v>
      </c>
      <c r="LSZ78" s="1209">
        <f t="shared" si="155"/>
        <v>0</v>
      </c>
      <c r="LTA78" s="1209">
        <f t="shared" si="155"/>
        <v>0</v>
      </c>
      <c r="LTB78" s="1209">
        <f t="shared" si="155"/>
        <v>0</v>
      </c>
      <c r="LTC78" s="1209">
        <f t="shared" si="155"/>
        <v>0</v>
      </c>
      <c r="LTD78" s="1209">
        <f t="shared" si="155"/>
        <v>0</v>
      </c>
      <c r="LTE78" s="1209">
        <f t="shared" si="155"/>
        <v>0</v>
      </c>
      <c r="LTF78" s="1209">
        <f t="shared" si="155"/>
        <v>0</v>
      </c>
      <c r="LTG78" s="1209">
        <f t="shared" si="155"/>
        <v>0</v>
      </c>
      <c r="LTH78" s="1209">
        <f t="shared" si="155"/>
        <v>0</v>
      </c>
      <c r="LTI78" s="1209">
        <f t="shared" si="155"/>
        <v>0</v>
      </c>
      <c r="LTJ78" s="1209">
        <f t="shared" si="155"/>
        <v>0</v>
      </c>
      <c r="LTK78" s="1209">
        <f t="shared" si="155"/>
        <v>0</v>
      </c>
      <c r="LTL78" s="1209">
        <f t="shared" ref="LTL78:LVW78" si="156">SUM(LTL76:LTL77)</f>
        <v>0</v>
      </c>
      <c r="LTM78" s="1209">
        <f t="shared" si="156"/>
        <v>0</v>
      </c>
      <c r="LTN78" s="1209">
        <f t="shared" si="156"/>
        <v>0</v>
      </c>
      <c r="LTO78" s="1209">
        <f t="shared" si="156"/>
        <v>0</v>
      </c>
      <c r="LTP78" s="1209">
        <f t="shared" si="156"/>
        <v>0</v>
      </c>
      <c r="LTQ78" s="1209">
        <f t="shared" si="156"/>
        <v>0</v>
      </c>
      <c r="LTR78" s="1209">
        <f t="shared" si="156"/>
        <v>0</v>
      </c>
      <c r="LTS78" s="1209">
        <f t="shared" si="156"/>
        <v>0</v>
      </c>
      <c r="LTT78" s="1209">
        <f t="shared" si="156"/>
        <v>0</v>
      </c>
      <c r="LTU78" s="1209">
        <f t="shared" si="156"/>
        <v>0</v>
      </c>
      <c r="LTV78" s="1209">
        <f t="shared" si="156"/>
        <v>0</v>
      </c>
      <c r="LTW78" s="1209">
        <f t="shared" si="156"/>
        <v>0</v>
      </c>
      <c r="LTX78" s="1209">
        <f t="shared" si="156"/>
        <v>0</v>
      </c>
      <c r="LTY78" s="1209">
        <f t="shared" si="156"/>
        <v>0</v>
      </c>
      <c r="LTZ78" s="1209">
        <f t="shared" si="156"/>
        <v>0</v>
      </c>
      <c r="LUA78" s="1209">
        <f t="shared" si="156"/>
        <v>0</v>
      </c>
      <c r="LUB78" s="1209">
        <f t="shared" si="156"/>
        <v>0</v>
      </c>
      <c r="LUC78" s="1209">
        <f t="shared" si="156"/>
        <v>0</v>
      </c>
      <c r="LUD78" s="1209">
        <f t="shared" si="156"/>
        <v>0</v>
      </c>
      <c r="LUE78" s="1209">
        <f t="shared" si="156"/>
        <v>0</v>
      </c>
      <c r="LUF78" s="1209">
        <f t="shared" si="156"/>
        <v>0</v>
      </c>
      <c r="LUG78" s="1209">
        <f t="shared" si="156"/>
        <v>0</v>
      </c>
      <c r="LUH78" s="1209">
        <f t="shared" si="156"/>
        <v>0</v>
      </c>
      <c r="LUI78" s="1209">
        <f t="shared" si="156"/>
        <v>0</v>
      </c>
      <c r="LUJ78" s="1209">
        <f t="shared" si="156"/>
        <v>0</v>
      </c>
      <c r="LUK78" s="1209">
        <f t="shared" si="156"/>
        <v>0</v>
      </c>
      <c r="LUL78" s="1209">
        <f t="shared" si="156"/>
        <v>0</v>
      </c>
      <c r="LUM78" s="1209">
        <f t="shared" si="156"/>
        <v>0</v>
      </c>
      <c r="LUN78" s="1209">
        <f t="shared" si="156"/>
        <v>0</v>
      </c>
      <c r="LUO78" s="1209">
        <f t="shared" si="156"/>
        <v>0</v>
      </c>
      <c r="LUP78" s="1209">
        <f t="shared" si="156"/>
        <v>0</v>
      </c>
      <c r="LUQ78" s="1209">
        <f t="shared" si="156"/>
        <v>0</v>
      </c>
      <c r="LUR78" s="1209">
        <f t="shared" si="156"/>
        <v>0</v>
      </c>
      <c r="LUS78" s="1209">
        <f t="shared" si="156"/>
        <v>0</v>
      </c>
      <c r="LUT78" s="1209">
        <f t="shared" si="156"/>
        <v>0</v>
      </c>
      <c r="LUU78" s="1209">
        <f t="shared" si="156"/>
        <v>0</v>
      </c>
      <c r="LUV78" s="1209">
        <f t="shared" si="156"/>
        <v>0</v>
      </c>
      <c r="LUW78" s="1209">
        <f t="shared" si="156"/>
        <v>0</v>
      </c>
      <c r="LUX78" s="1209">
        <f t="shared" si="156"/>
        <v>0</v>
      </c>
      <c r="LUY78" s="1209">
        <f t="shared" si="156"/>
        <v>0</v>
      </c>
      <c r="LUZ78" s="1209">
        <f t="shared" si="156"/>
        <v>0</v>
      </c>
      <c r="LVA78" s="1209">
        <f t="shared" si="156"/>
        <v>0</v>
      </c>
      <c r="LVB78" s="1209">
        <f t="shared" si="156"/>
        <v>0</v>
      </c>
      <c r="LVC78" s="1209">
        <f t="shared" si="156"/>
        <v>0</v>
      </c>
      <c r="LVD78" s="1209">
        <f t="shared" si="156"/>
        <v>0</v>
      </c>
      <c r="LVE78" s="1209">
        <f t="shared" si="156"/>
        <v>0</v>
      </c>
      <c r="LVF78" s="1209">
        <f t="shared" si="156"/>
        <v>0</v>
      </c>
      <c r="LVG78" s="1209">
        <f t="shared" si="156"/>
        <v>0</v>
      </c>
      <c r="LVH78" s="1209">
        <f t="shared" si="156"/>
        <v>0</v>
      </c>
      <c r="LVI78" s="1209">
        <f t="shared" si="156"/>
        <v>0</v>
      </c>
      <c r="LVJ78" s="1209">
        <f t="shared" si="156"/>
        <v>0</v>
      </c>
      <c r="LVK78" s="1209">
        <f t="shared" si="156"/>
        <v>0</v>
      </c>
      <c r="LVL78" s="1209">
        <f t="shared" si="156"/>
        <v>0</v>
      </c>
      <c r="LVM78" s="1209">
        <f t="shared" si="156"/>
        <v>0</v>
      </c>
      <c r="LVN78" s="1209">
        <f t="shared" si="156"/>
        <v>0</v>
      </c>
      <c r="LVO78" s="1209">
        <f t="shared" si="156"/>
        <v>0</v>
      </c>
      <c r="LVP78" s="1209">
        <f t="shared" si="156"/>
        <v>0</v>
      </c>
      <c r="LVQ78" s="1209">
        <f t="shared" si="156"/>
        <v>0</v>
      </c>
      <c r="LVR78" s="1209">
        <f t="shared" si="156"/>
        <v>0</v>
      </c>
      <c r="LVS78" s="1209">
        <f t="shared" si="156"/>
        <v>0</v>
      </c>
      <c r="LVT78" s="1209">
        <f t="shared" si="156"/>
        <v>0</v>
      </c>
      <c r="LVU78" s="1209">
        <f t="shared" si="156"/>
        <v>0</v>
      </c>
      <c r="LVV78" s="1209">
        <f t="shared" si="156"/>
        <v>0</v>
      </c>
      <c r="LVW78" s="1209">
        <f t="shared" si="156"/>
        <v>0</v>
      </c>
      <c r="LVX78" s="1209">
        <f t="shared" ref="LVX78:LYI78" si="157">SUM(LVX76:LVX77)</f>
        <v>0</v>
      </c>
      <c r="LVY78" s="1209">
        <f t="shared" si="157"/>
        <v>0</v>
      </c>
      <c r="LVZ78" s="1209">
        <f t="shared" si="157"/>
        <v>0</v>
      </c>
      <c r="LWA78" s="1209">
        <f t="shared" si="157"/>
        <v>0</v>
      </c>
      <c r="LWB78" s="1209">
        <f t="shared" si="157"/>
        <v>0</v>
      </c>
      <c r="LWC78" s="1209">
        <f t="shared" si="157"/>
        <v>0</v>
      </c>
      <c r="LWD78" s="1209">
        <f t="shared" si="157"/>
        <v>0</v>
      </c>
      <c r="LWE78" s="1209">
        <f t="shared" si="157"/>
        <v>0</v>
      </c>
      <c r="LWF78" s="1209">
        <f t="shared" si="157"/>
        <v>0</v>
      </c>
      <c r="LWG78" s="1209">
        <f t="shared" si="157"/>
        <v>0</v>
      </c>
      <c r="LWH78" s="1209">
        <f t="shared" si="157"/>
        <v>0</v>
      </c>
      <c r="LWI78" s="1209">
        <f t="shared" si="157"/>
        <v>0</v>
      </c>
      <c r="LWJ78" s="1209">
        <f t="shared" si="157"/>
        <v>0</v>
      </c>
      <c r="LWK78" s="1209">
        <f t="shared" si="157"/>
        <v>0</v>
      </c>
      <c r="LWL78" s="1209">
        <f t="shared" si="157"/>
        <v>0</v>
      </c>
      <c r="LWM78" s="1209">
        <f t="shared" si="157"/>
        <v>0</v>
      </c>
      <c r="LWN78" s="1209">
        <f t="shared" si="157"/>
        <v>0</v>
      </c>
      <c r="LWO78" s="1209">
        <f t="shared" si="157"/>
        <v>0</v>
      </c>
      <c r="LWP78" s="1209">
        <f t="shared" si="157"/>
        <v>0</v>
      </c>
      <c r="LWQ78" s="1209">
        <f t="shared" si="157"/>
        <v>0</v>
      </c>
      <c r="LWR78" s="1209">
        <f t="shared" si="157"/>
        <v>0</v>
      </c>
      <c r="LWS78" s="1209">
        <f t="shared" si="157"/>
        <v>0</v>
      </c>
      <c r="LWT78" s="1209">
        <f t="shared" si="157"/>
        <v>0</v>
      </c>
      <c r="LWU78" s="1209">
        <f t="shared" si="157"/>
        <v>0</v>
      </c>
      <c r="LWV78" s="1209">
        <f t="shared" si="157"/>
        <v>0</v>
      </c>
      <c r="LWW78" s="1209">
        <f t="shared" si="157"/>
        <v>0</v>
      </c>
      <c r="LWX78" s="1209">
        <f t="shared" si="157"/>
        <v>0</v>
      </c>
      <c r="LWY78" s="1209">
        <f t="shared" si="157"/>
        <v>0</v>
      </c>
      <c r="LWZ78" s="1209">
        <f t="shared" si="157"/>
        <v>0</v>
      </c>
      <c r="LXA78" s="1209">
        <f t="shared" si="157"/>
        <v>0</v>
      </c>
      <c r="LXB78" s="1209">
        <f t="shared" si="157"/>
        <v>0</v>
      </c>
      <c r="LXC78" s="1209">
        <f t="shared" si="157"/>
        <v>0</v>
      </c>
      <c r="LXD78" s="1209">
        <f t="shared" si="157"/>
        <v>0</v>
      </c>
      <c r="LXE78" s="1209">
        <f t="shared" si="157"/>
        <v>0</v>
      </c>
      <c r="LXF78" s="1209">
        <f t="shared" si="157"/>
        <v>0</v>
      </c>
      <c r="LXG78" s="1209">
        <f t="shared" si="157"/>
        <v>0</v>
      </c>
      <c r="LXH78" s="1209">
        <f t="shared" si="157"/>
        <v>0</v>
      </c>
      <c r="LXI78" s="1209">
        <f t="shared" si="157"/>
        <v>0</v>
      </c>
      <c r="LXJ78" s="1209">
        <f t="shared" si="157"/>
        <v>0</v>
      </c>
      <c r="LXK78" s="1209">
        <f t="shared" si="157"/>
        <v>0</v>
      </c>
      <c r="LXL78" s="1209">
        <f t="shared" si="157"/>
        <v>0</v>
      </c>
      <c r="LXM78" s="1209">
        <f t="shared" si="157"/>
        <v>0</v>
      </c>
      <c r="LXN78" s="1209">
        <f t="shared" si="157"/>
        <v>0</v>
      </c>
      <c r="LXO78" s="1209">
        <f t="shared" si="157"/>
        <v>0</v>
      </c>
      <c r="LXP78" s="1209">
        <f t="shared" si="157"/>
        <v>0</v>
      </c>
      <c r="LXQ78" s="1209">
        <f t="shared" si="157"/>
        <v>0</v>
      </c>
      <c r="LXR78" s="1209">
        <f t="shared" si="157"/>
        <v>0</v>
      </c>
      <c r="LXS78" s="1209">
        <f t="shared" si="157"/>
        <v>0</v>
      </c>
      <c r="LXT78" s="1209">
        <f t="shared" si="157"/>
        <v>0</v>
      </c>
      <c r="LXU78" s="1209">
        <f t="shared" si="157"/>
        <v>0</v>
      </c>
      <c r="LXV78" s="1209">
        <f t="shared" si="157"/>
        <v>0</v>
      </c>
      <c r="LXW78" s="1209">
        <f t="shared" si="157"/>
        <v>0</v>
      </c>
      <c r="LXX78" s="1209">
        <f t="shared" si="157"/>
        <v>0</v>
      </c>
      <c r="LXY78" s="1209">
        <f t="shared" si="157"/>
        <v>0</v>
      </c>
      <c r="LXZ78" s="1209">
        <f t="shared" si="157"/>
        <v>0</v>
      </c>
      <c r="LYA78" s="1209">
        <f t="shared" si="157"/>
        <v>0</v>
      </c>
      <c r="LYB78" s="1209">
        <f t="shared" si="157"/>
        <v>0</v>
      </c>
      <c r="LYC78" s="1209">
        <f t="shared" si="157"/>
        <v>0</v>
      </c>
      <c r="LYD78" s="1209">
        <f t="shared" si="157"/>
        <v>0</v>
      </c>
      <c r="LYE78" s="1209">
        <f t="shared" si="157"/>
        <v>0</v>
      </c>
      <c r="LYF78" s="1209">
        <f t="shared" si="157"/>
        <v>0</v>
      </c>
      <c r="LYG78" s="1209">
        <f t="shared" si="157"/>
        <v>0</v>
      </c>
      <c r="LYH78" s="1209">
        <f t="shared" si="157"/>
        <v>0</v>
      </c>
      <c r="LYI78" s="1209">
        <f t="shared" si="157"/>
        <v>0</v>
      </c>
      <c r="LYJ78" s="1209">
        <f t="shared" ref="LYJ78:MAU78" si="158">SUM(LYJ76:LYJ77)</f>
        <v>0</v>
      </c>
      <c r="LYK78" s="1209">
        <f t="shared" si="158"/>
        <v>0</v>
      </c>
      <c r="LYL78" s="1209">
        <f t="shared" si="158"/>
        <v>0</v>
      </c>
      <c r="LYM78" s="1209">
        <f t="shared" si="158"/>
        <v>0</v>
      </c>
      <c r="LYN78" s="1209">
        <f t="shared" si="158"/>
        <v>0</v>
      </c>
      <c r="LYO78" s="1209">
        <f t="shared" si="158"/>
        <v>0</v>
      </c>
      <c r="LYP78" s="1209">
        <f t="shared" si="158"/>
        <v>0</v>
      </c>
      <c r="LYQ78" s="1209">
        <f t="shared" si="158"/>
        <v>0</v>
      </c>
      <c r="LYR78" s="1209">
        <f t="shared" si="158"/>
        <v>0</v>
      </c>
      <c r="LYS78" s="1209">
        <f t="shared" si="158"/>
        <v>0</v>
      </c>
      <c r="LYT78" s="1209">
        <f t="shared" si="158"/>
        <v>0</v>
      </c>
      <c r="LYU78" s="1209">
        <f t="shared" si="158"/>
        <v>0</v>
      </c>
      <c r="LYV78" s="1209">
        <f t="shared" si="158"/>
        <v>0</v>
      </c>
      <c r="LYW78" s="1209">
        <f t="shared" si="158"/>
        <v>0</v>
      </c>
      <c r="LYX78" s="1209">
        <f t="shared" si="158"/>
        <v>0</v>
      </c>
      <c r="LYY78" s="1209">
        <f t="shared" si="158"/>
        <v>0</v>
      </c>
      <c r="LYZ78" s="1209">
        <f t="shared" si="158"/>
        <v>0</v>
      </c>
      <c r="LZA78" s="1209">
        <f t="shared" si="158"/>
        <v>0</v>
      </c>
      <c r="LZB78" s="1209">
        <f t="shared" si="158"/>
        <v>0</v>
      </c>
      <c r="LZC78" s="1209">
        <f t="shared" si="158"/>
        <v>0</v>
      </c>
      <c r="LZD78" s="1209">
        <f t="shared" si="158"/>
        <v>0</v>
      </c>
      <c r="LZE78" s="1209">
        <f t="shared" si="158"/>
        <v>0</v>
      </c>
      <c r="LZF78" s="1209">
        <f t="shared" si="158"/>
        <v>0</v>
      </c>
      <c r="LZG78" s="1209">
        <f t="shared" si="158"/>
        <v>0</v>
      </c>
      <c r="LZH78" s="1209">
        <f t="shared" si="158"/>
        <v>0</v>
      </c>
      <c r="LZI78" s="1209">
        <f t="shared" si="158"/>
        <v>0</v>
      </c>
      <c r="LZJ78" s="1209">
        <f t="shared" si="158"/>
        <v>0</v>
      </c>
      <c r="LZK78" s="1209">
        <f t="shared" si="158"/>
        <v>0</v>
      </c>
      <c r="LZL78" s="1209">
        <f t="shared" si="158"/>
        <v>0</v>
      </c>
      <c r="LZM78" s="1209">
        <f t="shared" si="158"/>
        <v>0</v>
      </c>
      <c r="LZN78" s="1209">
        <f t="shared" si="158"/>
        <v>0</v>
      </c>
      <c r="LZO78" s="1209">
        <f t="shared" si="158"/>
        <v>0</v>
      </c>
      <c r="LZP78" s="1209">
        <f t="shared" si="158"/>
        <v>0</v>
      </c>
      <c r="LZQ78" s="1209">
        <f t="shared" si="158"/>
        <v>0</v>
      </c>
      <c r="LZR78" s="1209">
        <f t="shared" si="158"/>
        <v>0</v>
      </c>
      <c r="LZS78" s="1209">
        <f t="shared" si="158"/>
        <v>0</v>
      </c>
      <c r="LZT78" s="1209">
        <f t="shared" si="158"/>
        <v>0</v>
      </c>
      <c r="LZU78" s="1209">
        <f t="shared" si="158"/>
        <v>0</v>
      </c>
      <c r="LZV78" s="1209">
        <f t="shared" si="158"/>
        <v>0</v>
      </c>
      <c r="LZW78" s="1209">
        <f t="shared" si="158"/>
        <v>0</v>
      </c>
      <c r="LZX78" s="1209">
        <f t="shared" si="158"/>
        <v>0</v>
      </c>
      <c r="LZY78" s="1209">
        <f t="shared" si="158"/>
        <v>0</v>
      </c>
      <c r="LZZ78" s="1209">
        <f t="shared" si="158"/>
        <v>0</v>
      </c>
      <c r="MAA78" s="1209">
        <f t="shared" si="158"/>
        <v>0</v>
      </c>
      <c r="MAB78" s="1209">
        <f t="shared" si="158"/>
        <v>0</v>
      </c>
      <c r="MAC78" s="1209">
        <f t="shared" si="158"/>
        <v>0</v>
      </c>
      <c r="MAD78" s="1209">
        <f t="shared" si="158"/>
        <v>0</v>
      </c>
      <c r="MAE78" s="1209">
        <f t="shared" si="158"/>
        <v>0</v>
      </c>
      <c r="MAF78" s="1209">
        <f t="shared" si="158"/>
        <v>0</v>
      </c>
      <c r="MAG78" s="1209">
        <f t="shared" si="158"/>
        <v>0</v>
      </c>
      <c r="MAH78" s="1209">
        <f t="shared" si="158"/>
        <v>0</v>
      </c>
      <c r="MAI78" s="1209">
        <f t="shared" si="158"/>
        <v>0</v>
      </c>
      <c r="MAJ78" s="1209">
        <f t="shared" si="158"/>
        <v>0</v>
      </c>
      <c r="MAK78" s="1209">
        <f t="shared" si="158"/>
        <v>0</v>
      </c>
      <c r="MAL78" s="1209">
        <f t="shared" si="158"/>
        <v>0</v>
      </c>
      <c r="MAM78" s="1209">
        <f t="shared" si="158"/>
        <v>0</v>
      </c>
      <c r="MAN78" s="1209">
        <f t="shared" si="158"/>
        <v>0</v>
      </c>
      <c r="MAO78" s="1209">
        <f t="shared" si="158"/>
        <v>0</v>
      </c>
      <c r="MAP78" s="1209">
        <f t="shared" si="158"/>
        <v>0</v>
      </c>
      <c r="MAQ78" s="1209">
        <f t="shared" si="158"/>
        <v>0</v>
      </c>
      <c r="MAR78" s="1209">
        <f t="shared" si="158"/>
        <v>0</v>
      </c>
      <c r="MAS78" s="1209">
        <f t="shared" si="158"/>
        <v>0</v>
      </c>
      <c r="MAT78" s="1209">
        <f t="shared" si="158"/>
        <v>0</v>
      </c>
      <c r="MAU78" s="1209">
        <f t="shared" si="158"/>
        <v>0</v>
      </c>
      <c r="MAV78" s="1209">
        <f t="shared" ref="MAV78:MDG78" si="159">SUM(MAV76:MAV77)</f>
        <v>0</v>
      </c>
      <c r="MAW78" s="1209">
        <f t="shared" si="159"/>
        <v>0</v>
      </c>
      <c r="MAX78" s="1209">
        <f t="shared" si="159"/>
        <v>0</v>
      </c>
      <c r="MAY78" s="1209">
        <f t="shared" si="159"/>
        <v>0</v>
      </c>
      <c r="MAZ78" s="1209">
        <f t="shared" si="159"/>
        <v>0</v>
      </c>
      <c r="MBA78" s="1209">
        <f t="shared" si="159"/>
        <v>0</v>
      </c>
      <c r="MBB78" s="1209">
        <f t="shared" si="159"/>
        <v>0</v>
      </c>
      <c r="MBC78" s="1209">
        <f t="shared" si="159"/>
        <v>0</v>
      </c>
      <c r="MBD78" s="1209">
        <f t="shared" si="159"/>
        <v>0</v>
      </c>
      <c r="MBE78" s="1209">
        <f t="shared" si="159"/>
        <v>0</v>
      </c>
      <c r="MBF78" s="1209">
        <f t="shared" si="159"/>
        <v>0</v>
      </c>
      <c r="MBG78" s="1209">
        <f t="shared" si="159"/>
        <v>0</v>
      </c>
      <c r="MBH78" s="1209">
        <f t="shared" si="159"/>
        <v>0</v>
      </c>
      <c r="MBI78" s="1209">
        <f t="shared" si="159"/>
        <v>0</v>
      </c>
      <c r="MBJ78" s="1209">
        <f t="shared" si="159"/>
        <v>0</v>
      </c>
      <c r="MBK78" s="1209">
        <f t="shared" si="159"/>
        <v>0</v>
      </c>
      <c r="MBL78" s="1209">
        <f t="shared" si="159"/>
        <v>0</v>
      </c>
      <c r="MBM78" s="1209">
        <f t="shared" si="159"/>
        <v>0</v>
      </c>
      <c r="MBN78" s="1209">
        <f t="shared" si="159"/>
        <v>0</v>
      </c>
      <c r="MBO78" s="1209">
        <f t="shared" si="159"/>
        <v>0</v>
      </c>
      <c r="MBP78" s="1209">
        <f t="shared" si="159"/>
        <v>0</v>
      </c>
      <c r="MBQ78" s="1209">
        <f t="shared" si="159"/>
        <v>0</v>
      </c>
      <c r="MBR78" s="1209">
        <f t="shared" si="159"/>
        <v>0</v>
      </c>
      <c r="MBS78" s="1209">
        <f t="shared" si="159"/>
        <v>0</v>
      </c>
      <c r="MBT78" s="1209">
        <f t="shared" si="159"/>
        <v>0</v>
      </c>
      <c r="MBU78" s="1209">
        <f t="shared" si="159"/>
        <v>0</v>
      </c>
      <c r="MBV78" s="1209">
        <f t="shared" si="159"/>
        <v>0</v>
      </c>
      <c r="MBW78" s="1209">
        <f t="shared" si="159"/>
        <v>0</v>
      </c>
      <c r="MBX78" s="1209">
        <f t="shared" si="159"/>
        <v>0</v>
      </c>
      <c r="MBY78" s="1209">
        <f t="shared" si="159"/>
        <v>0</v>
      </c>
      <c r="MBZ78" s="1209">
        <f t="shared" si="159"/>
        <v>0</v>
      </c>
      <c r="MCA78" s="1209">
        <f t="shared" si="159"/>
        <v>0</v>
      </c>
      <c r="MCB78" s="1209">
        <f t="shared" si="159"/>
        <v>0</v>
      </c>
      <c r="MCC78" s="1209">
        <f t="shared" si="159"/>
        <v>0</v>
      </c>
      <c r="MCD78" s="1209">
        <f t="shared" si="159"/>
        <v>0</v>
      </c>
      <c r="MCE78" s="1209">
        <f t="shared" si="159"/>
        <v>0</v>
      </c>
      <c r="MCF78" s="1209">
        <f t="shared" si="159"/>
        <v>0</v>
      </c>
      <c r="MCG78" s="1209">
        <f t="shared" si="159"/>
        <v>0</v>
      </c>
      <c r="MCH78" s="1209">
        <f t="shared" si="159"/>
        <v>0</v>
      </c>
      <c r="MCI78" s="1209">
        <f t="shared" si="159"/>
        <v>0</v>
      </c>
      <c r="MCJ78" s="1209">
        <f t="shared" si="159"/>
        <v>0</v>
      </c>
      <c r="MCK78" s="1209">
        <f t="shared" si="159"/>
        <v>0</v>
      </c>
      <c r="MCL78" s="1209">
        <f t="shared" si="159"/>
        <v>0</v>
      </c>
      <c r="MCM78" s="1209">
        <f t="shared" si="159"/>
        <v>0</v>
      </c>
      <c r="MCN78" s="1209">
        <f t="shared" si="159"/>
        <v>0</v>
      </c>
      <c r="MCO78" s="1209">
        <f t="shared" si="159"/>
        <v>0</v>
      </c>
      <c r="MCP78" s="1209">
        <f t="shared" si="159"/>
        <v>0</v>
      </c>
      <c r="MCQ78" s="1209">
        <f t="shared" si="159"/>
        <v>0</v>
      </c>
      <c r="MCR78" s="1209">
        <f t="shared" si="159"/>
        <v>0</v>
      </c>
      <c r="MCS78" s="1209">
        <f t="shared" si="159"/>
        <v>0</v>
      </c>
      <c r="MCT78" s="1209">
        <f t="shared" si="159"/>
        <v>0</v>
      </c>
      <c r="MCU78" s="1209">
        <f t="shared" si="159"/>
        <v>0</v>
      </c>
      <c r="MCV78" s="1209">
        <f t="shared" si="159"/>
        <v>0</v>
      </c>
      <c r="MCW78" s="1209">
        <f t="shared" si="159"/>
        <v>0</v>
      </c>
      <c r="MCX78" s="1209">
        <f t="shared" si="159"/>
        <v>0</v>
      </c>
      <c r="MCY78" s="1209">
        <f t="shared" si="159"/>
        <v>0</v>
      </c>
      <c r="MCZ78" s="1209">
        <f t="shared" si="159"/>
        <v>0</v>
      </c>
      <c r="MDA78" s="1209">
        <f t="shared" si="159"/>
        <v>0</v>
      </c>
      <c r="MDB78" s="1209">
        <f t="shared" si="159"/>
        <v>0</v>
      </c>
      <c r="MDC78" s="1209">
        <f t="shared" si="159"/>
        <v>0</v>
      </c>
      <c r="MDD78" s="1209">
        <f t="shared" si="159"/>
        <v>0</v>
      </c>
      <c r="MDE78" s="1209">
        <f t="shared" si="159"/>
        <v>0</v>
      </c>
      <c r="MDF78" s="1209">
        <f t="shared" si="159"/>
        <v>0</v>
      </c>
      <c r="MDG78" s="1209">
        <f t="shared" si="159"/>
        <v>0</v>
      </c>
      <c r="MDH78" s="1209">
        <f t="shared" ref="MDH78:MFS78" si="160">SUM(MDH76:MDH77)</f>
        <v>0</v>
      </c>
      <c r="MDI78" s="1209">
        <f t="shared" si="160"/>
        <v>0</v>
      </c>
      <c r="MDJ78" s="1209">
        <f t="shared" si="160"/>
        <v>0</v>
      </c>
      <c r="MDK78" s="1209">
        <f t="shared" si="160"/>
        <v>0</v>
      </c>
      <c r="MDL78" s="1209">
        <f t="shared" si="160"/>
        <v>0</v>
      </c>
      <c r="MDM78" s="1209">
        <f t="shared" si="160"/>
        <v>0</v>
      </c>
      <c r="MDN78" s="1209">
        <f t="shared" si="160"/>
        <v>0</v>
      </c>
      <c r="MDO78" s="1209">
        <f t="shared" si="160"/>
        <v>0</v>
      </c>
      <c r="MDP78" s="1209">
        <f t="shared" si="160"/>
        <v>0</v>
      </c>
      <c r="MDQ78" s="1209">
        <f t="shared" si="160"/>
        <v>0</v>
      </c>
      <c r="MDR78" s="1209">
        <f t="shared" si="160"/>
        <v>0</v>
      </c>
      <c r="MDS78" s="1209">
        <f t="shared" si="160"/>
        <v>0</v>
      </c>
      <c r="MDT78" s="1209">
        <f t="shared" si="160"/>
        <v>0</v>
      </c>
      <c r="MDU78" s="1209">
        <f t="shared" si="160"/>
        <v>0</v>
      </c>
      <c r="MDV78" s="1209">
        <f t="shared" si="160"/>
        <v>0</v>
      </c>
      <c r="MDW78" s="1209">
        <f t="shared" si="160"/>
        <v>0</v>
      </c>
      <c r="MDX78" s="1209">
        <f t="shared" si="160"/>
        <v>0</v>
      </c>
      <c r="MDY78" s="1209">
        <f t="shared" si="160"/>
        <v>0</v>
      </c>
      <c r="MDZ78" s="1209">
        <f t="shared" si="160"/>
        <v>0</v>
      </c>
      <c r="MEA78" s="1209">
        <f t="shared" si="160"/>
        <v>0</v>
      </c>
      <c r="MEB78" s="1209">
        <f t="shared" si="160"/>
        <v>0</v>
      </c>
      <c r="MEC78" s="1209">
        <f t="shared" si="160"/>
        <v>0</v>
      </c>
      <c r="MED78" s="1209">
        <f t="shared" si="160"/>
        <v>0</v>
      </c>
      <c r="MEE78" s="1209">
        <f t="shared" si="160"/>
        <v>0</v>
      </c>
      <c r="MEF78" s="1209">
        <f t="shared" si="160"/>
        <v>0</v>
      </c>
      <c r="MEG78" s="1209">
        <f t="shared" si="160"/>
        <v>0</v>
      </c>
      <c r="MEH78" s="1209">
        <f t="shared" si="160"/>
        <v>0</v>
      </c>
      <c r="MEI78" s="1209">
        <f t="shared" si="160"/>
        <v>0</v>
      </c>
      <c r="MEJ78" s="1209">
        <f t="shared" si="160"/>
        <v>0</v>
      </c>
      <c r="MEK78" s="1209">
        <f t="shared" si="160"/>
        <v>0</v>
      </c>
      <c r="MEL78" s="1209">
        <f t="shared" si="160"/>
        <v>0</v>
      </c>
      <c r="MEM78" s="1209">
        <f t="shared" si="160"/>
        <v>0</v>
      </c>
      <c r="MEN78" s="1209">
        <f t="shared" si="160"/>
        <v>0</v>
      </c>
      <c r="MEO78" s="1209">
        <f t="shared" si="160"/>
        <v>0</v>
      </c>
      <c r="MEP78" s="1209">
        <f t="shared" si="160"/>
        <v>0</v>
      </c>
      <c r="MEQ78" s="1209">
        <f t="shared" si="160"/>
        <v>0</v>
      </c>
      <c r="MER78" s="1209">
        <f t="shared" si="160"/>
        <v>0</v>
      </c>
      <c r="MES78" s="1209">
        <f t="shared" si="160"/>
        <v>0</v>
      </c>
      <c r="MET78" s="1209">
        <f t="shared" si="160"/>
        <v>0</v>
      </c>
      <c r="MEU78" s="1209">
        <f t="shared" si="160"/>
        <v>0</v>
      </c>
      <c r="MEV78" s="1209">
        <f t="shared" si="160"/>
        <v>0</v>
      </c>
      <c r="MEW78" s="1209">
        <f t="shared" si="160"/>
        <v>0</v>
      </c>
      <c r="MEX78" s="1209">
        <f t="shared" si="160"/>
        <v>0</v>
      </c>
      <c r="MEY78" s="1209">
        <f t="shared" si="160"/>
        <v>0</v>
      </c>
      <c r="MEZ78" s="1209">
        <f t="shared" si="160"/>
        <v>0</v>
      </c>
      <c r="MFA78" s="1209">
        <f t="shared" si="160"/>
        <v>0</v>
      </c>
      <c r="MFB78" s="1209">
        <f t="shared" si="160"/>
        <v>0</v>
      </c>
      <c r="MFC78" s="1209">
        <f t="shared" si="160"/>
        <v>0</v>
      </c>
      <c r="MFD78" s="1209">
        <f t="shared" si="160"/>
        <v>0</v>
      </c>
      <c r="MFE78" s="1209">
        <f t="shared" si="160"/>
        <v>0</v>
      </c>
      <c r="MFF78" s="1209">
        <f t="shared" si="160"/>
        <v>0</v>
      </c>
      <c r="MFG78" s="1209">
        <f t="shared" si="160"/>
        <v>0</v>
      </c>
      <c r="MFH78" s="1209">
        <f t="shared" si="160"/>
        <v>0</v>
      </c>
      <c r="MFI78" s="1209">
        <f t="shared" si="160"/>
        <v>0</v>
      </c>
      <c r="MFJ78" s="1209">
        <f t="shared" si="160"/>
        <v>0</v>
      </c>
      <c r="MFK78" s="1209">
        <f t="shared" si="160"/>
        <v>0</v>
      </c>
      <c r="MFL78" s="1209">
        <f t="shared" si="160"/>
        <v>0</v>
      </c>
      <c r="MFM78" s="1209">
        <f t="shared" si="160"/>
        <v>0</v>
      </c>
      <c r="MFN78" s="1209">
        <f t="shared" si="160"/>
        <v>0</v>
      </c>
      <c r="MFO78" s="1209">
        <f t="shared" si="160"/>
        <v>0</v>
      </c>
      <c r="MFP78" s="1209">
        <f t="shared" si="160"/>
        <v>0</v>
      </c>
      <c r="MFQ78" s="1209">
        <f t="shared" si="160"/>
        <v>0</v>
      </c>
      <c r="MFR78" s="1209">
        <f t="shared" si="160"/>
        <v>0</v>
      </c>
      <c r="MFS78" s="1209">
        <f t="shared" si="160"/>
        <v>0</v>
      </c>
      <c r="MFT78" s="1209">
        <f t="shared" ref="MFT78:MIE78" si="161">SUM(MFT76:MFT77)</f>
        <v>0</v>
      </c>
      <c r="MFU78" s="1209">
        <f t="shared" si="161"/>
        <v>0</v>
      </c>
      <c r="MFV78" s="1209">
        <f t="shared" si="161"/>
        <v>0</v>
      </c>
      <c r="MFW78" s="1209">
        <f t="shared" si="161"/>
        <v>0</v>
      </c>
      <c r="MFX78" s="1209">
        <f t="shared" si="161"/>
        <v>0</v>
      </c>
      <c r="MFY78" s="1209">
        <f t="shared" si="161"/>
        <v>0</v>
      </c>
      <c r="MFZ78" s="1209">
        <f t="shared" si="161"/>
        <v>0</v>
      </c>
      <c r="MGA78" s="1209">
        <f t="shared" si="161"/>
        <v>0</v>
      </c>
      <c r="MGB78" s="1209">
        <f t="shared" si="161"/>
        <v>0</v>
      </c>
      <c r="MGC78" s="1209">
        <f t="shared" si="161"/>
        <v>0</v>
      </c>
      <c r="MGD78" s="1209">
        <f t="shared" si="161"/>
        <v>0</v>
      </c>
      <c r="MGE78" s="1209">
        <f t="shared" si="161"/>
        <v>0</v>
      </c>
      <c r="MGF78" s="1209">
        <f t="shared" si="161"/>
        <v>0</v>
      </c>
      <c r="MGG78" s="1209">
        <f t="shared" si="161"/>
        <v>0</v>
      </c>
      <c r="MGH78" s="1209">
        <f t="shared" si="161"/>
        <v>0</v>
      </c>
      <c r="MGI78" s="1209">
        <f t="shared" si="161"/>
        <v>0</v>
      </c>
      <c r="MGJ78" s="1209">
        <f t="shared" si="161"/>
        <v>0</v>
      </c>
      <c r="MGK78" s="1209">
        <f t="shared" si="161"/>
        <v>0</v>
      </c>
      <c r="MGL78" s="1209">
        <f t="shared" si="161"/>
        <v>0</v>
      </c>
      <c r="MGM78" s="1209">
        <f t="shared" si="161"/>
        <v>0</v>
      </c>
      <c r="MGN78" s="1209">
        <f t="shared" si="161"/>
        <v>0</v>
      </c>
      <c r="MGO78" s="1209">
        <f t="shared" si="161"/>
        <v>0</v>
      </c>
      <c r="MGP78" s="1209">
        <f t="shared" si="161"/>
        <v>0</v>
      </c>
      <c r="MGQ78" s="1209">
        <f t="shared" si="161"/>
        <v>0</v>
      </c>
      <c r="MGR78" s="1209">
        <f t="shared" si="161"/>
        <v>0</v>
      </c>
      <c r="MGS78" s="1209">
        <f t="shared" si="161"/>
        <v>0</v>
      </c>
      <c r="MGT78" s="1209">
        <f t="shared" si="161"/>
        <v>0</v>
      </c>
      <c r="MGU78" s="1209">
        <f t="shared" si="161"/>
        <v>0</v>
      </c>
      <c r="MGV78" s="1209">
        <f t="shared" si="161"/>
        <v>0</v>
      </c>
      <c r="MGW78" s="1209">
        <f t="shared" si="161"/>
        <v>0</v>
      </c>
      <c r="MGX78" s="1209">
        <f t="shared" si="161"/>
        <v>0</v>
      </c>
      <c r="MGY78" s="1209">
        <f t="shared" si="161"/>
        <v>0</v>
      </c>
      <c r="MGZ78" s="1209">
        <f t="shared" si="161"/>
        <v>0</v>
      </c>
      <c r="MHA78" s="1209">
        <f t="shared" si="161"/>
        <v>0</v>
      </c>
      <c r="MHB78" s="1209">
        <f t="shared" si="161"/>
        <v>0</v>
      </c>
      <c r="MHC78" s="1209">
        <f t="shared" si="161"/>
        <v>0</v>
      </c>
      <c r="MHD78" s="1209">
        <f t="shared" si="161"/>
        <v>0</v>
      </c>
      <c r="MHE78" s="1209">
        <f t="shared" si="161"/>
        <v>0</v>
      </c>
      <c r="MHF78" s="1209">
        <f t="shared" si="161"/>
        <v>0</v>
      </c>
      <c r="MHG78" s="1209">
        <f t="shared" si="161"/>
        <v>0</v>
      </c>
      <c r="MHH78" s="1209">
        <f t="shared" si="161"/>
        <v>0</v>
      </c>
      <c r="MHI78" s="1209">
        <f t="shared" si="161"/>
        <v>0</v>
      </c>
      <c r="MHJ78" s="1209">
        <f t="shared" si="161"/>
        <v>0</v>
      </c>
      <c r="MHK78" s="1209">
        <f t="shared" si="161"/>
        <v>0</v>
      </c>
      <c r="MHL78" s="1209">
        <f t="shared" si="161"/>
        <v>0</v>
      </c>
      <c r="MHM78" s="1209">
        <f t="shared" si="161"/>
        <v>0</v>
      </c>
      <c r="MHN78" s="1209">
        <f t="shared" si="161"/>
        <v>0</v>
      </c>
      <c r="MHO78" s="1209">
        <f t="shared" si="161"/>
        <v>0</v>
      </c>
      <c r="MHP78" s="1209">
        <f t="shared" si="161"/>
        <v>0</v>
      </c>
      <c r="MHQ78" s="1209">
        <f t="shared" si="161"/>
        <v>0</v>
      </c>
      <c r="MHR78" s="1209">
        <f t="shared" si="161"/>
        <v>0</v>
      </c>
      <c r="MHS78" s="1209">
        <f t="shared" si="161"/>
        <v>0</v>
      </c>
      <c r="MHT78" s="1209">
        <f t="shared" si="161"/>
        <v>0</v>
      </c>
      <c r="MHU78" s="1209">
        <f t="shared" si="161"/>
        <v>0</v>
      </c>
      <c r="MHV78" s="1209">
        <f t="shared" si="161"/>
        <v>0</v>
      </c>
      <c r="MHW78" s="1209">
        <f t="shared" si="161"/>
        <v>0</v>
      </c>
      <c r="MHX78" s="1209">
        <f t="shared" si="161"/>
        <v>0</v>
      </c>
      <c r="MHY78" s="1209">
        <f t="shared" si="161"/>
        <v>0</v>
      </c>
      <c r="MHZ78" s="1209">
        <f t="shared" si="161"/>
        <v>0</v>
      </c>
      <c r="MIA78" s="1209">
        <f t="shared" si="161"/>
        <v>0</v>
      </c>
      <c r="MIB78" s="1209">
        <f t="shared" si="161"/>
        <v>0</v>
      </c>
      <c r="MIC78" s="1209">
        <f t="shared" si="161"/>
        <v>0</v>
      </c>
      <c r="MID78" s="1209">
        <f t="shared" si="161"/>
        <v>0</v>
      </c>
      <c r="MIE78" s="1209">
        <f t="shared" si="161"/>
        <v>0</v>
      </c>
      <c r="MIF78" s="1209">
        <f t="shared" ref="MIF78:MKQ78" si="162">SUM(MIF76:MIF77)</f>
        <v>0</v>
      </c>
      <c r="MIG78" s="1209">
        <f t="shared" si="162"/>
        <v>0</v>
      </c>
      <c r="MIH78" s="1209">
        <f t="shared" si="162"/>
        <v>0</v>
      </c>
      <c r="MII78" s="1209">
        <f t="shared" si="162"/>
        <v>0</v>
      </c>
      <c r="MIJ78" s="1209">
        <f t="shared" si="162"/>
        <v>0</v>
      </c>
      <c r="MIK78" s="1209">
        <f t="shared" si="162"/>
        <v>0</v>
      </c>
      <c r="MIL78" s="1209">
        <f t="shared" si="162"/>
        <v>0</v>
      </c>
      <c r="MIM78" s="1209">
        <f t="shared" si="162"/>
        <v>0</v>
      </c>
      <c r="MIN78" s="1209">
        <f t="shared" si="162"/>
        <v>0</v>
      </c>
      <c r="MIO78" s="1209">
        <f t="shared" si="162"/>
        <v>0</v>
      </c>
      <c r="MIP78" s="1209">
        <f t="shared" si="162"/>
        <v>0</v>
      </c>
      <c r="MIQ78" s="1209">
        <f t="shared" si="162"/>
        <v>0</v>
      </c>
      <c r="MIR78" s="1209">
        <f t="shared" si="162"/>
        <v>0</v>
      </c>
      <c r="MIS78" s="1209">
        <f t="shared" si="162"/>
        <v>0</v>
      </c>
      <c r="MIT78" s="1209">
        <f t="shared" si="162"/>
        <v>0</v>
      </c>
      <c r="MIU78" s="1209">
        <f t="shared" si="162"/>
        <v>0</v>
      </c>
      <c r="MIV78" s="1209">
        <f t="shared" si="162"/>
        <v>0</v>
      </c>
      <c r="MIW78" s="1209">
        <f t="shared" si="162"/>
        <v>0</v>
      </c>
      <c r="MIX78" s="1209">
        <f t="shared" si="162"/>
        <v>0</v>
      </c>
      <c r="MIY78" s="1209">
        <f t="shared" si="162"/>
        <v>0</v>
      </c>
      <c r="MIZ78" s="1209">
        <f t="shared" si="162"/>
        <v>0</v>
      </c>
      <c r="MJA78" s="1209">
        <f t="shared" si="162"/>
        <v>0</v>
      </c>
      <c r="MJB78" s="1209">
        <f t="shared" si="162"/>
        <v>0</v>
      </c>
      <c r="MJC78" s="1209">
        <f t="shared" si="162"/>
        <v>0</v>
      </c>
      <c r="MJD78" s="1209">
        <f t="shared" si="162"/>
        <v>0</v>
      </c>
      <c r="MJE78" s="1209">
        <f t="shared" si="162"/>
        <v>0</v>
      </c>
      <c r="MJF78" s="1209">
        <f t="shared" si="162"/>
        <v>0</v>
      </c>
      <c r="MJG78" s="1209">
        <f t="shared" si="162"/>
        <v>0</v>
      </c>
      <c r="MJH78" s="1209">
        <f t="shared" si="162"/>
        <v>0</v>
      </c>
      <c r="MJI78" s="1209">
        <f t="shared" si="162"/>
        <v>0</v>
      </c>
      <c r="MJJ78" s="1209">
        <f t="shared" si="162"/>
        <v>0</v>
      </c>
      <c r="MJK78" s="1209">
        <f t="shared" si="162"/>
        <v>0</v>
      </c>
      <c r="MJL78" s="1209">
        <f t="shared" si="162"/>
        <v>0</v>
      </c>
      <c r="MJM78" s="1209">
        <f t="shared" si="162"/>
        <v>0</v>
      </c>
      <c r="MJN78" s="1209">
        <f t="shared" si="162"/>
        <v>0</v>
      </c>
      <c r="MJO78" s="1209">
        <f t="shared" si="162"/>
        <v>0</v>
      </c>
      <c r="MJP78" s="1209">
        <f t="shared" si="162"/>
        <v>0</v>
      </c>
      <c r="MJQ78" s="1209">
        <f t="shared" si="162"/>
        <v>0</v>
      </c>
      <c r="MJR78" s="1209">
        <f t="shared" si="162"/>
        <v>0</v>
      </c>
      <c r="MJS78" s="1209">
        <f t="shared" si="162"/>
        <v>0</v>
      </c>
      <c r="MJT78" s="1209">
        <f t="shared" si="162"/>
        <v>0</v>
      </c>
      <c r="MJU78" s="1209">
        <f t="shared" si="162"/>
        <v>0</v>
      </c>
      <c r="MJV78" s="1209">
        <f t="shared" si="162"/>
        <v>0</v>
      </c>
      <c r="MJW78" s="1209">
        <f t="shared" si="162"/>
        <v>0</v>
      </c>
      <c r="MJX78" s="1209">
        <f t="shared" si="162"/>
        <v>0</v>
      </c>
      <c r="MJY78" s="1209">
        <f t="shared" si="162"/>
        <v>0</v>
      </c>
      <c r="MJZ78" s="1209">
        <f t="shared" si="162"/>
        <v>0</v>
      </c>
      <c r="MKA78" s="1209">
        <f t="shared" si="162"/>
        <v>0</v>
      </c>
      <c r="MKB78" s="1209">
        <f t="shared" si="162"/>
        <v>0</v>
      </c>
      <c r="MKC78" s="1209">
        <f t="shared" si="162"/>
        <v>0</v>
      </c>
      <c r="MKD78" s="1209">
        <f t="shared" si="162"/>
        <v>0</v>
      </c>
      <c r="MKE78" s="1209">
        <f t="shared" si="162"/>
        <v>0</v>
      </c>
      <c r="MKF78" s="1209">
        <f t="shared" si="162"/>
        <v>0</v>
      </c>
      <c r="MKG78" s="1209">
        <f t="shared" si="162"/>
        <v>0</v>
      </c>
      <c r="MKH78" s="1209">
        <f t="shared" si="162"/>
        <v>0</v>
      </c>
      <c r="MKI78" s="1209">
        <f t="shared" si="162"/>
        <v>0</v>
      </c>
      <c r="MKJ78" s="1209">
        <f t="shared" si="162"/>
        <v>0</v>
      </c>
      <c r="MKK78" s="1209">
        <f t="shared" si="162"/>
        <v>0</v>
      </c>
      <c r="MKL78" s="1209">
        <f t="shared" si="162"/>
        <v>0</v>
      </c>
      <c r="MKM78" s="1209">
        <f t="shared" si="162"/>
        <v>0</v>
      </c>
      <c r="MKN78" s="1209">
        <f t="shared" si="162"/>
        <v>0</v>
      </c>
      <c r="MKO78" s="1209">
        <f t="shared" si="162"/>
        <v>0</v>
      </c>
      <c r="MKP78" s="1209">
        <f t="shared" si="162"/>
        <v>0</v>
      </c>
      <c r="MKQ78" s="1209">
        <f t="shared" si="162"/>
        <v>0</v>
      </c>
      <c r="MKR78" s="1209">
        <f t="shared" ref="MKR78:MNC78" si="163">SUM(MKR76:MKR77)</f>
        <v>0</v>
      </c>
      <c r="MKS78" s="1209">
        <f t="shared" si="163"/>
        <v>0</v>
      </c>
      <c r="MKT78" s="1209">
        <f t="shared" si="163"/>
        <v>0</v>
      </c>
      <c r="MKU78" s="1209">
        <f t="shared" si="163"/>
        <v>0</v>
      </c>
      <c r="MKV78" s="1209">
        <f t="shared" si="163"/>
        <v>0</v>
      </c>
      <c r="MKW78" s="1209">
        <f t="shared" si="163"/>
        <v>0</v>
      </c>
      <c r="MKX78" s="1209">
        <f t="shared" si="163"/>
        <v>0</v>
      </c>
      <c r="MKY78" s="1209">
        <f t="shared" si="163"/>
        <v>0</v>
      </c>
      <c r="MKZ78" s="1209">
        <f t="shared" si="163"/>
        <v>0</v>
      </c>
      <c r="MLA78" s="1209">
        <f t="shared" si="163"/>
        <v>0</v>
      </c>
      <c r="MLB78" s="1209">
        <f t="shared" si="163"/>
        <v>0</v>
      </c>
      <c r="MLC78" s="1209">
        <f t="shared" si="163"/>
        <v>0</v>
      </c>
      <c r="MLD78" s="1209">
        <f t="shared" si="163"/>
        <v>0</v>
      </c>
      <c r="MLE78" s="1209">
        <f t="shared" si="163"/>
        <v>0</v>
      </c>
      <c r="MLF78" s="1209">
        <f t="shared" si="163"/>
        <v>0</v>
      </c>
      <c r="MLG78" s="1209">
        <f t="shared" si="163"/>
        <v>0</v>
      </c>
      <c r="MLH78" s="1209">
        <f t="shared" si="163"/>
        <v>0</v>
      </c>
      <c r="MLI78" s="1209">
        <f t="shared" si="163"/>
        <v>0</v>
      </c>
      <c r="MLJ78" s="1209">
        <f t="shared" si="163"/>
        <v>0</v>
      </c>
      <c r="MLK78" s="1209">
        <f t="shared" si="163"/>
        <v>0</v>
      </c>
      <c r="MLL78" s="1209">
        <f t="shared" si="163"/>
        <v>0</v>
      </c>
      <c r="MLM78" s="1209">
        <f t="shared" si="163"/>
        <v>0</v>
      </c>
      <c r="MLN78" s="1209">
        <f t="shared" si="163"/>
        <v>0</v>
      </c>
      <c r="MLO78" s="1209">
        <f t="shared" si="163"/>
        <v>0</v>
      </c>
      <c r="MLP78" s="1209">
        <f t="shared" si="163"/>
        <v>0</v>
      </c>
      <c r="MLQ78" s="1209">
        <f t="shared" si="163"/>
        <v>0</v>
      </c>
      <c r="MLR78" s="1209">
        <f t="shared" si="163"/>
        <v>0</v>
      </c>
      <c r="MLS78" s="1209">
        <f t="shared" si="163"/>
        <v>0</v>
      </c>
      <c r="MLT78" s="1209">
        <f t="shared" si="163"/>
        <v>0</v>
      </c>
      <c r="MLU78" s="1209">
        <f t="shared" si="163"/>
        <v>0</v>
      </c>
      <c r="MLV78" s="1209">
        <f t="shared" si="163"/>
        <v>0</v>
      </c>
      <c r="MLW78" s="1209">
        <f t="shared" si="163"/>
        <v>0</v>
      </c>
      <c r="MLX78" s="1209">
        <f t="shared" si="163"/>
        <v>0</v>
      </c>
      <c r="MLY78" s="1209">
        <f t="shared" si="163"/>
        <v>0</v>
      </c>
      <c r="MLZ78" s="1209">
        <f t="shared" si="163"/>
        <v>0</v>
      </c>
      <c r="MMA78" s="1209">
        <f t="shared" si="163"/>
        <v>0</v>
      </c>
      <c r="MMB78" s="1209">
        <f t="shared" si="163"/>
        <v>0</v>
      </c>
      <c r="MMC78" s="1209">
        <f t="shared" si="163"/>
        <v>0</v>
      </c>
      <c r="MMD78" s="1209">
        <f t="shared" si="163"/>
        <v>0</v>
      </c>
      <c r="MME78" s="1209">
        <f t="shared" si="163"/>
        <v>0</v>
      </c>
      <c r="MMF78" s="1209">
        <f t="shared" si="163"/>
        <v>0</v>
      </c>
      <c r="MMG78" s="1209">
        <f t="shared" si="163"/>
        <v>0</v>
      </c>
      <c r="MMH78" s="1209">
        <f t="shared" si="163"/>
        <v>0</v>
      </c>
      <c r="MMI78" s="1209">
        <f t="shared" si="163"/>
        <v>0</v>
      </c>
      <c r="MMJ78" s="1209">
        <f t="shared" si="163"/>
        <v>0</v>
      </c>
      <c r="MMK78" s="1209">
        <f t="shared" si="163"/>
        <v>0</v>
      </c>
      <c r="MML78" s="1209">
        <f t="shared" si="163"/>
        <v>0</v>
      </c>
      <c r="MMM78" s="1209">
        <f t="shared" si="163"/>
        <v>0</v>
      </c>
      <c r="MMN78" s="1209">
        <f t="shared" si="163"/>
        <v>0</v>
      </c>
      <c r="MMO78" s="1209">
        <f t="shared" si="163"/>
        <v>0</v>
      </c>
      <c r="MMP78" s="1209">
        <f t="shared" si="163"/>
        <v>0</v>
      </c>
      <c r="MMQ78" s="1209">
        <f t="shared" si="163"/>
        <v>0</v>
      </c>
      <c r="MMR78" s="1209">
        <f t="shared" si="163"/>
        <v>0</v>
      </c>
      <c r="MMS78" s="1209">
        <f t="shared" si="163"/>
        <v>0</v>
      </c>
      <c r="MMT78" s="1209">
        <f t="shared" si="163"/>
        <v>0</v>
      </c>
      <c r="MMU78" s="1209">
        <f t="shared" si="163"/>
        <v>0</v>
      </c>
      <c r="MMV78" s="1209">
        <f t="shared" si="163"/>
        <v>0</v>
      </c>
      <c r="MMW78" s="1209">
        <f t="shared" si="163"/>
        <v>0</v>
      </c>
      <c r="MMX78" s="1209">
        <f t="shared" si="163"/>
        <v>0</v>
      </c>
      <c r="MMY78" s="1209">
        <f t="shared" si="163"/>
        <v>0</v>
      </c>
      <c r="MMZ78" s="1209">
        <f t="shared" si="163"/>
        <v>0</v>
      </c>
      <c r="MNA78" s="1209">
        <f t="shared" si="163"/>
        <v>0</v>
      </c>
      <c r="MNB78" s="1209">
        <f t="shared" si="163"/>
        <v>0</v>
      </c>
      <c r="MNC78" s="1209">
        <f t="shared" si="163"/>
        <v>0</v>
      </c>
      <c r="MND78" s="1209">
        <f t="shared" ref="MND78:MPO78" si="164">SUM(MND76:MND77)</f>
        <v>0</v>
      </c>
      <c r="MNE78" s="1209">
        <f t="shared" si="164"/>
        <v>0</v>
      </c>
      <c r="MNF78" s="1209">
        <f t="shared" si="164"/>
        <v>0</v>
      </c>
      <c r="MNG78" s="1209">
        <f t="shared" si="164"/>
        <v>0</v>
      </c>
      <c r="MNH78" s="1209">
        <f t="shared" si="164"/>
        <v>0</v>
      </c>
      <c r="MNI78" s="1209">
        <f t="shared" si="164"/>
        <v>0</v>
      </c>
      <c r="MNJ78" s="1209">
        <f t="shared" si="164"/>
        <v>0</v>
      </c>
      <c r="MNK78" s="1209">
        <f t="shared" si="164"/>
        <v>0</v>
      </c>
      <c r="MNL78" s="1209">
        <f t="shared" si="164"/>
        <v>0</v>
      </c>
      <c r="MNM78" s="1209">
        <f t="shared" si="164"/>
        <v>0</v>
      </c>
      <c r="MNN78" s="1209">
        <f t="shared" si="164"/>
        <v>0</v>
      </c>
      <c r="MNO78" s="1209">
        <f t="shared" si="164"/>
        <v>0</v>
      </c>
      <c r="MNP78" s="1209">
        <f t="shared" si="164"/>
        <v>0</v>
      </c>
      <c r="MNQ78" s="1209">
        <f t="shared" si="164"/>
        <v>0</v>
      </c>
      <c r="MNR78" s="1209">
        <f t="shared" si="164"/>
        <v>0</v>
      </c>
      <c r="MNS78" s="1209">
        <f t="shared" si="164"/>
        <v>0</v>
      </c>
      <c r="MNT78" s="1209">
        <f t="shared" si="164"/>
        <v>0</v>
      </c>
      <c r="MNU78" s="1209">
        <f t="shared" si="164"/>
        <v>0</v>
      </c>
      <c r="MNV78" s="1209">
        <f t="shared" si="164"/>
        <v>0</v>
      </c>
      <c r="MNW78" s="1209">
        <f t="shared" si="164"/>
        <v>0</v>
      </c>
      <c r="MNX78" s="1209">
        <f t="shared" si="164"/>
        <v>0</v>
      </c>
      <c r="MNY78" s="1209">
        <f t="shared" si="164"/>
        <v>0</v>
      </c>
      <c r="MNZ78" s="1209">
        <f t="shared" si="164"/>
        <v>0</v>
      </c>
      <c r="MOA78" s="1209">
        <f t="shared" si="164"/>
        <v>0</v>
      </c>
      <c r="MOB78" s="1209">
        <f t="shared" si="164"/>
        <v>0</v>
      </c>
      <c r="MOC78" s="1209">
        <f t="shared" si="164"/>
        <v>0</v>
      </c>
      <c r="MOD78" s="1209">
        <f t="shared" si="164"/>
        <v>0</v>
      </c>
      <c r="MOE78" s="1209">
        <f t="shared" si="164"/>
        <v>0</v>
      </c>
      <c r="MOF78" s="1209">
        <f t="shared" si="164"/>
        <v>0</v>
      </c>
      <c r="MOG78" s="1209">
        <f t="shared" si="164"/>
        <v>0</v>
      </c>
      <c r="MOH78" s="1209">
        <f t="shared" si="164"/>
        <v>0</v>
      </c>
      <c r="MOI78" s="1209">
        <f t="shared" si="164"/>
        <v>0</v>
      </c>
      <c r="MOJ78" s="1209">
        <f t="shared" si="164"/>
        <v>0</v>
      </c>
      <c r="MOK78" s="1209">
        <f t="shared" si="164"/>
        <v>0</v>
      </c>
      <c r="MOL78" s="1209">
        <f t="shared" si="164"/>
        <v>0</v>
      </c>
      <c r="MOM78" s="1209">
        <f t="shared" si="164"/>
        <v>0</v>
      </c>
      <c r="MON78" s="1209">
        <f t="shared" si="164"/>
        <v>0</v>
      </c>
      <c r="MOO78" s="1209">
        <f t="shared" si="164"/>
        <v>0</v>
      </c>
      <c r="MOP78" s="1209">
        <f t="shared" si="164"/>
        <v>0</v>
      </c>
      <c r="MOQ78" s="1209">
        <f t="shared" si="164"/>
        <v>0</v>
      </c>
      <c r="MOR78" s="1209">
        <f t="shared" si="164"/>
        <v>0</v>
      </c>
      <c r="MOS78" s="1209">
        <f t="shared" si="164"/>
        <v>0</v>
      </c>
      <c r="MOT78" s="1209">
        <f t="shared" si="164"/>
        <v>0</v>
      </c>
      <c r="MOU78" s="1209">
        <f t="shared" si="164"/>
        <v>0</v>
      </c>
      <c r="MOV78" s="1209">
        <f t="shared" si="164"/>
        <v>0</v>
      </c>
      <c r="MOW78" s="1209">
        <f t="shared" si="164"/>
        <v>0</v>
      </c>
      <c r="MOX78" s="1209">
        <f t="shared" si="164"/>
        <v>0</v>
      </c>
      <c r="MOY78" s="1209">
        <f t="shared" si="164"/>
        <v>0</v>
      </c>
      <c r="MOZ78" s="1209">
        <f t="shared" si="164"/>
        <v>0</v>
      </c>
      <c r="MPA78" s="1209">
        <f t="shared" si="164"/>
        <v>0</v>
      </c>
      <c r="MPB78" s="1209">
        <f t="shared" si="164"/>
        <v>0</v>
      </c>
      <c r="MPC78" s="1209">
        <f t="shared" si="164"/>
        <v>0</v>
      </c>
      <c r="MPD78" s="1209">
        <f t="shared" si="164"/>
        <v>0</v>
      </c>
      <c r="MPE78" s="1209">
        <f t="shared" si="164"/>
        <v>0</v>
      </c>
      <c r="MPF78" s="1209">
        <f t="shared" si="164"/>
        <v>0</v>
      </c>
      <c r="MPG78" s="1209">
        <f t="shared" si="164"/>
        <v>0</v>
      </c>
      <c r="MPH78" s="1209">
        <f t="shared" si="164"/>
        <v>0</v>
      </c>
      <c r="MPI78" s="1209">
        <f t="shared" si="164"/>
        <v>0</v>
      </c>
      <c r="MPJ78" s="1209">
        <f t="shared" si="164"/>
        <v>0</v>
      </c>
      <c r="MPK78" s="1209">
        <f t="shared" si="164"/>
        <v>0</v>
      </c>
      <c r="MPL78" s="1209">
        <f t="shared" si="164"/>
        <v>0</v>
      </c>
      <c r="MPM78" s="1209">
        <f t="shared" si="164"/>
        <v>0</v>
      </c>
      <c r="MPN78" s="1209">
        <f t="shared" si="164"/>
        <v>0</v>
      </c>
      <c r="MPO78" s="1209">
        <f t="shared" si="164"/>
        <v>0</v>
      </c>
      <c r="MPP78" s="1209">
        <f t="shared" ref="MPP78:MSA78" si="165">SUM(MPP76:MPP77)</f>
        <v>0</v>
      </c>
      <c r="MPQ78" s="1209">
        <f t="shared" si="165"/>
        <v>0</v>
      </c>
      <c r="MPR78" s="1209">
        <f t="shared" si="165"/>
        <v>0</v>
      </c>
      <c r="MPS78" s="1209">
        <f t="shared" si="165"/>
        <v>0</v>
      </c>
      <c r="MPT78" s="1209">
        <f t="shared" si="165"/>
        <v>0</v>
      </c>
      <c r="MPU78" s="1209">
        <f t="shared" si="165"/>
        <v>0</v>
      </c>
      <c r="MPV78" s="1209">
        <f t="shared" si="165"/>
        <v>0</v>
      </c>
      <c r="MPW78" s="1209">
        <f t="shared" si="165"/>
        <v>0</v>
      </c>
      <c r="MPX78" s="1209">
        <f t="shared" si="165"/>
        <v>0</v>
      </c>
      <c r="MPY78" s="1209">
        <f t="shared" si="165"/>
        <v>0</v>
      </c>
      <c r="MPZ78" s="1209">
        <f t="shared" si="165"/>
        <v>0</v>
      </c>
      <c r="MQA78" s="1209">
        <f t="shared" si="165"/>
        <v>0</v>
      </c>
      <c r="MQB78" s="1209">
        <f t="shared" si="165"/>
        <v>0</v>
      </c>
      <c r="MQC78" s="1209">
        <f t="shared" si="165"/>
        <v>0</v>
      </c>
      <c r="MQD78" s="1209">
        <f t="shared" si="165"/>
        <v>0</v>
      </c>
      <c r="MQE78" s="1209">
        <f t="shared" si="165"/>
        <v>0</v>
      </c>
      <c r="MQF78" s="1209">
        <f t="shared" si="165"/>
        <v>0</v>
      </c>
      <c r="MQG78" s="1209">
        <f t="shared" si="165"/>
        <v>0</v>
      </c>
      <c r="MQH78" s="1209">
        <f t="shared" si="165"/>
        <v>0</v>
      </c>
      <c r="MQI78" s="1209">
        <f t="shared" si="165"/>
        <v>0</v>
      </c>
      <c r="MQJ78" s="1209">
        <f t="shared" si="165"/>
        <v>0</v>
      </c>
      <c r="MQK78" s="1209">
        <f t="shared" si="165"/>
        <v>0</v>
      </c>
      <c r="MQL78" s="1209">
        <f t="shared" si="165"/>
        <v>0</v>
      </c>
      <c r="MQM78" s="1209">
        <f t="shared" si="165"/>
        <v>0</v>
      </c>
      <c r="MQN78" s="1209">
        <f t="shared" si="165"/>
        <v>0</v>
      </c>
      <c r="MQO78" s="1209">
        <f t="shared" si="165"/>
        <v>0</v>
      </c>
      <c r="MQP78" s="1209">
        <f t="shared" si="165"/>
        <v>0</v>
      </c>
      <c r="MQQ78" s="1209">
        <f t="shared" si="165"/>
        <v>0</v>
      </c>
      <c r="MQR78" s="1209">
        <f t="shared" si="165"/>
        <v>0</v>
      </c>
      <c r="MQS78" s="1209">
        <f t="shared" si="165"/>
        <v>0</v>
      </c>
      <c r="MQT78" s="1209">
        <f t="shared" si="165"/>
        <v>0</v>
      </c>
      <c r="MQU78" s="1209">
        <f t="shared" si="165"/>
        <v>0</v>
      </c>
      <c r="MQV78" s="1209">
        <f t="shared" si="165"/>
        <v>0</v>
      </c>
      <c r="MQW78" s="1209">
        <f t="shared" si="165"/>
        <v>0</v>
      </c>
      <c r="MQX78" s="1209">
        <f t="shared" si="165"/>
        <v>0</v>
      </c>
      <c r="MQY78" s="1209">
        <f t="shared" si="165"/>
        <v>0</v>
      </c>
      <c r="MQZ78" s="1209">
        <f t="shared" si="165"/>
        <v>0</v>
      </c>
      <c r="MRA78" s="1209">
        <f t="shared" si="165"/>
        <v>0</v>
      </c>
      <c r="MRB78" s="1209">
        <f t="shared" si="165"/>
        <v>0</v>
      </c>
      <c r="MRC78" s="1209">
        <f t="shared" si="165"/>
        <v>0</v>
      </c>
      <c r="MRD78" s="1209">
        <f t="shared" si="165"/>
        <v>0</v>
      </c>
      <c r="MRE78" s="1209">
        <f t="shared" si="165"/>
        <v>0</v>
      </c>
      <c r="MRF78" s="1209">
        <f t="shared" si="165"/>
        <v>0</v>
      </c>
      <c r="MRG78" s="1209">
        <f t="shared" si="165"/>
        <v>0</v>
      </c>
      <c r="MRH78" s="1209">
        <f t="shared" si="165"/>
        <v>0</v>
      </c>
      <c r="MRI78" s="1209">
        <f t="shared" si="165"/>
        <v>0</v>
      </c>
      <c r="MRJ78" s="1209">
        <f t="shared" si="165"/>
        <v>0</v>
      </c>
      <c r="MRK78" s="1209">
        <f t="shared" si="165"/>
        <v>0</v>
      </c>
      <c r="MRL78" s="1209">
        <f t="shared" si="165"/>
        <v>0</v>
      </c>
      <c r="MRM78" s="1209">
        <f t="shared" si="165"/>
        <v>0</v>
      </c>
      <c r="MRN78" s="1209">
        <f t="shared" si="165"/>
        <v>0</v>
      </c>
      <c r="MRO78" s="1209">
        <f t="shared" si="165"/>
        <v>0</v>
      </c>
      <c r="MRP78" s="1209">
        <f t="shared" si="165"/>
        <v>0</v>
      </c>
      <c r="MRQ78" s="1209">
        <f t="shared" si="165"/>
        <v>0</v>
      </c>
      <c r="MRR78" s="1209">
        <f t="shared" si="165"/>
        <v>0</v>
      </c>
      <c r="MRS78" s="1209">
        <f t="shared" si="165"/>
        <v>0</v>
      </c>
      <c r="MRT78" s="1209">
        <f t="shared" si="165"/>
        <v>0</v>
      </c>
      <c r="MRU78" s="1209">
        <f t="shared" si="165"/>
        <v>0</v>
      </c>
      <c r="MRV78" s="1209">
        <f t="shared" si="165"/>
        <v>0</v>
      </c>
      <c r="MRW78" s="1209">
        <f t="shared" si="165"/>
        <v>0</v>
      </c>
      <c r="MRX78" s="1209">
        <f t="shared" si="165"/>
        <v>0</v>
      </c>
      <c r="MRY78" s="1209">
        <f t="shared" si="165"/>
        <v>0</v>
      </c>
      <c r="MRZ78" s="1209">
        <f t="shared" si="165"/>
        <v>0</v>
      </c>
      <c r="MSA78" s="1209">
        <f t="shared" si="165"/>
        <v>0</v>
      </c>
      <c r="MSB78" s="1209">
        <f t="shared" ref="MSB78:MUM78" si="166">SUM(MSB76:MSB77)</f>
        <v>0</v>
      </c>
      <c r="MSC78" s="1209">
        <f t="shared" si="166"/>
        <v>0</v>
      </c>
      <c r="MSD78" s="1209">
        <f t="shared" si="166"/>
        <v>0</v>
      </c>
      <c r="MSE78" s="1209">
        <f t="shared" si="166"/>
        <v>0</v>
      </c>
      <c r="MSF78" s="1209">
        <f t="shared" si="166"/>
        <v>0</v>
      </c>
      <c r="MSG78" s="1209">
        <f t="shared" si="166"/>
        <v>0</v>
      </c>
      <c r="MSH78" s="1209">
        <f t="shared" si="166"/>
        <v>0</v>
      </c>
      <c r="MSI78" s="1209">
        <f t="shared" si="166"/>
        <v>0</v>
      </c>
      <c r="MSJ78" s="1209">
        <f t="shared" si="166"/>
        <v>0</v>
      </c>
      <c r="MSK78" s="1209">
        <f t="shared" si="166"/>
        <v>0</v>
      </c>
      <c r="MSL78" s="1209">
        <f t="shared" si="166"/>
        <v>0</v>
      </c>
      <c r="MSM78" s="1209">
        <f t="shared" si="166"/>
        <v>0</v>
      </c>
      <c r="MSN78" s="1209">
        <f t="shared" si="166"/>
        <v>0</v>
      </c>
      <c r="MSO78" s="1209">
        <f t="shared" si="166"/>
        <v>0</v>
      </c>
      <c r="MSP78" s="1209">
        <f t="shared" si="166"/>
        <v>0</v>
      </c>
      <c r="MSQ78" s="1209">
        <f t="shared" si="166"/>
        <v>0</v>
      </c>
      <c r="MSR78" s="1209">
        <f t="shared" si="166"/>
        <v>0</v>
      </c>
      <c r="MSS78" s="1209">
        <f t="shared" si="166"/>
        <v>0</v>
      </c>
      <c r="MST78" s="1209">
        <f t="shared" si="166"/>
        <v>0</v>
      </c>
      <c r="MSU78" s="1209">
        <f t="shared" si="166"/>
        <v>0</v>
      </c>
      <c r="MSV78" s="1209">
        <f t="shared" si="166"/>
        <v>0</v>
      </c>
      <c r="MSW78" s="1209">
        <f t="shared" si="166"/>
        <v>0</v>
      </c>
      <c r="MSX78" s="1209">
        <f t="shared" si="166"/>
        <v>0</v>
      </c>
      <c r="MSY78" s="1209">
        <f t="shared" si="166"/>
        <v>0</v>
      </c>
      <c r="MSZ78" s="1209">
        <f t="shared" si="166"/>
        <v>0</v>
      </c>
      <c r="MTA78" s="1209">
        <f t="shared" si="166"/>
        <v>0</v>
      </c>
      <c r="MTB78" s="1209">
        <f t="shared" si="166"/>
        <v>0</v>
      </c>
      <c r="MTC78" s="1209">
        <f t="shared" si="166"/>
        <v>0</v>
      </c>
      <c r="MTD78" s="1209">
        <f t="shared" si="166"/>
        <v>0</v>
      </c>
      <c r="MTE78" s="1209">
        <f t="shared" si="166"/>
        <v>0</v>
      </c>
      <c r="MTF78" s="1209">
        <f t="shared" si="166"/>
        <v>0</v>
      </c>
      <c r="MTG78" s="1209">
        <f t="shared" si="166"/>
        <v>0</v>
      </c>
      <c r="MTH78" s="1209">
        <f t="shared" si="166"/>
        <v>0</v>
      </c>
      <c r="MTI78" s="1209">
        <f t="shared" si="166"/>
        <v>0</v>
      </c>
      <c r="MTJ78" s="1209">
        <f t="shared" si="166"/>
        <v>0</v>
      </c>
      <c r="MTK78" s="1209">
        <f t="shared" si="166"/>
        <v>0</v>
      </c>
      <c r="MTL78" s="1209">
        <f t="shared" si="166"/>
        <v>0</v>
      </c>
      <c r="MTM78" s="1209">
        <f t="shared" si="166"/>
        <v>0</v>
      </c>
      <c r="MTN78" s="1209">
        <f t="shared" si="166"/>
        <v>0</v>
      </c>
      <c r="MTO78" s="1209">
        <f t="shared" si="166"/>
        <v>0</v>
      </c>
      <c r="MTP78" s="1209">
        <f t="shared" si="166"/>
        <v>0</v>
      </c>
      <c r="MTQ78" s="1209">
        <f t="shared" si="166"/>
        <v>0</v>
      </c>
      <c r="MTR78" s="1209">
        <f t="shared" si="166"/>
        <v>0</v>
      </c>
      <c r="MTS78" s="1209">
        <f t="shared" si="166"/>
        <v>0</v>
      </c>
      <c r="MTT78" s="1209">
        <f t="shared" si="166"/>
        <v>0</v>
      </c>
      <c r="MTU78" s="1209">
        <f t="shared" si="166"/>
        <v>0</v>
      </c>
      <c r="MTV78" s="1209">
        <f t="shared" si="166"/>
        <v>0</v>
      </c>
      <c r="MTW78" s="1209">
        <f t="shared" si="166"/>
        <v>0</v>
      </c>
      <c r="MTX78" s="1209">
        <f t="shared" si="166"/>
        <v>0</v>
      </c>
      <c r="MTY78" s="1209">
        <f t="shared" si="166"/>
        <v>0</v>
      </c>
      <c r="MTZ78" s="1209">
        <f t="shared" si="166"/>
        <v>0</v>
      </c>
      <c r="MUA78" s="1209">
        <f t="shared" si="166"/>
        <v>0</v>
      </c>
      <c r="MUB78" s="1209">
        <f t="shared" si="166"/>
        <v>0</v>
      </c>
      <c r="MUC78" s="1209">
        <f t="shared" si="166"/>
        <v>0</v>
      </c>
      <c r="MUD78" s="1209">
        <f t="shared" si="166"/>
        <v>0</v>
      </c>
      <c r="MUE78" s="1209">
        <f t="shared" si="166"/>
        <v>0</v>
      </c>
      <c r="MUF78" s="1209">
        <f t="shared" si="166"/>
        <v>0</v>
      </c>
      <c r="MUG78" s="1209">
        <f t="shared" si="166"/>
        <v>0</v>
      </c>
      <c r="MUH78" s="1209">
        <f t="shared" si="166"/>
        <v>0</v>
      </c>
      <c r="MUI78" s="1209">
        <f t="shared" si="166"/>
        <v>0</v>
      </c>
      <c r="MUJ78" s="1209">
        <f t="shared" si="166"/>
        <v>0</v>
      </c>
      <c r="MUK78" s="1209">
        <f t="shared" si="166"/>
        <v>0</v>
      </c>
      <c r="MUL78" s="1209">
        <f t="shared" si="166"/>
        <v>0</v>
      </c>
      <c r="MUM78" s="1209">
        <f t="shared" si="166"/>
        <v>0</v>
      </c>
      <c r="MUN78" s="1209">
        <f t="shared" ref="MUN78:MWY78" si="167">SUM(MUN76:MUN77)</f>
        <v>0</v>
      </c>
      <c r="MUO78" s="1209">
        <f t="shared" si="167"/>
        <v>0</v>
      </c>
      <c r="MUP78" s="1209">
        <f t="shared" si="167"/>
        <v>0</v>
      </c>
      <c r="MUQ78" s="1209">
        <f t="shared" si="167"/>
        <v>0</v>
      </c>
      <c r="MUR78" s="1209">
        <f t="shared" si="167"/>
        <v>0</v>
      </c>
      <c r="MUS78" s="1209">
        <f t="shared" si="167"/>
        <v>0</v>
      </c>
      <c r="MUT78" s="1209">
        <f t="shared" si="167"/>
        <v>0</v>
      </c>
      <c r="MUU78" s="1209">
        <f t="shared" si="167"/>
        <v>0</v>
      </c>
      <c r="MUV78" s="1209">
        <f t="shared" si="167"/>
        <v>0</v>
      </c>
      <c r="MUW78" s="1209">
        <f t="shared" si="167"/>
        <v>0</v>
      </c>
      <c r="MUX78" s="1209">
        <f t="shared" si="167"/>
        <v>0</v>
      </c>
      <c r="MUY78" s="1209">
        <f t="shared" si="167"/>
        <v>0</v>
      </c>
      <c r="MUZ78" s="1209">
        <f t="shared" si="167"/>
        <v>0</v>
      </c>
      <c r="MVA78" s="1209">
        <f t="shared" si="167"/>
        <v>0</v>
      </c>
      <c r="MVB78" s="1209">
        <f t="shared" si="167"/>
        <v>0</v>
      </c>
      <c r="MVC78" s="1209">
        <f t="shared" si="167"/>
        <v>0</v>
      </c>
      <c r="MVD78" s="1209">
        <f t="shared" si="167"/>
        <v>0</v>
      </c>
      <c r="MVE78" s="1209">
        <f t="shared" si="167"/>
        <v>0</v>
      </c>
      <c r="MVF78" s="1209">
        <f t="shared" si="167"/>
        <v>0</v>
      </c>
      <c r="MVG78" s="1209">
        <f t="shared" si="167"/>
        <v>0</v>
      </c>
      <c r="MVH78" s="1209">
        <f t="shared" si="167"/>
        <v>0</v>
      </c>
      <c r="MVI78" s="1209">
        <f t="shared" si="167"/>
        <v>0</v>
      </c>
      <c r="MVJ78" s="1209">
        <f t="shared" si="167"/>
        <v>0</v>
      </c>
      <c r="MVK78" s="1209">
        <f t="shared" si="167"/>
        <v>0</v>
      </c>
      <c r="MVL78" s="1209">
        <f t="shared" si="167"/>
        <v>0</v>
      </c>
      <c r="MVM78" s="1209">
        <f t="shared" si="167"/>
        <v>0</v>
      </c>
      <c r="MVN78" s="1209">
        <f t="shared" si="167"/>
        <v>0</v>
      </c>
      <c r="MVO78" s="1209">
        <f t="shared" si="167"/>
        <v>0</v>
      </c>
      <c r="MVP78" s="1209">
        <f t="shared" si="167"/>
        <v>0</v>
      </c>
      <c r="MVQ78" s="1209">
        <f t="shared" si="167"/>
        <v>0</v>
      </c>
      <c r="MVR78" s="1209">
        <f t="shared" si="167"/>
        <v>0</v>
      </c>
      <c r="MVS78" s="1209">
        <f t="shared" si="167"/>
        <v>0</v>
      </c>
      <c r="MVT78" s="1209">
        <f t="shared" si="167"/>
        <v>0</v>
      </c>
      <c r="MVU78" s="1209">
        <f t="shared" si="167"/>
        <v>0</v>
      </c>
      <c r="MVV78" s="1209">
        <f t="shared" si="167"/>
        <v>0</v>
      </c>
      <c r="MVW78" s="1209">
        <f t="shared" si="167"/>
        <v>0</v>
      </c>
      <c r="MVX78" s="1209">
        <f t="shared" si="167"/>
        <v>0</v>
      </c>
      <c r="MVY78" s="1209">
        <f t="shared" si="167"/>
        <v>0</v>
      </c>
      <c r="MVZ78" s="1209">
        <f t="shared" si="167"/>
        <v>0</v>
      </c>
      <c r="MWA78" s="1209">
        <f t="shared" si="167"/>
        <v>0</v>
      </c>
      <c r="MWB78" s="1209">
        <f t="shared" si="167"/>
        <v>0</v>
      </c>
      <c r="MWC78" s="1209">
        <f t="shared" si="167"/>
        <v>0</v>
      </c>
      <c r="MWD78" s="1209">
        <f t="shared" si="167"/>
        <v>0</v>
      </c>
      <c r="MWE78" s="1209">
        <f t="shared" si="167"/>
        <v>0</v>
      </c>
      <c r="MWF78" s="1209">
        <f t="shared" si="167"/>
        <v>0</v>
      </c>
      <c r="MWG78" s="1209">
        <f t="shared" si="167"/>
        <v>0</v>
      </c>
      <c r="MWH78" s="1209">
        <f t="shared" si="167"/>
        <v>0</v>
      </c>
      <c r="MWI78" s="1209">
        <f t="shared" si="167"/>
        <v>0</v>
      </c>
      <c r="MWJ78" s="1209">
        <f t="shared" si="167"/>
        <v>0</v>
      </c>
      <c r="MWK78" s="1209">
        <f t="shared" si="167"/>
        <v>0</v>
      </c>
      <c r="MWL78" s="1209">
        <f t="shared" si="167"/>
        <v>0</v>
      </c>
      <c r="MWM78" s="1209">
        <f t="shared" si="167"/>
        <v>0</v>
      </c>
      <c r="MWN78" s="1209">
        <f t="shared" si="167"/>
        <v>0</v>
      </c>
      <c r="MWO78" s="1209">
        <f t="shared" si="167"/>
        <v>0</v>
      </c>
      <c r="MWP78" s="1209">
        <f t="shared" si="167"/>
        <v>0</v>
      </c>
      <c r="MWQ78" s="1209">
        <f t="shared" si="167"/>
        <v>0</v>
      </c>
      <c r="MWR78" s="1209">
        <f t="shared" si="167"/>
        <v>0</v>
      </c>
      <c r="MWS78" s="1209">
        <f t="shared" si="167"/>
        <v>0</v>
      </c>
      <c r="MWT78" s="1209">
        <f t="shared" si="167"/>
        <v>0</v>
      </c>
      <c r="MWU78" s="1209">
        <f t="shared" si="167"/>
        <v>0</v>
      </c>
      <c r="MWV78" s="1209">
        <f t="shared" si="167"/>
        <v>0</v>
      </c>
      <c r="MWW78" s="1209">
        <f t="shared" si="167"/>
        <v>0</v>
      </c>
      <c r="MWX78" s="1209">
        <f t="shared" si="167"/>
        <v>0</v>
      </c>
      <c r="MWY78" s="1209">
        <f t="shared" si="167"/>
        <v>0</v>
      </c>
      <c r="MWZ78" s="1209">
        <f t="shared" ref="MWZ78:MZK78" si="168">SUM(MWZ76:MWZ77)</f>
        <v>0</v>
      </c>
      <c r="MXA78" s="1209">
        <f t="shared" si="168"/>
        <v>0</v>
      </c>
      <c r="MXB78" s="1209">
        <f t="shared" si="168"/>
        <v>0</v>
      </c>
      <c r="MXC78" s="1209">
        <f t="shared" si="168"/>
        <v>0</v>
      </c>
      <c r="MXD78" s="1209">
        <f t="shared" si="168"/>
        <v>0</v>
      </c>
      <c r="MXE78" s="1209">
        <f t="shared" si="168"/>
        <v>0</v>
      </c>
      <c r="MXF78" s="1209">
        <f t="shared" si="168"/>
        <v>0</v>
      </c>
      <c r="MXG78" s="1209">
        <f t="shared" si="168"/>
        <v>0</v>
      </c>
      <c r="MXH78" s="1209">
        <f t="shared" si="168"/>
        <v>0</v>
      </c>
      <c r="MXI78" s="1209">
        <f t="shared" si="168"/>
        <v>0</v>
      </c>
      <c r="MXJ78" s="1209">
        <f t="shared" si="168"/>
        <v>0</v>
      </c>
      <c r="MXK78" s="1209">
        <f t="shared" si="168"/>
        <v>0</v>
      </c>
      <c r="MXL78" s="1209">
        <f t="shared" si="168"/>
        <v>0</v>
      </c>
      <c r="MXM78" s="1209">
        <f t="shared" si="168"/>
        <v>0</v>
      </c>
      <c r="MXN78" s="1209">
        <f t="shared" si="168"/>
        <v>0</v>
      </c>
      <c r="MXO78" s="1209">
        <f t="shared" si="168"/>
        <v>0</v>
      </c>
      <c r="MXP78" s="1209">
        <f t="shared" si="168"/>
        <v>0</v>
      </c>
      <c r="MXQ78" s="1209">
        <f t="shared" si="168"/>
        <v>0</v>
      </c>
      <c r="MXR78" s="1209">
        <f t="shared" si="168"/>
        <v>0</v>
      </c>
      <c r="MXS78" s="1209">
        <f t="shared" si="168"/>
        <v>0</v>
      </c>
      <c r="MXT78" s="1209">
        <f t="shared" si="168"/>
        <v>0</v>
      </c>
      <c r="MXU78" s="1209">
        <f t="shared" si="168"/>
        <v>0</v>
      </c>
      <c r="MXV78" s="1209">
        <f t="shared" si="168"/>
        <v>0</v>
      </c>
      <c r="MXW78" s="1209">
        <f t="shared" si="168"/>
        <v>0</v>
      </c>
      <c r="MXX78" s="1209">
        <f t="shared" si="168"/>
        <v>0</v>
      </c>
      <c r="MXY78" s="1209">
        <f t="shared" si="168"/>
        <v>0</v>
      </c>
      <c r="MXZ78" s="1209">
        <f t="shared" si="168"/>
        <v>0</v>
      </c>
      <c r="MYA78" s="1209">
        <f t="shared" si="168"/>
        <v>0</v>
      </c>
      <c r="MYB78" s="1209">
        <f t="shared" si="168"/>
        <v>0</v>
      </c>
      <c r="MYC78" s="1209">
        <f t="shared" si="168"/>
        <v>0</v>
      </c>
      <c r="MYD78" s="1209">
        <f t="shared" si="168"/>
        <v>0</v>
      </c>
      <c r="MYE78" s="1209">
        <f t="shared" si="168"/>
        <v>0</v>
      </c>
      <c r="MYF78" s="1209">
        <f t="shared" si="168"/>
        <v>0</v>
      </c>
      <c r="MYG78" s="1209">
        <f t="shared" si="168"/>
        <v>0</v>
      </c>
      <c r="MYH78" s="1209">
        <f t="shared" si="168"/>
        <v>0</v>
      </c>
      <c r="MYI78" s="1209">
        <f t="shared" si="168"/>
        <v>0</v>
      </c>
      <c r="MYJ78" s="1209">
        <f t="shared" si="168"/>
        <v>0</v>
      </c>
      <c r="MYK78" s="1209">
        <f t="shared" si="168"/>
        <v>0</v>
      </c>
      <c r="MYL78" s="1209">
        <f t="shared" si="168"/>
        <v>0</v>
      </c>
      <c r="MYM78" s="1209">
        <f t="shared" si="168"/>
        <v>0</v>
      </c>
      <c r="MYN78" s="1209">
        <f t="shared" si="168"/>
        <v>0</v>
      </c>
      <c r="MYO78" s="1209">
        <f t="shared" si="168"/>
        <v>0</v>
      </c>
      <c r="MYP78" s="1209">
        <f t="shared" si="168"/>
        <v>0</v>
      </c>
      <c r="MYQ78" s="1209">
        <f t="shared" si="168"/>
        <v>0</v>
      </c>
      <c r="MYR78" s="1209">
        <f t="shared" si="168"/>
        <v>0</v>
      </c>
      <c r="MYS78" s="1209">
        <f t="shared" si="168"/>
        <v>0</v>
      </c>
      <c r="MYT78" s="1209">
        <f t="shared" si="168"/>
        <v>0</v>
      </c>
      <c r="MYU78" s="1209">
        <f t="shared" si="168"/>
        <v>0</v>
      </c>
      <c r="MYV78" s="1209">
        <f t="shared" si="168"/>
        <v>0</v>
      </c>
      <c r="MYW78" s="1209">
        <f t="shared" si="168"/>
        <v>0</v>
      </c>
      <c r="MYX78" s="1209">
        <f t="shared" si="168"/>
        <v>0</v>
      </c>
      <c r="MYY78" s="1209">
        <f t="shared" si="168"/>
        <v>0</v>
      </c>
      <c r="MYZ78" s="1209">
        <f t="shared" si="168"/>
        <v>0</v>
      </c>
      <c r="MZA78" s="1209">
        <f t="shared" si="168"/>
        <v>0</v>
      </c>
      <c r="MZB78" s="1209">
        <f t="shared" si="168"/>
        <v>0</v>
      </c>
      <c r="MZC78" s="1209">
        <f t="shared" si="168"/>
        <v>0</v>
      </c>
      <c r="MZD78" s="1209">
        <f t="shared" si="168"/>
        <v>0</v>
      </c>
      <c r="MZE78" s="1209">
        <f t="shared" si="168"/>
        <v>0</v>
      </c>
      <c r="MZF78" s="1209">
        <f t="shared" si="168"/>
        <v>0</v>
      </c>
      <c r="MZG78" s="1209">
        <f t="shared" si="168"/>
        <v>0</v>
      </c>
      <c r="MZH78" s="1209">
        <f t="shared" si="168"/>
        <v>0</v>
      </c>
      <c r="MZI78" s="1209">
        <f t="shared" si="168"/>
        <v>0</v>
      </c>
      <c r="MZJ78" s="1209">
        <f t="shared" si="168"/>
        <v>0</v>
      </c>
      <c r="MZK78" s="1209">
        <f t="shared" si="168"/>
        <v>0</v>
      </c>
      <c r="MZL78" s="1209">
        <f t="shared" ref="MZL78:NBW78" si="169">SUM(MZL76:MZL77)</f>
        <v>0</v>
      </c>
      <c r="MZM78" s="1209">
        <f t="shared" si="169"/>
        <v>0</v>
      </c>
      <c r="MZN78" s="1209">
        <f t="shared" si="169"/>
        <v>0</v>
      </c>
      <c r="MZO78" s="1209">
        <f t="shared" si="169"/>
        <v>0</v>
      </c>
      <c r="MZP78" s="1209">
        <f t="shared" si="169"/>
        <v>0</v>
      </c>
      <c r="MZQ78" s="1209">
        <f t="shared" si="169"/>
        <v>0</v>
      </c>
      <c r="MZR78" s="1209">
        <f t="shared" si="169"/>
        <v>0</v>
      </c>
      <c r="MZS78" s="1209">
        <f t="shared" si="169"/>
        <v>0</v>
      </c>
      <c r="MZT78" s="1209">
        <f t="shared" si="169"/>
        <v>0</v>
      </c>
      <c r="MZU78" s="1209">
        <f t="shared" si="169"/>
        <v>0</v>
      </c>
      <c r="MZV78" s="1209">
        <f t="shared" si="169"/>
        <v>0</v>
      </c>
      <c r="MZW78" s="1209">
        <f t="shared" si="169"/>
        <v>0</v>
      </c>
      <c r="MZX78" s="1209">
        <f t="shared" si="169"/>
        <v>0</v>
      </c>
      <c r="MZY78" s="1209">
        <f t="shared" si="169"/>
        <v>0</v>
      </c>
      <c r="MZZ78" s="1209">
        <f t="shared" si="169"/>
        <v>0</v>
      </c>
      <c r="NAA78" s="1209">
        <f t="shared" si="169"/>
        <v>0</v>
      </c>
      <c r="NAB78" s="1209">
        <f t="shared" si="169"/>
        <v>0</v>
      </c>
      <c r="NAC78" s="1209">
        <f t="shared" si="169"/>
        <v>0</v>
      </c>
      <c r="NAD78" s="1209">
        <f t="shared" si="169"/>
        <v>0</v>
      </c>
      <c r="NAE78" s="1209">
        <f t="shared" si="169"/>
        <v>0</v>
      </c>
      <c r="NAF78" s="1209">
        <f t="shared" si="169"/>
        <v>0</v>
      </c>
      <c r="NAG78" s="1209">
        <f t="shared" si="169"/>
        <v>0</v>
      </c>
      <c r="NAH78" s="1209">
        <f t="shared" si="169"/>
        <v>0</v>
      </c>
      <c r="NAI78" s="1209">
        <f t="shared" si="169"/>
        <v>0</v>
      </c>
      <c r="NAJ78" s="1209">
        <f t="shared" si="169"/>
        <v>0</v>
      </c>
      <c r="NAK78" s="1209">
        <f t="shared" si="169"/>
        <v>0</v>
      </c>
      <c r="NAL78" s="1209">
        <f t="shared" si="169"/>
        <v>0</v>
      </c>
      <c r="NAM78" s="1209">
        <f t="shared" si="169"/>
        <v>0</v>
      </c>
      <c r="NAN78" s="1209">
        <f t="shared" si="169"/>
        <v>0</v>
      </c>
      <c r="NAO78" s="1209">
        <f t="shared" si="169"/>
        <v>0</v>
      </c>
      <c r="NAP78" s="1209">
        <f t="shared" si="169"/>
        <v>0</v>
      </c>
      <c r="NAQ78" s="1209">
        <f t="shared" si="169"/>
        <v>0</v>
      </c>
      <c r="NAR78" s="1209">
        <f t="shared" si="169"/>
        <v>0</v>
      </c>
      <c r="NAS78" s="1209">
        <f t="shared" si="169"/>
        <v>0</v>
      </c>
      <c r="NAT78" s="1209">
        <f t="shared" si="169"/>
        <v>0</v>
      </c>
      <c r="NAU78" s="1209">
        <f t="shared" si="169"/>
        <v>0</v>
      </c>
      <c r="NAV78" s="1209">
        <f t="shared" si="169"/>
        <v>0</v>
      </c>
      <c r="NAW78" s="1209">
        <f t="shared" si="169"/>
        <v>0</v>
      </c>
      <c r="NAX78" s="1209">
        <f t="shared" si="169"/>
        <v>0</v>
      </c>
      <c r="NAY78" s="1209">
        <f t="shared" si="169"/>
        <v>0</v>
      </c>
      <c r="NAZ78" s="1209">
        <f t="shared" si="169"/>
        <v>0</v>
      </c>
      <c r="NBA78" s="1209">
        <f t="shared" si="169"/>
        <v>0</v>
      </c>
      <c r="NBB78" s="1209">
        <f t="shared" si="169"/>
        <v>0</v>
      </c>
      <c r="NBC78" s="1209">
        <f t="shared" si="169"/>
        <v>0</v>
      </c>
      <c r="NBD78" s="1209">
        <f t="shared" si="169"/>
        <v>0</v>
      </c>
      <c r="NBE78" s="1209">
        <f t="shared" si="169"/>
        <v>0</v>
      </c>
      <c r="NBF78" s="1209">
        <f t="shared" si="169"/>
        <v>0</v>
      </c>
      <c r="NBG78" s="1209">
        <f t="shared" si="169"/>
        <v>0</v>
      </c>
      <c r="NBH78" s="1209">
        <f t="shared" si="169"/>
        <v>0</v>
      </c>
      <c r="NBI78" s="1209">
        <f t="shared" si="169"/>
        <v>0</v>
      </c>
      <c r="NBJ78" s="1209">
        <f t="shared" si="169"/>
        <v>0</v>
      </c>
      <c r="NBK78" s="1209">
        <f t="shared" si="169"/>
        <v>0</v>
      </c>
      <c r="NBL78" s="1209">
        <f t="shared" si="169"/>
        <v>0</v>
      </c>
      <c r="NBM78" s="1209">
        <f t="shared" si="169"/>
        <v>0</v>
      </c>
      <c r="NBN78" s="1209">
        <f t="shared" si="169"/>
        <v>0</v>
      </c>
      <c r="NBO78" s="1209">
        <f t="shared" si="169"/>
        <v>0</v>
      </c>
      <c r="NBP78" s="1209">
        <f t="shared" si="169"/>
        <v>0</v>
      </c>
      <c r="NBQ78" s="1209">
        <f t="shared" si="169"/>
        <v>0</v>
      </c>
      <c r="NBR78" s="1209">
        <f t="shared" si="169"/>
        <v>0</v>
      </c>
      <c r="NBS78" s="1209">
        <f t="shared" si="169"/>
        <v>0</v>
      </c>
      <c r="NBT78" s="1209">
        <f t="shared" si="169"/>
        <v>0</v>
      </c>
      <c r="NBU78" s="1209">
        <f t="shared" si="169"/>
        <v>0</v>
      </c>
      <c r="NBV78" s="1209">
        <f t="shared" si="169"/>
        <v>0</v>
      </c>
      <c r="NBW78" s="1209">
        <f t="shared" si="169"/>
        <v>0</v>
      </c>
      <c r="NBX78" s="1209">
        <f t="shared" ref="NBX78:NEI78" si="170">SUM(NBX76:NBX77)</f>
        <v>0</v>
      </c>
      <c r="NBY78" s="1209">
        <f t="shared" si="170"/>
        <v>0</v>
      </c>
      <c r="NBZ78" s="1209">
        <f t="shared" si="170"/>
        <v>0</v>
      </c>
      <c r="NCA78" s="1209">
        <f t="shared" si="170"/>
        <v>0</v>
      </c>
      <c r="NCB78" s="1209">
        <f t="shared" si="170"/>
        <v>0</v>
      </c>
      <c r="NCC78" s="1209">
        <f t="shared" si="170"/>
        <v>0</v>
      </c>
      <c r="NCD78" s="1209">
        <f t="shared" si="170"/>
        <v>0</v>
      </c>
      <c r="NCE78" s="1209">
        <f t="shared" si="170"/>
        <v>0</v>
      </c>
      <c r="NCF78" s="1209">
        <f t="shared" si="170"/>
        <v>0</v>
      </c>
      <c r="NCG78" s="1209">
        <f t="shared" si="170"/>
        <v>0</v>
      </c>
      <c r="NCH78" s="1209">
        <f t="shared" si="170"/>
        <v>0</v>
      </c>
      <c r="NCI78" s="1209">
        <f t="shared" si="170"/>
        <v>0</v>
      </c>
      <c r="NCJ78" s="1209">
        <f t="shared" si="170"/>
        <v>0</v>
      </c>
      <c r="NCK78" s="1209">
        <f t="shared" si="170"/>
        <v>0</v>
      </c>
      <c r="NCL78" s="1209">
        <f t="shared" si="170"/>
        <v>0</v>
      </c>
      <c r="NCM78" s="1209">
        <f t="shared" si="170"/>
        <v>0</v>
      </c>
      <c r="NCN78" s="1209">
        <f t="shared" si="170"/>
        <v>0</v>
      </c>
      <c r="NCO78" s="1209">
        <f t="shared" si="170"/>
        <v>0</v>
      </c>
      <c r="NCP78" s="1209">
        <f t="shared" si="170"/>
        <v>0</v>
      </c>
      <c r="NCQ78" s="1209">
        <f t="shared" si="170"/>
        <v>0</v>
      </c>
      <c r="NCR78" s="1209">
        <f t="shared" si="170"/>
        <v>0</v>
      </c>
      <c r="NCS78" s="1209">
        <f t="shared" si="170"/>
        <v>0</v>
      </c>
      <c r="NCT78" s="1209">
        <f t="shared" si="170"/>
        <v>0</v>
      </c>
      <c r="NCU78" s="1209">
        <f t="shared" si="170"/>
        <v>0</v>
      </c>
      <c r="NCV78" s="1209">
        <f t="shared" si="170"/>
        <v>0</v>
      </c>
      <c r="NCW78" s="1209">
        <f t="shared" si="170"/>
        <v>0</v>
      </c>
      <c r="NCX78" s="1209">
        <f t="shared" si="170"/>
        <v>0</v>
      </c>
      <c r="NCY78" s="1209">
        <f t="shared" si="170"/>
        <v>0</v>
      </c>
      <c r="NCZ78" s="1209">
        <f t="shared" si="170"/>
        <v>0</v>
      </c>
      <c r="NDA78" s="1209">
        <f t="shared" si="170"/>
        <v>0</v>
      </c>
      <c r="NDB78" s="1209">
        <f t="shared" si="170"/>
        <v>0</v>
      </c>
      <c r="NDC78" s="1209">
        <f t="shared" si="170"/>
        <v>0</v>
      </c>
      <c r="NDD78" s="1209">
        <f t="shared" si="170"/>
        <v>0</v>
      </c>
      <c r="NDE78" s="1209">
        <f t="shared" si="170"/>
        <v>0</v>
      </c>
      <c r="NDF78" s="1209">
        <f t="shared" si="170"/>
        <v>0</v>
      </c>
      <c r="NDG78" s="1209">
        <f t="shared" si="170"/>
        <v>0</v>
      </c>
      <c r="NDH78" s="1209">
        <f t="shared" si="170"/>
        <v>0</v>
      </c>
      <c r="NDI78" s="1209">
        <f t="shared" si="170"/>
        <v>0</v>
      </c>
      <c r="NDJ78" s="1209">
        <f t="shared" si="170"/>
        <v>0</v>
      </c>
      <c r="NDK78" s="1209">
        <f t="shared" si="170"/>
        <v>0</v>
      </c>
      <c r="NDL78" s="1209">
        <f t="shared" si="170"/>
        <v>0</v>
      </c>
      <c r="NDM78" s="1209">
        <f t="shared" si="170"/>
        <v>0</v>
      </c>
      <c r="NDN78" s="1209">
        <f t="shared" si="170"/>
        <v>0</v>
      </c>
      <c r="NDO78" s="1209">
        <f t="shared" si="170"/>
        <v>0</v>
      </c>
      <c r="NDP78" s="1209">
        <f t="shared" si="170"/>
        <v>0</v>
      </c>
      <c r="NDQ78" s="1209">
        <f t="shared" si="170"/>
        <v>0</v>
      </c>
      <c r="NDR78" s="1209">
        <f t="shared" si="170"/>
        <v>0</v>
      </c>
      <c r="NDS78" s="1209">
        <f t="shared" si="170"/>
        <v>0</v>
      </c>
      <c r="NDT78" s="1209">
        <f t="shared" si="170"/>
        <v>0</v>
      </c>
      <c r="NDU78" s="1209">
        <f t="shared" si="170"/>
        <v>0</v>
      </c>
      <c r="NDV78" s="1209">
        <f t="shared" si="170"/>
        <v>0</v>
      </c>
      <c r="NDW78" s="1209">
        <f t="shared" si="170"/>
        <v>0</v>
      </c>
      <c r="NDX78" s="1209">
        <f t="shared" si="170"/>
        <v>0</v>
      </c>
      <c r="NDY78" s="1209">
        <f t="shared" si="170"/>
        <v>0</v>
      </c>
      <c r="NDZ78" s="1209">
        <f t="shared" si="170"/>
        <v>0</v>
      </c>
      <c r="NEA78" s="1209">
        <f t="shared" si="170"/>
        <v>0</v>
      </c>
      <c r="NEB78" s="1209">
        <f t="shared" si="170"/>
        <v>0</v>
      </c>
      <c r="NEC78" s="1209">
        <f t="shared" si="170"/>
        <v>0</v>
      </c>
      <c r="NED78" s="1209">
        <f t="shared" si="170"/>
        <v>0</v>
      </c>
      <c r="NEE78" s="1209">
        <f t="shared" si="170"/>
        <v>0</v>
      </c>
      <c r="NEF78" s="1209">
        <f t="shared" si="170"/>
        <v>0</v>
      </c>
      <c r="NEG78" s="1209">
        <f t="shared" si="170"/>
        <v>0</v>
      </c>
      <c r="NEH78" s="1209">
        <f t="shared" si="170"/>
        <v>0</v>
      </c>
      <c r="NEI78" s="1209">
        <f t="shared" si="170"/>
        <v>0</v>
      </c>
      <c r="NEJ78" s="1209">
        <f t="shared" ref="NEJ78:NGU78" si="171">SUM(NEJ76:NEJ77)</f>
        <v>0</v>
      </c>
      <c r="NEK78" s="1209">
        <f t="shared" si="171"/>
        <v>0</v>
      </c>
      <c r="NEL78" s="1209">
        <f t="shared" si="171"/>
        <v>0</v>
      </c>
      <c r="NEM78" s="1209">
        <f t="shared" si="171"/>
        <v>0</v>
      </c>
      <c r="NEN78" s="1209">
        <f t="shared" si="171"/>
        <v>0</v>
      </c>
      <c r="NEO78" s="1209">
        <f t="shared" si="171"/>
        <v>0</v>
      </c>
      <c r="NEP78" s="1209">
        <f t="shared" si="171"/>
        <v>0</v>
      </c>
      <c r="NEQ78" s="1209">
        <f t="shared" si="171"/>
        <v>0</v>
      </c>
      <c r="NER78" s="1209">
        <f t="shared" si="171"/>
        <v>0</v>
      </c>
      <c r="NES78" s="1209">
        <f t="shared" si="171"/>
        <v>0</v>
      </c>
      <c r="NET78" s="1209">
        <f t="shared" si="171"/>
        <v>0</v>
      </c>
      <c r="NEU78" s="1209">
        <f t="shared" si="171"/>
        <v>0</v>
      </c>
      <c r="NEV78" s="1209">
        <f t="shared" si="171"/>
        <v>0</v>
      </c>
      <c r="NEW78" s="1209">
        <f t="shared" si="171"/>
        <v>0</v>
      </c>
      <c r="NEX78" s="1209">
        <f t="shared" si="171"/>
        <v>0</v>
      </c>
      <c r="NEY78" s="1209">
        <f t="shared" si="171"/>
        <v>0</v>
      </c>
      <c r="NEZ78" s="1209">
        <f t="shared" si="171"/>
        <v>0</v>
      </c>
      <c r="NFA78" s="1209">
        <f t="shared" si="171"/>
        <v>0</v>
      </c>
      <c r="NFB78" s="1209">
        <f t="shared" si="171"/>
        <v>0</v>
      </c>
      <c r="NFC78" s="1209">
        <f t="shared" si="171"/>
        <v>0</v>
      </c>
      <c r="NFD78" s="1209">
        <f t="shared" si="171"/>
        <v>0</v>
      </c>
      <c r="NFE78" s="1209">
        <f t="shared" si="171"/>
        <v>0</v>
      </c>
      <c r="NFF78" s="1209">
        <f t="shared" si="171"/>
        <v>0</v>
      </c>
      <c r="NFG78" s="1209">
        <f t="shared" si="171"/>
        <v>0</v>
      </c>
      <c r="NFH78" s="1209">
        <f t="shared" si="171"/>
        <v>0</v>
      </c>
      <c r="NFI78" s="1209">
        <f t="shared" si="171"/>
        <v>0</v>
      </c>
      <c r="NFJ78" s="1209">
        <f t="shared" si="171"/>
        <v>0</v>
      </c>
      <c r="NFK78" s="1209">
        <f t="shared" si="171"/>
        <v>0</v>
      </c>
      <c r="NFL78" s="1209">
        <f t="shared" si="171"/>
        <v>0</v>
      </c>
      <c r="NFM78" s="1209">
        <f t="shared" si="171"/>
        <v>0</v>
      </c>
      <c r="NFN78" s="1209">
        <f t="shared" si="171"/>
        <v>0</v>
      </c>
      <c r="NFO78" s="1209">
        <f t="shared" si="171"/>
        <v>0</v>
      </c>
      <c r="NFP78" s="1209">
        <f t="shared" si="171"/>
        <v>0</v>
      </c>
      <c r="NFQ78" s="1209">
        <f t="shared" si="171"/>
        <v>0</v>
      </c>
      <c r="NFR78" s="1209">
        <f t="shared" si="171"/>
        <v>0</v>
      </c>
      <c r="NFS78" s="1209">
        <f t="shared" si="171"/>
        <v>0</v>
      </c>
      <c r="NFT78" s="1209">
        <f t="shared" si="171"/>
        <v>0</v>
      </c>
      <c r="NFU78" s="1209">
        <f t="shared" si="171"/>
        <v>0</v>
      </c>
      <c r="NFV78" s="1209">
        <f t="shared" si="171"/>
        <v>0</v>
      </c>
      <c r="NFW78" s="1209">
        <f t="shared" si="171"/>
        <v>0</v>
      </c>
      <c r="NFX78" s="1209">
        <f t="shared" si="171"/>
        <v>0</v>
      </c>
      <c r="NFY78" s="1209">
        <f t="shared" si="171"/>
        <v>0</v>
      </c>
      <c r="NFZ78" s="1209">
        <f t="shared" si="171"/>
        <v>0</v>
      </c>
      <c r="NGA78" s="1209">
        <f t="shared" si="171"/>
        <v>0</v>
      </c>
      <c r="NGB78" s="1209">
        <f t="shared" si="171"/>
        <v>0</v>
      </c>
      <c r="NGC78" s="1209">
        <f t="shared" si="171"/>
        <v>0</v>
      </c>
      <c r="NGD78" s="1209">
        <f t="shared" si="171"/>
        <v>0</v>
      </c>
      <c r="NGE78" s="1209">
        <f t="shared" si="171"/>
        <v>0</v>
      </c>
      <c r="NGF78" s="1209">
        <f t="shared" si="171"/>
        <v>0</v>
      </c>
      <c r="NGG78" s="1209">
        <f t="shared" si="171"/>
        <v>0</v>
      </c>
      <c r="NGH78" s="1209">
        <f t="shared" si="171"/>
        <v>0</v>
      </c>
      <c r="NGI78" s="1209">
        <f t="shared" si="171"/>
        <v>0</v>
      </c>
      <c r="NGJ78" s="1209">
        <f t="shared" si="171"/>
        <v>0</v>
      </c>
      <c r="NGK78" s="1209">
        <f t="shared" si="171"/>
        <v>0</v>
      </c>
      <c r="NGL78" s="1209">
        <f t="shared" si="171"/>
        <v>0</v>
      </c>
      <c r="NGM78" s="1209">
        <f t="shared" si="171"/>
        <v>0</v>
      </c>
      <c r="NGN78" s="1209">
        <f t="shared" si="171"/>
        <v>0</v>
      </c>
      <c r="NGO78" s="1209">
        <f t="shared" si="171"/>
        <v>0</v>
      </c>
      <c r="NGP78" s="1209">
        <f t="shared" si="171"/>
        <v>0</v>
      </c>
      <c r="NGQ78" s="1209">
        <f t="shared" si="171"/>
        <v>0</v>
      </c>
      <c r="NGR78" s="1209">
        <f t="shared" si="171"/>
        <v>0</v>
      </c>
      <c r="NGS78" s="1209">
        <f t="shared" si="171"/>
        <v>0</v>
      </c>
      <c r="NGT78" s="1209">
        <f t="shared" si="171"/>
        <v>0</v>
      </c>
      <c r="NGU78" s="1209">
        <f t="shared" si="171"/>
        <v>0</v>
      </c>
      <c r="NGV78" s="1209">
        <f t="shared" ref="NGV78:NJG78" si="172">SUM(NGV76:NGV77)</f>
        <v>0</v>
      </c>
      <c r="NGW78" s="1209">
        <f t="shared" si="172"/>
        <v>0</v>
      </c>
      <c r="NGX78" s="1209">
        <f t="shared" si="172"/>
        <v>0</v>
      </c>
      <c r="NGY78" s="1209">
        <f t="shared" si="172"/>
        <v>0</v>
      </c>
      <c r="NGZ78" s="1209">
        <f t="shared" si="172"/>
        <v>0</v>
      </c>
      <c r="NHA78" s="1209">
        <f t="shared" si="172"/>
        <v>0</v>
      </c>
      <c r="NHB78" s="1209">
        <f t="shared" si="172"/>
        <v>0</v>
      </c>
      <c r="NHC78" s="1209">
        <f t="shared" si="172"/>
        <v>0</v>
      </c>
      <c r="NHD78" s="1209">
        <f t="shared" si="172"/>
        <v>0</v>
      </c>
      <c r="NHE78" s="1209">
        <f t="shared" si="172"/>
        <v>0</v>
      </c>
      <c r="NHF78" s="1209">
        <f t="shared" si="172"/>
        <v>0</v>
      </c>
      <c r="NHG78" s="1209">
        <f t="shared" si="172"/>
        <v>0</v>
      </c>
      <c r="NHH78" s="1209">
        <f t="shared" si="172"/>
        <v>0</v>
      </c>
      <c r="NHI78" s="1209">
        <f t="shared" si="172"/>
        <v>0</v>
      </c>
      <c r="NHJ78" s="1209">
        <f t="shared" si="172"/>
        <v>0</v>
      </c>
      <c r="NHK78" s="1209">
        <f t="shared" si="172"/>
        <v>0</v>
      </c>
      <c r="NHL78" s="1209">
        <f t="shared" si="172"/>
        <v>0</v>
      </c>
      <c r="NHM78" s="1209">
        <f t="shared" si="172"/>
        <v>0</v>
      </c>
      <c r="NHN78" s="1209">
        <f t="shared" si="172"/>
        <v>0</v>
      </c>
      <c r="NHO78" s="1209">
        <f t="shared" si="172"/>
        <v>0</v>
      </c>
      <c r="NHP78" s="1209">
        <f t="shared" si="172"/>
        <v>0</v>
      </c>
      <c r="NHQ78" s="1209">
        <f t="shared" si="172"/>
        <v>0</v>
      </c>
      <c r="NHR78" s="1209">
        <f t="shared" si="172"/>
        <v>0</v>
      </c>
      <c r="NHS78" s="1209">
        <f t="shared" si="172"/>
        <v>0</v>
      </c>
      <c r="NHT78" s="1209">
        <f t="shared" si="172"/>
        <v>0</v>
      </c>
      <c r="NHU78" s="1209">
        <f t="shared" si="172"/>
        <v>0</v>
      </c>
      <c r="NHV78" s="1209">
        <f t="shared" si="172"/>
        <v>0</v>
      </c>
      <c r="NHW78" s="1209">
        <f t="shared" si="172"/>
        <v>0</v>
      </c>
      <c r="NHX78" s="1209">
        <f t="shared" si="172"/>
        <v>0</v>
      </c>
      <c r="NHY78" s="1209">
        <f t="shared" si="172"/>
        <v>0</v>
      </c>
      <c r="NHZ78" s="1209">
        <f t="shared" si="172"/>
        <v>0</v>
      </c>
      <c r="NIA78" s="1209">
        <f t="shared" si="172"/>
        <v>0</v>
      </c>
      <c r="NIB78" s="1209">
        <f t="shared" si="172"/>
        <v>0</v>
      </c>
      <c r="NIC78" s="1209">
        <f t="shared" si="172"/>
        <v>0</v>
      </c>
      <c r="NID78" s="1209">
        <f t="shared" si="172"/>
        <v>0</v>
      </c>
      <c r="NIE78" s="1209">
        <f t="shared" si="172"/>
        <v>0</v>
      </c>
      <c r="NIF78" s="1209">
        <f t="shared" si="172"/>
        <v>0</v>
      </c>
      <c r="NIG78" s="1209">
        <f t="shared" si="172"/>
        <v>0</v>
      </c>
      <c r="NIH78" s="1209">
        <f t="shared" si="172"/>
        <v>0</v>
      </c>
      <c r="NII78" s="1209">
        <f t="shared" si="172"/>
        <v>0</v>
      </c>
      <c r="NIJ78" s="1209">
        <f t="shared" si="172"/>
        <v>0</v>
      </c>
      <c r="NIK78" s="1209">
        <f t="shared" si="172"/>
        <v>0</v>
      </c>
      <c r="NIL78" s="1209">
        <f t="shared" si="172"/>
        <v>0</v>
      </c>
      <c r="NIM78" s="1209">
        <f t="shared" si="172"/>
        <v>0</v>
      </c>
      <c r="NIN78" s="1209">
        <f t="shared" si="172"/>
        <v>0</v>
      </c>
      <c r="NIO78" s="1209">
        <f t="shared" si="172"/>
        <v>0</v>
      </c>
      <c r="NIP78" s="1209">
        <f t="shared" si="172"/>
        <v>0</v>
      </c>
      <c r="NIQ78" s="1209">
        <f t="shared" si="172"/>
        <v>0</v>
      </c>
      <c r="NIR78" s="1209">
        <f t="shared" si="172"/>
        <v>0</v>
      </c>
      <c r="NIS78" s="1209">
        <f t="shared" si="172"/>
        <v>0</v>
      </c>
      <c r="NIT78" s="1209">
        <f t="shared" si="172"/>
        <v>0</v>
      </c>
      <c r="NIU78" s="1209">
        <f t="shared" si="172"/>
        <v>0</v>
      </c>
      <c r="NIV78" s="1209">
        <f t="shared" si="172"/>
        <v>0</v>
      </c>
      <c r="NIW78" s="1209">
        <f t="shared" si="172"/>
        <v>0</v>
      </c>
      <c r="NIX78" s="1209">
        <f t="shared" si="172"/>
        <v>0</v>
      </c>
      <c r="NIY78" s="1209">
        <f t="shared" si="172"/>
        <v>0</v>
      </c>
      <c r="NIZ78" s="1209">
        <f t="shared" si="172"/>
        <v>0</v>
      </c>
      <c r="NJA78" s="1209">
        <f t="shared" si="172"/>
        <v>0</v>
      </c>
      <c r="NJB78" s="1209">
        <f t="shared" si="172"/>
        <v>0</v>
      </c>
      <c r="NJC78" s="1209">
        <f t="shared" si="172"/>
        <v>0</v>
      </c>
      <c r="NJD78" s="1209">
        <f t="shared" si="172"/>
        <v>0</v>
      </c>
      <c r="NJE78" s="1209">
        <f t="shared" si="172"/>
        <v>0</v>
      </c>
      <c r="NJF78" s="1209">
        <f t="shared" si="172"/>
        <v>0</v>
      </c>
      <c r="NJG78" s="1209">
        <f t="shared" si="172"/>
        <v>0</v>
      </c>
      <c r="NJH78" s="1209">
        <f t="shared" ref="NJH78:NLS78" si="173">SUM(NJH76:NJH77)</f>
        <v>0</v>
      </c>
      <c r="NJI78" s="1209">
        <f t="shared" si="173"/>
        <v>0</v>
      </c>
      <c r="NJJ78" s="1209">
        <f t="shared" si="173"/>
        <v>0</v>
      </c>
      <c r="NJK78" s="1209">
        <f t="shared" si="173"/>
        <v>0</v>
      </c>
      <c r="NJL78" s="1209">
        <f t="shared" si="173"/>
        <v>0</v>
      </c>
      <c r="NJM78" s="1209">
        <f t="shared" si="173"/>
        <v>0</v>
      </c>
      <c r="NJN78" s="1209">
        <f t="shared" si="173"/>
        <v>0</v>
      </c>
      <c r="NJO78" s="1209">
        <f t="shared" si="173"/>
        <v>0</v>
      </c>
      <c r="NJP78" s="1209">
        <f t="shared" si="173"/>
        <v>0</v>
      </c>
      <c r="NJQ78" s="1209">
        <f t="shared" si="173"/>
        <v>0</v>
      </c>
      <c r="NJR78" s="1209">
        <f t="shared" si="173"/>
        <v>0</v>
      </c>
      <c r="NJS78" s="1209">
        <f t="shared" si="173"/>
        <v>0</v>
      </c>
      <c r="NJT78" s="1209">
        <f t="shared" si="173"/>
        <v>0</v>
      </c>
      <c r="NJU78" s="1209">
        <f t="shared" si="173"/>
        <v>0</v>
      </c>
      <c r="NJV78" s="1209">
        <f t="shared" si="173"/>
        <v>0</v>
      </c>
      <c r="NJW78" s="1209">
        <f t="shared" si="173"/>
        <v>0</v>
      </c>
      <c r="NJX78" s="1209">
        <f t="shared" si="173"/>
        <v>0</v>
      </c>
      <c r="NJY78" s="1209">
        <f t="shared" si="173"/>
        <v>0</v>
      </c>
      <c r="NJZ78" s="1209">
        <f t="shared" si="173"/>
        <v>0</v>
      </c>
      <c r="NKA78" s="1209">
        <f t="shared" si="173"/>
        <v>0</v>
      </c>
      <c r="NKB78" s="1209">
        <f t="shared" si="173"/>
        <v>0</v>
      </c>
      <c r="NKC78" s="1209">
        <f t="shared" si="173"/>
        <v>0</v>
      </c>
      <c r="NKD78" s="1209">
        <f t="shared" si="173"/>
        <v>0</v>
      </c>
      <c r="NKE78" s="1209">
        <f t="shared" si="173"/>
        <v>0</v>
      </c>
      <c r="NKF78" s="1209">
        <f t="shared" si="173"/>
        <v>0</v>
      </c>
      <c r="NKG78" s="1209">
        <f t="shared" si="173"/>
        <v>0</v>
      </c>
      <c r="NKH78" s="1209">
        <f t="shared" si="173"/>
        <v>0</v>
      </c>
      <c r="NKI78" s="1209">
        <f t="shared" si="173"/>
        <v>0</v>
      </c>
      <c r="NKJ78" s="1209">
        <f t="shared" si="173"/>
        <v>0</v>
      </c>
      <c r="NKK78" s="1209">
        <f t="shared" si="173"/>
        <v>0</v>
      </c>
      <c r="NKL78" s="1209">
        <f t="shared" si="173"/>
        <v>0</v>
      </c>
      <c r="NKM78" s="1209">
        <f t="shared" si="173"/>
        <v>0</v>
      </c>
      <c r="NKN78" s="1209">
        <f t="shared" si="173"/>
        <v>0</v>
      </c>
      <c r="NKO78" s="1209">
        <f t="shared" si="173"/>
        <v>0</v>
      </c>
      <c r="NKP78" s="1209">
        <f t="shared" si="173"/>
        <v>0</v>
      </c>
      <c r="NKQ78" s="1209">
        <f t="shared" si="173"/>
        <v>0</v>
      </c>
      <c r="NKR78" s="1209">
        <f t="shared" si="173"/>
        <v>0</v>
      </c>
      <c r="NKS78" s="1209">
        <f t="shared" si="173"/>
        <v>0</v>
      </c>
      <c r="NKT78" s="1209">
        <f t="shared" si="173"/>
        <v>0</v>
      </c>
      <c r="NKU78" s="1209">
        <f t="shared" si="173"/>
        <v>0</v>
      </c>
      <c r="NKV78" s="1209">
        <f t="shared" si="173"/>
        <v>0</v>
      </c>
      <c r="NKW78" s="1209">
        <f t="shared" si="173"/>
        <v>0</v>
      </c>
      <c r="NKX78" s="1209">
        <f t="shared" si="173"/>
        <v>0</v>
      </c>
      <c r="NKY78" s="1209">
        <f t="shared" si="173"/>
        <v>0</v>
      </c>
      <c r="NKZ78" s="1209">
        <f t="shared" si="173"/>
        <v>0</v>
      </c>
      <c r="NLA78" s="1209">
        <f t="shared" si="173"/>
        <v>0</v>
      </c>
      <c r="NLB78" s="1209">
        <f t="shared" si="173"/>
        <v>0</v>
      </c>
      <c r="NLC78" s="1209">
        <f t="shared" si="173"/>
        <v>0</v>
      </c>
      <c r="NLD78" s="1209">
        <f t="shared" si="173"/>
        <v>0</v>
      </c>
      <c r="NLE78" s="1209">
        <f t="shared" si="173"/>
        <v>0</v>
      </c>
      <c r="NLF78" s="1209">
        <f t="shared" si="173"/>
        <v>0</v>
      </c>
      <c r="NLG78" s="1209">
        <f t="shared" si="173"/>
        <v>0</v>
      </c>
      <c r="NLH78" s="1209">
        <f t="shared" si="173"/>
        <v>0</v>
      </c>
      <c r="NLI78" s="1209">
        <f t="shared" si="173"/>
        <v>0</v>
      </c>
      <c r="NLJ78" s="1209">
        <f t="shared" si="173"/>
        <v>0</v>
      </c>
      <c r="NLK78" s="1209">
        <f t="shared" si="173"/>
        <v>0</v>
      </c>
      <c r="NLL78" s="1209">
        <f t="shared" si="173"/>
        <v>0</v>
      </c>
      <c r="NLM78" s="1209">
        <f t="shared" si="173"/>
        <v>0</v>
      </c>
      <c r="NLN78" s="1209">
        <f t="shared" si="173"/>
        <v>0</v>
      </c>
      <c r="NLO78" s="1209">
        <f t="shared" si="173"/>
        <v>0</v>
      </c>
      <c r="NLP78" s="1209">
        <f t="shared" si="173"/>
        <v>0</v>
      </c>
      <c r="NLQ78" s="1209">
        <f t="shared" si="173"/>
        <v>0</v>
      </c>
      <c r="NLR78" s="1209">
        <f t="shared" si="173"/>
        <v>0</v>
      </c>
      <c r="NLS78" s="1209">
        <f t="shared" si="173"/>
        <v>0</v>
      </c>
      <c r="NLT78" s="1209">
        <f t="shared" ref="NLT78:NOE78" si="174">SUM(NLT76:NLT77)</f>
        <v>0</v>
      </c>
      <c r="NLU78" s="1209">
        <f t="shared" si="174"/>
        <v>0</v>
      </c>
      <c r="NLV78" s="1209">
        <f t="shared" si="174"/>
        <v>0</v>
      </c>
      <c r="NLW78" s="1209">
        <f t="shared" si="174"/>
        <v>0</v>
      </c>
      <c r="NLX78" s="1209">
        <f t="shared" si="174"/>
        <v>0</v>
      </c>
      <c r="NLY78" s="1209">
        <f t="shared" si="174"/>
        <v>0</v>
      </c>
      <c r="NLZ78" s="1209">
        <f t="shared" si="174"/>
        <v>0</v>
      </c>
      <c r="NMA78" s="1209">
        <f t="shared" si="174"/>
        <v>0</v>
      </c>
      <c r="NMB78" s="1209">
        <f t="shared" si="174"/>
        <v>0</v>
      </c>
      <c r="NMC78" s="1209">
        <f t="shared" si="174"/>
        <v>0</v>
      </c>
      <c r="NMD78" s="1209">
        <f t="shared" si="174"/>
        <v>0</v>
      </c>
      <c r="NME78" s="1209">
        <f t="shared" si="174"/>
        <v>0</v>
      </c>
      <c r="NMF78" s="1209">
        <f t="shared" si="174"/>
        <v>0</v>
      </c>
      <c r="NMG78" s="1209">
        <f t="shared" si="174"/>
        <v>0</v>
      </c>
      <c r="NMH78" s="1209">
        <f t="shared" si="174"/>
        <v>0</v>
      </c>
      <c r="NMI78" s="1209">
        <f t="shared" si="174"/>
        <v>0</v>
      </c>
      <c r="NMJ78" s="1209">
        <f t="shared" si="174"/>
        <v>0</v>
      </c>
      <c r="NMK78" s="1209">
        <f t="shared" si="174"/>
        <v>0</v>
      </c>
      <c r="NML78" s="1209">
        <f t="shared" si="174"/>
        <v>0</v>
      </c>
      <c r="NMM78" s="1209">
        <f t="shared" si="174"/>
        <v>0</v>
      </c>
      <c r="NMN78" s="1209">
        <f t="shared" si="174"/>
        <v>0</v>
      </c>
      <c r="NMO78" s="1209">
        <f t="shared" si="174"/>
        <v>0</v>
      </c>
      <c r="NMP78" s="1209">
        <f t="shared" si="174"/>
        <v>0</v>
      </c>
      <c r="NMQ78" s="1209">
        <f t="shared" si="174"/>
        <v>0</v>
      </c>
      <c r="NMR78" s="1209">
        <f t="shared" si="174"/>
        <v>0</v>
      </c>
      <c r="NMS78" s="1209">
        <f t="shared" si="174"/>
        <v>0</v>
      </c>
      <c r="NMT78" s="1209">
        <f t="shared" si="174"/>
        <v>0</v>
      </c>
      <c r="NMU78" s="1209">
        <f t="shared" si="174"/>
        <v>0</v>
      </c>
      <c r="NMV78" s="1209">
        <f t="shared" si="174"/>
        <v>0</v>
      </c>
      <c r="NMW78" s="1209">
        <f t="shared" si="174"/>
        <v>0</v>
      </c>
      <c r="NMX78" s="1209">
        <f t="shared" si="174"/>
        <v>0</v>
      </c>
      <c r="NMY78" s="1209">
        <f t="shared" si="174"/>
        <v>0</v>
      </c>
      <c r="NMZ78" s="1209">
        <f t="shared" si="174"/>
        <v>0</v>
      </c>
      <c r="NNA78" s="1209">
        <f t="shared" si="174"/>
        <v>0</v>
      </c>
      <c r="NNB78" s="1209">
        <f t="shared" si="174"/>
        <v>0</v>
      </c>
      <c r="NNC78" s="1209">
        <f t="shared" si="174"/>
        <v>0</v>
      </c>
      <c r="NND78" s="1209">
        <f t="shared" si="174"/>
        <v>0</v>
      </c>
      <c r="NNE78" s="1209">
        <f t="shared" si="174"/>
        <v>0</v>
      </c>
      <c r="NNF78" s="1209">
        <f t="shared" si="174"/>
        <v>0</v>
      </c>
      <c r="NNG78" s="1209">
        <f t="shared" si="174"/>
        <v>0</v>
      </c>
      <c r="NNH78" s="1209">
        <f t="shared" si="174"/>
        <v>0</v>
      </c>
      <c r="NNI78" s="1209">
        <f t="shared" si="174"/>
        <v>0</v>
      </c>
      <c r="NNJ78" s="1209">
        <f t="shared" si="174"/>
        <v>0</v>
      </c>
      <c r="NNK78" s="1209">
        <f t="shared" si="174"/>
        <v>0</v>
      </c>
      <c r="NNL78" s="1209">
        <f t="shared" si="174"/>
        <v>0</v>
      </c>
      <c r="NNM78" s="1209">
        <f t="shared" si="174"/>
        <v>0</v>
      </c>
      <c r="NNN78" s="1209">
        <f t="shared" si="174"/>
        <v>0</v>
      </c>
      <c r="NNO78" s="1209">
        <f t="shared" si="174"/>
        <v>0</v>
      </c>
      <c r="NNP78" s="1209">
        <f t="shared" si="174"/>
        <v>0</v>
      </c>
      <c r="NNQ78" s="1209">
        <f t="shared" si="174"/>
        <v>0</v>
      </c>
      <c r="NNR78" s="1209">
        <f t="shared" si="174"/>
        <v>0</v>
      </c>
      <c r="NNS78" s="1209">
        <f t="shared" si="174"/>
        <v>0</v>
      </c>
      <c r="NNT78" s="1209">
        <f t="shared" si="174"/>
        <v>0</v>
      </c>
      <c r="NNU78" s="1209">
        <f t="shared" si="174"/>
        <v>0</v>
      </c>
      <c r="NNV78" s="1209">
        <f t="shared" si="174"/>
        <v>0</v>
      </c>
      <c r="NNW78" s="1209">
        <f t="shared" si="174"/>
        <v>0</v>
      </c>
      <c r="NNX78" s="1209">
        <f t="shared" si="174"/>
        <v>0</v>
      </c>
      <c r="NNY78" s="1209">
        <f t="shared" si="174"/>
        <v>0</v>
      </c>
      <c r="NNZ78" s="1209">
        <f t="shared" si="174"/>
        <v>0</v>
      </c>
      <c r="NOA78" s="1209">
        <f t="shared" si="174"/>
        <v>0</v>
      </c>
      <c r="NOB78" s="1209">
        <f t="shared" si="174"/>
        <v>0</v>
      </c>
      <c r="NOC78" s="1209">
        <f t="shared" si="174"/>
        <v>0</v>
      </c>
      <c r="NOD78" s="1209">
        <f t="shared" si="174"/>
        <v>0</v>
      </c>
      <c r="NOE78" s="1209">
        <f t="shared" si="174"/>
        <v>0</v>
      </c>
      <c r="NOF78" s="1209">
        <f t="shared" ref="NOF78:NQQ78" si="175">SUM(NOF76:NOF77)</f>
        <v>0</v>
      </c>
      <c r="NOG78" s="1209">
        <f t="shared" si="175"/>
        <v>0</v>
      </c>
      <c r="NOH78" s="1209">
        <f t="shared" si="175"/>
        <v>0</v>
      </c>
      <c r="NOI78" s="1209">
        <f t="shared" si="175"/>
        <v>0</v>
      </c>
      <c r="NOJ78" s="1209">
        <f t="shared" si="175"/>
        <v>0</v>
      </c>
      <c r="NOK78" s="1209">
        <f t="shared" si="175"/>
        <v>0</v>
      </c>
      <c r="NOL78" s="1209">
        <f t="shared" si="175"/>
        <v>0</v>
      </c>
      <c r="NOM78" s="1209">
        <f t="shared" si="175"/>
        <v>0</v>
      </c>
      <c r="NON78" s="1209">
        <f t="shared" si="175"/>
        <v>0</v>
      </c>
      <c r="NOO78" s="1209">
        <f t="shared" si="175"/>
        <v>0</v>
      </c>
      <c r="NOP78" s="1209">
        <f t="shared" si="175"/>
        <v>0</v>
      </c>
      <c r="NOQ78" s="1209">
        <f t="shared" si="175"/>
        <v>0</v>
      </c>
      <c r="NOR78" s="1209">
        <f t="shared" si="175"/>
        <v>0</v>
      </c>
      <c r="NOS78" s="1209">
        <f t="shared" si="175"/>
        <v>0</v>
      </c>
      <c r="NOT78" s="1209">
        <f t="shared" si="175"/>
        <v>0</v>
      </c>
      <c r="NOU78" s="1209">
        <f t="shared" si="175"/>
        <v>0</v>
      </c>
      <c r="NOV78" s="1209">
        <f t="shared" si="175"/>
        <v>0</v>
      </c>
      <c r="NOW78" s="1209">
        <f t="shared" si="175"/>
        <v>0</v>
      </c>
      <c r="NOX78" s="1209">
        <f t="shared" si="175"/>
        <v>0</v>
      </c>
      <c r="NOY78" s="1209">
        <f t="shared" si="175"/>
        <v>0</v>
      </c>
      <c r="NOZ78" s="1209">
        <f t="shared" si="175"/>
        <v>0</v>
      </c>
      <c r="NPA78" s="1209">
        <f t="shared" si="175"/>
        <v>0</v>
      </c>
      <c r="NPB78" s="1209">
        <f t="shared" si="175"/>
        <v>0</v>
      </c>
      <c r="NPC78" s="1209">
        <f t="shared" si="175"/>
        <v>0</v>
      </c>
      <c r="NPD78" s="1209">
        <f t="shared" si="175"/>
        <v>0</v>
      </c>
      <c r="NPE78" s="1209">
        <f t="shared" si="175"/>
        <v>0</v>
      </c>
      <c r="NPF78" s="1209">
        <f t="shared" si="175"/>
        <v>0</v>
      </c>
      <c r="NPG78" s="1209">
        <f t="shared" si="175"/>
        <v>0</v>
      </c>
      <c r="NPH78" s="1209">
        <f t="shared" si="175"/>
        <v>0</v>
      </c>
      <c r="NPI78" s="1209">
        <f t="shared" si="175"/>
        <v>0</v>
      </c>
      <c r="NPJ78" s="1209">
        <f t="shared" si="175"/>
        <v>0</v>
      </c>
      <c r="NPK78" s="1209">
        <f t="shared" si="175"/>
        <v>0</v>
      </c>
      <c r="NPL78" s="1209">
        <f t="shared" si="175"/>
        <v>0</v>
      </c>
      <c r="NPM78" s="1209">
        <f t="shared" si="175"/>
        <v>0</v>
      </c>
      <c r="NPN78" s="1209">
        <f t="shared" si="175"/>
        <v>0</v>
      </c>
      <c r="NPO78" s="1209">
        <f t="shared" si="175"/>
        <v>0</v>
      </c>
      <c r="NPP78" s="1209">
        <f t="shared" si="175"/>
        <v>0</v>
      </c>
      <c r="NPQ78" s="1209">
        <f t="shared" si="175"/>
        <v>0</v>
      </c>
      <c r="NPR78" s="1209">
        <f t="shared" si="175"/>
        <v>0</v>
      </c>
      <c r="NPS78" s="1209">
        <f t="shared" si="175"/>
        <v>0</v>
      </c>
      <c r="NPT78" s="1209">
        <f t="shared" si="175"/>
        <v>0</v>
      </c>
      <c r="NPU78" s="1209">
        <f t="shared" si="175"/>
        <v>0</v>
      </c>
      <c r="NPV78" s="1209">
        <f t="shared" si="175"/>
        <v>0</v>
      </c>
      <c r="NPW78" s="1209">
        <f t="shared" si="175"/>
        <v>0</v>
      </c>
      <c r="NPX78" s="1209">
        <f t="shared" si="175"/>
        <v>0</v>
      </c>
      <c r="NPY78" s="1209">
        <f t="shared" si="175"/>
        <v>0</v>
      </c>
      <c r="NPZ78" s="1209">
        <f t="shared" si="175"/>
        <v>0</v>
      </c>
      <c r="NQA78" s="1209">
        <f t="shared" si="175"/>
        <v>0</v>
      </c>
      <c r="NQB78" s="1209">
        <f t="shared" si="175"/>
        <v>0</v>
      </c>
      <c r="NQC78" s="1209">
        <f t="shared" si="175"/>
        <v>0</v>
      </c>
      <c r="NQD78" s="1209">
        <f t="shared" si="175"/>
        <v>0</v>
      </c>
      <c r="NQE78" s="1209">
        <f t="shared" si="175"/>
        <v>0</v>
      </c>
      <c r="NQF78" s="1209">
        <f t="shared" si="175"/>
        <v>0</v>
      </c>
      <c r="NQG78" s="1209">
        <f t="shared" si="175"/>
        <v>0</v>
      </c>
      <c r="NQH78" s="1209">
        <f t="shared" si="175"/>
        <v>0</v>
      </c>
      <c r="NQI78" s="1209">
        <f t="shared" si="175"/>
        <v>0</v>
      </c>
      <c r="NQJ78" s="1209">
        <f t="shared" si="175"/>
        <v>0</v>
      </c>
      <c r="NQK78" s="1209">
        <f t="shared" si="175"/>
        <v>0</v>
      </c>
      <c r="NQL78" s="1209">
        <f t="shared" si="175"/>
        <v>0</v>
      </c>
      <c r="NQM78" s="1209">
        <f t="shared" si="175"/>
        <v>0</v>
      </c>
      <c r="NQN78" s="1209">
        <f t="shared" si="175"/>
        <v>0</v>
      </c>
      <c r="NQO78" s="1209">
        <f t="shared" si="175"/>
        <v>0</v>
      </c>
      <c r="NQP78" s="1209">
        <f t="shared" si="175"/>
        <v>0</v>
      </c>
      <c r="NQQ78" s="1209">
        <f t="shared" si="175"/>
        <v>0</v>
      </c>
      <c r="NQR78" s="1209">
        <f t="shared" ref="NQR78:NTC78" si="176">SUM(NQR76:NQR77)</f>
        <v>0</v>
      </c>
      <c r="NQS78" s="1209">
        <f t="shared" si="176"/>
        <v>0</v>
      </c>
      <c r="NQT78" s="1209">
        <f t="shared" si="176"/>
        <v>0</v>
      </c>
      <c r="NQU78" s="1209">
        <f t="shared" si="176"/>
        <v>0</v>
      </c>
      <c r="NQV78" s="1209">
        <f t="shared" si="176"/>
        <v>0</v>
      </c>
      <c r="NQW78" s="1209">
        <f t="shared" si="176"/>
        <v>0</v>
      </c>
      <c r="NQX78" s="1209">
        <f t="shared" si="176"/>
        <v>0</v>
      </c>
      <c r="NQY78" s="1209">
        <f t="shared" si="176"/>
        <v>0</v>
      </c>
      <c r="NQZ78" s="1209">
        <f t="shared" si="176"/>
        <v>0</v>
      </c>
      <c r="NRA78" s="1209">
        <f t="shared" si="176"/>
        <v>0</v>
      </c>
      <c r="NRB78" s="1209">
        <f t="shared" si="176"/>
        <v>0</v>
      </c>
      <c r="NRC78" s="1209">
        <f t="shared" si="176"/>
        <v>0</v>
      </c>
      <c r="NRD78" s="1209">
        <f t="shared" si="176"/>
        <v>0</v>
      </c>
      <c r="NRE78" s="1209">
        <f t="shared" si="176"/>
        <v>0</v>
      </c>
      <c r="NRF78" s="1209">
        <f t="shared" si="176"/>
        <v>0</v>
      </c>
      <c r="NRG78" s="1209">
        <f t="shared" si="176"/>
        <v>0</v>
      </c>
      <c r="NRH78" s="1209">
        <f t="shared" si="176"/>
        <v>0</v>
      </c>
      <c r="NRI78" s="1209">
        <f t="shared" si="176"/>
        <v>0</v>
      </c>
      <c r="NRJ78" s="1209">
        <f t="shared" si="176"/>
        <v>0</v>
      </c>
      <c r="NRK78" s="1209">
        <f t="shared" si="176"/>
        <v>0</v>
      </c>
      <c r="NRL78" s="1209">
        <f t="shared" si="176"/>
        <v>0</v>
      </c>
      <c r="NRM78" s="1209">
        <f t="shared" si="176"/>
        <v>0</v>
      </c>
      <c r="NRN78" s="1209">
        <f t="shared" si="176"/>
        <v>0</v>
      </c>
      <c r="NRO78" s="1209">
        <f t="shared" si="176"/>
        <v>0</v>
      </c>
      <c r="NRP78" s="1209">
        <f t="shared" si="176"/>
        <v>0</v>
      </c>
      <c r="NRQ78" s="1209">
        <f t="shared" si="176"/>
        <v>0</v>
      </c>
      <c r="NRR78" s="1209">
        <f t="shared" si="176"/>
        <v>0</v>
      </c>
      <c r="NRS78" s="1209">
        <f t="shared" si="176"/>
        <v>0</v>
      </c>
      <c r="NRT78" s="1209">
        <f t="shared" si="176"/>
        <v>0</v>
      </c>
      <c r="NRU78" s="1209">
        <f t="shared" si="176"/>
        <v>0</v>
      </c>
      <c r="NRV78" s="1209">
        <f t="shared" si="176"/>
        <v>0</v>
      </c>
      <c r="NRW78" s="1209">
        <f t="shared" si="176"/>
        <v>0</v>
      </c>
      <c r="NRX78" s="1209">
        <f t="shared" si="176"/>
        <v>0</v>
      </c>
      <c r="NRY78" s="1209">
        <f t="shared" si="176"/>
        <v>0</v>
      </c>
      <c r="NRZ78" s="1209">
        <f t="shared" si="176"/>
        <v>0</v>
      </c>
      <c r="NSA78" s="1209">
        <f t="shared" si="176"/>
        <v>0</v>
      </c>
      <c r="NSB78" s="1209">
        <f t="shared" si="176"/>
        <v>0</v>
      </c>
      <c r="NSC78" s="1209">
        <f t="shared" si="176"/>
        <v>0</v>
      </c>
      <c r="NSD78" s="1209">
        <f t="shared" si="176"/>
        <v>0</v>
      </c>
      <c r="NSE78" s="1209">
        <f t="shared" si="176"/>
        <v>0</v>
      </c>
      <c r="NSF78" s="1209">
        <f t="shared" si="176"/>
        <v>0</v>
      </c>
      <c r="NSG78" s="1209">
        <f t="shared" si="176"/>
        <v>0</v>
      </c>
      <c r="NSH78" s="1209">
        <f t="shared" si="176"/>
        <v>0</v>
      </c>
      <c r="NSI78" s="1209">
        <f t="shared" si="176"/>
        <v>0</v>
      </c>
      <c r="NSJ78" s="1209">
        <f t="shared" si="176"/>
        <v>0</v>
      </c>
      <c r="NSK78" s="1209">
        <f t="shared" si="176"/>
        <v>0</v>
      </c>
      <c r="NSL78" s="1209">
        <f t="shared" si="176"/>
        <v>0</v>
      </c>
      <c r="NSM78" s="1209">
        <f t="shared" si="176"/>
        <v>0</v>
      </c>
      <c r="NSN78" s="1209">
        <f t="shared" si="176"/>
        <v>0</v>
      </c>
      <c r="NSO78" s="1209">
        <f t="shared" si="176"/>
        <v>0</v>
      </c>
      <c r="NSP78" s="1209">
        <f t="shared" si="176"/>
        <v>0</v>
      </c>
      <c r="NSQ78" s="1209">
        <f t="shared" si="176"/>
        <v>0</v>
      </c>
      <c r="NSR78" s="1209">
        <f t="shared" si="176"/>
        <v>0</v>
      </c>
      <c r="NSS78" s="1209">
        <f t="shared" si="176"/>
        <v>0</v>
      </c>
      <c r="NST78" s="1209">
        <f t="shared" si="176"/>
        <v>0</v>
      </c>
      <c r="NSU78" s="1209">
        <f t="shared" si="176"/>
        <v>0</v>
      </c>
      <c r="NSV78" s="1209">
        <f t="shared" si="176"/>
        <v>0</v>
      </c>
      <c r="NSW78" s="1209">
        <f t="shared" si="176"/>
        <v>0</v>
      </c>
      <c r="NSX78" s="1209">
        <f t="shared" si="176"/>
        <v>0</v>
      </c>
      <c r="NSY78" s="1209">
        <f t="shared" si="176"/>
        <v>0</v>
      </c>
      <c r="NSZ78" s="1209">
        <f t="shared" si="176"/>
        <v>0</v>
      </c>
      <c r="NTA78" s="1209">
        <f t="shared" si="176"/>
        <v>0</v>
      </c>
      <c r="NTB78" s="1209">
        <f t="shared" si="176"/>
        <v>0</v>
      </c>
      <c r="NTC78" s="1209">
        <f t="shared" si="176"/>
        <v>0</v>
      </c>
      <c r="NTD78" s="1209">
        <f t="shared" ref="NTD78:NVO78" si="177">SUM(NTD76:NTD77)</f>
        <v>0</v>
      </c>
      <c r="NTE78" s="1209">
        <f t="shared" si="177"/>
        <v>0</v>
      </c>
      <c r="NTF78" s="1209">
        <f t="shared" si="177"/>
        <v>0</v>
      </c>
      <c r="NTG78" s="1209">
        <f t="shared" si="177"/>
        <v>0</v>
      </c>
      <c r="NTH78" s="1209">
        <f t="shared" si="177"/>
        <v>0</v>
      </c>
      <c r="NTI78" s="1209">
        <f t="shared" si="177"/>
        <v>0</v>
      </c>
      <c r="NTJ78" s="1209">
        <f t="shared" si="177"/>
        <v>0</v>
      </c>
      <c r="NTK78" s="1209">
        <f t="shared" si="177"/>
        <v>0</v>
      </c>
      <c r="NTL78" s="1209">
        <f t="shared" si="177"/>
        <v>0</v>
      </c>
      <c r="NTM78" s="1209">
        <f t="shared" si="177"/>
        <v>0</v>
      </c>
      <c r="NTN78" s="1209">
        <f t="shared" si="177"/>
        <v>0</v>
      </c>
      <c r="NTO78" s="1209">
        <f t="shared" si="177"/>
        <v>0</v>
      </c>
      <c r="NTP78" s="1209">
        <f t="shared" si="177"/>
        <v>0</v>
      </c>
      <c r="NTQ78" s="1209">
        <f t="shared" si="177"/>
        <v>0</v>
      </c>
      <c r="NTR78" s="1209">
        <f t="shared" si="177"/>
        <v>0</v>
      </c>
      <c r="NTS78" s="1209">
        <f t="shared" si="177"/>
        <v>0</v>
      </c>
      <c r="NTT78" s="1209">
        <f t="shared" si="177"/>
        <v>0</v>
      </c>
      <c r="NTU78" s="1209">
        <f t="shared" si="177"/>
        <v>0</v>
      </c>
      <c r="NTV78" s="1209">
        <f t="shared" si="177"/>
        <v>0</v>
      </c>
      <c r="NTW78" s="1209">
        <f t="shared" si="177"/>
        <v>0</v>
      </c>
      <c r="NTX78" s="1209">
        <f t="shared" si="177"/>
        <v>0</v>
      </c>
      <c r="NTY78" s="1209">
        <f t="shared" si="177"/>
        <v>0</v>
      </c>
      <c r="NTZ78" s="1209">
        <f t="shared" si="177"/>
        <v>0</v>
      </c>
      <c r="NUA78" s="1209">
        <f t="shared" si="177"/>
        <v>0</v>
      </c>
      <c r="NUB78" s="1209">
        <f t="shared" si="177"/>
        <v>0</v>
      </c>
      <c r="NUC78" s="1209">
        <f t="shared" si="177"/>
        <v>0</v>
      </c>
      <c r="NUD78" s="1209">
        <f t="shared" si="177"/>
        <v>0</v>
      </c>
      <c r="NUE78" s="1209">
        <f t="shared" si="177"/>
        <v>0</v>
      </c>
      <c r="NUF78" s="1209">
        <f t="shared" si="177"/>
        <v>0</v>
      </c>
      <c r="NUG78" s="1209">
        <f t="shared" si="177"/>
        <v>0</v>
      </c>
      <c r="NUH78" s="1209">
        <f t="shared" si="177"/>
        <v>0</v>
      </c>
      <c r="NUI78" s="1209">
        <f t="shared" si="177"/>
        <v>0</v>
      </c>
      <c r="NUJ78" s="1209">
        <f t="shared" si="177"/>
        <v>0</v>
      </c>
      <c r="NUK78" s="1209">
        <f t="shared" si="177"/>
        <v>0</v>
      </c>
      <c r="NUL78" s="1209">
        <f t="shared" si="177"/>
        <v>0</v>
      </c>
      <c r="NUM78" s="1209">
        <f t="shared" si="177"/>
        <v>0</v>
      </c>
      <c r="NUN78" s="1209">
        <f t="shared" si="177"/>
        <v>0</v>
      </c>
      <c r="NUO78" s="1209">
        <f t="shared" si="177"/>
        <v>0</v>
      </c>
      <c r="NUP78" s="1209">
        <f t="shared" si="177"/>
        <v>0</v>
      </c>
      <c r="NUQ78" s="1209">
        <f t="shared" si="177"/>
        <v>0</v>
      </c>
      <c r="NUR78" s="1209">
        <f t="shared" si="177"/>
        <v>0</v>
      </c>
      <c r="NUS78" s="1209">
        <f t="shared" si="177"/>
        <v>0</v>
      </c>
      <c r="NUT78" s="1209">
        <f t="shared" si="177"/>
        <v>0</v>
      </c>
      <c r="NUU78" s="1209">
        <f t="shared" si="177"/>
        <v>0</v>
      </c>
      <c r="NUV78" s="1209">
        <f t="shared" si="177"/>
        <v>0</v>
      </c>
      <c r="NUW78" s="1209">
        <f t="shared" si="177"/>
        <v>0</v>
      </c>
      <c r="NUX78" s="1209">
        <f t="shared" si="177"/>
        <v>0</v>
      </c>
      <c r="NUY78" s="1209">
        <f t="shared" si="177"/>
        <v>0</v>
      </c>
      <c r="NUZ78" s="1209">
        <f t="shared" si="177"/>
        <v>0</v>
      </c>
      <c r="NVA78" s="1209">
        <f t="shared" si="177"/>
        <v>0</v>
      </c>
      <c r="NVB78" s="1209">
        <f t="shared" si="177"/>
        <v>0</v>
      </c>
      <c r="NVC78" s="1209">
        <f t="shared" si="177"/>
        <v>0</v>
      </c>
      <c r="NVD78" s="1209">
        <f t="shared" si="177"/>
        <v>0</v>
      </c>
      <c r="NVE78" s="1209">
        <f t="shared" si="177"/>
        <v>0</v>
      </c>
      <c r="NVF78" s="1209">
        <f t="shared" si="177"/>
        <v>0</v>
      </c>
      <c r="NVG78" s="1209">
        <f t="shared" si="177"/>
        <v>0</v>
      </c>
      <c r="NVH78" s="1209">
        <f t="shared" si="177"/>
        <v>0</v>
      </c>
      <c r="NVI78" s="1209">
        <f t="shared" si="177"/>
        <v>0</v>
      </c>
      <c r="NVJ78" s="1209">
        <f t="shared" si="177"/>
        <v>0</v>
      </c>
      <c r="NVK78" s="1209">
        <f t="shared" si="177"/>
        <v>0</v>
      </c>
      <c r="NVL78" s="1209">
        <f t="shared" si="177"/>
        <v>0</v>
      </c>
      <c r="NVM78" s="1209">
        <f t="shared" si="177"/>
        <v>0</v>
      </c>
      <c r="NVN78" s="1209">
        <f t="shared" si="177"/>
        <v>0</v>
      </c>
      <c r="NVO78" s="1209">
        <f t="shared" si="177"/>
        <v>0</v>
      </c>
      <c r="NVP78" s="1209">
        <f t="shared" ref="NVP78:NYA78" si="178">SUM(NVP76:NVP77)</f>
        <v>0</v>
      </c>
      <c r="NVQ78" s="1209">
        <f t="shared" si="178"/>
        <v>0</v>
      </c>
      <c r="NVR78" s="1209">
        <f t="shared" si="178"/>
        <v>0</v>
      </c>
      <c r="NVS78" s="1209">
        <f t="shared" si="178"/>
        <v>0</v>
      </c>
      <c r="NVT78" s="1209">
        <f t="shared" si="178"/>
        <v>0</v>
      </c>
      <c r="NVU78" s="1209">
        <f t="shared" si="178"/>
        <v>0</v>
      </c>
      <c r="NVV78" s="1209">
        <f t="shared" si="178"/>
        <v>0</v>
      </c>
      <c r="NVW78" s="1209">
        <f t="shared" si="178"/>
        <v>0</v>
      </c>
      <c r="NVX78" s="1209">
        <f t="shared" si="178"/>
        <v>0</v>
      </c>
      <c r="NVY78" s="1209">
        <f t="shared" si="178"/>
        <v>0</v>
      </c>
      <c r="NVZ78" s="1209">
        <f t="shared" si="178"/>
        <v>0</v>
      </c>
      <c r="NWA78" s="1209">
        <f t="shared" si="178"/>
        <v>0</v>
      </c>
      <c r="NWB78" s="1209">
        <f t="shared" si="178"/>
        <v>0</v>
      </c>
      <c r="NWC78" s="1209">
        <f t="shared" si="178"/>
        <v>0</v>
      </c>
      <c r="NWD78" s="1209">
        <f t="shared" si="178"/>
        <v>0</v>
      </c>
      <c r="NWE78" s="1209">
        <f t="shared" si="178"/>
        <v>0</v>
      </c>
      <c r="NWF78" s="1209">
        <f t="shared" si="178"/>
        <v>0</v>
      </c>
      <c r="NWG78" s="1209">
        <f t="shared" si="178"/>
        <v>0</v>
      </c>
      <c r="NWH78" s="1209">
        <f t="shared" si="178"/>
        <v>0</v>
      </c>
      <c r="NWI78" s="1209">
        <f t="shared" si="178"/>
        <v>0</v>
      </c>
      <c r="NWJ78" s="1209">
        <f t="shared" si="178"/>
        <v>0</v>
      </c>
      <c r="NWK78" s="1209">
        <f t="shared" si="178"/>
        <v>0</v>
      </c>
      <c r="NWL78" s="1209">
        <f t="shared" si="178"/>
        <v>0</v>
      </c>
      <c r="NWM78" s="1209">
        <f t="shared" si="178"/>
        <v>0</v>
      </c>
      <c r="NWN78" s="1209">
        <f t="shared" si="178"/>
        <v>0</v>
      </c>
      <c r="NWO78" s="1209">
        <f t="shared" si="178"/>
        <v>0</v>
      </c>
      <c r="NWP78" s="1209">
        <f t="shared" si="178"/>
        <v>0</v>
      </c>
      <c r="NWQ78" s="1209">
        <f t="shared" si="178"/>
        <v>0</v>
      </c>
      <c r="NWR78" s="1209">
        <f t="shared" si="178"/>
        <v>0</v>
      </c>
      <c r="NWS78" s="1209">
        <f t="shared" si="178"/>
        <v>0</v>
      </c>
      <c r="NWT78" s="1209">
        <f t="shared" si="178"/>
        <v>0</v>
      </c>
      <c r="NWU78" s="1209">
        <f t="shared" si="178"/>
        <v>0</v>
      </c>
      <c r="NWV78" s="1209">
        <f t="shared" si="178"/>
        <v>0</v>
      </c>
      <c r="NWW78" s="1209">
        <f t="shared" si="178"/>
        <v>0</v>
      </c>
      <c r="NWX78" s="1209">
        <f t="shared" si="178"/>
        <v>0</v>
      </c>
      <c r="NWY78" s="1209">
        <f t="shared" si="178"/>
        <v>0</v>
      </c>
      <c r="NWZ78" s="1209">
        <f t="shared" si="178"/>
        <v>0</v>
      </c>
      <c r="NXA78" s="1209">
        <f t="shared" si="178"/>
        <v>0</v>
      </c>
      <c r="NXB78" s="1209">
        <f t="shared" si="178"/>
        <v>0</v>
      </c>
      <c r="NXC78" s="1209">
        <f t="shared" si="178"/>
        <v>0</v>
      </c>
      <c r="NXD78" s="1209">
        <f t="shared" si="178"/>
        <v>0</v>
      </c>
      <c r="NXE78" s="1209">
        <f t="shared" si="178"/>
        <v>0</v>
      </c>
      <c r="NXF78" s="1209">
        <f t="shared" si="178"/>
        <v>0</v>
      </c>
      <c r="NXG78" s="1209">
        <f t="shared" si="178"/>
        <v>0</v>
      </c>
      <c r="NXH78" s="1209">
        <f t="shared" si="178"/>
        <v>0</v>
      </c>
      <c r="NXI78" s="1209">
        <f t="shared" si="178"/>
        <v>0</v>
      </c>
      <c r="NXJ78" s="1209">
        <f t="shared" si="178"/>
        <v>0</v>
      </c>
      <c r="NXK78" s="1209">
        <f t="shared" si="178"/>
        <v>0</v>
      </c>
      <c r="NXL78" s="1209">
        <f t="shared" si="178"/>
        <v>0</v>
      </c>
      <c r="NXM78" s="1209">
        <f t="shared" si="178"/>
        <v>0</v>
      </c>
      <c r="NXN78" s="1209">
        <f t="shared" si="178"/>
        <v>0</v>
      </c>
      <c r="NXO78" s="1209">
        <f t="shared" si="178"/>
        <v>0</v>
      </c>
      <c r="NXP78" s="1209">
        <f t="shared" si="178"/>
        <v>0</v>
      </c>
      <c r="NXQ78" s="1209">
        <f t="shared" si="178"/>
        <v>0</v>
      </c>
      <c r="NXR78" s="1209">
        <f t="shared" si="178"/>
        <v>0</v>
      </c>
      <c r="NXS78" s="1209">
        <f t="shared" si="178"/>
        <v>0</v>
      </c>
      <c r="NXT78" s="1209">
        <f t="shared" si="178"/>
        <v>0</v>
      </c>
      <c r="NXU78" s="1209">
        <f t="shared" si="178"/>
        <v>0</v>
      </c>
      <c r="NXV78" s="1209">
        <f t="shared" si="178"/>
        <v>0</v>
      </c>
      <c r="NXW78" s="1209">
        <f t="shared" si="178"/>
        <v>0</v>
      </c>
      <c r="NXX78" s="1209">
        <f t="shared" si="178"/>
        <v>0</v>
      </c>
      <c r="NXY78" s="1209">
        <f t="shared" si="178"/>
        <v>0</v>
      </c>
      <c r="NXZ78" s="1209">
        <f t="shared" si="178"/>
        <v>0</v>
      </c>
      <c r="NYA78" s="1209">
        <f t="shared" si="178"/>
        <v>0</v>
      </c>
      <c r="NYB78" s="1209">
        <f t="shared" ref="NYB78:OAM78" si="179">SUM(NYB76:NYB77)</f>
        <v>0</v>
      </c>
      <c r="NYC78" s="1209">
        <f t="shared" si="179"/>
        <v>0</v>
      </c>
      <c r="NYD78" s="1209">
        <f t="shared" si="179"/>
        <v>0</v>
      </c>
      <c r="NYE78" s="1209">
        <f t="shared" si="179"/>
        <v>0</v>
      </c>
      <c r="NYF78" s="1209">
        <f t="shared" si="179"/>
        <v>0</v>
      </c>
      <c r="NYG78" s="1209">
        <f t="shared" si="179"/>
        <v>0</v>
      </c>
      <c r="NYH78" s="1209">
        <f t="shared" si="179"/>
        <v>0</v>
      </c>
      <c r="NYI78" s="1209">
        <f t="shared" si="179"/>
        <v>0</v>
      </c>
      <c r="NYJ78" s="1209">
        <f t="shared" si="179"/>
        <v>0</v>
      </c>
      <c r="NYK78" s="1209">
        <f t="shared" si="179"/>
        <v>0</v>
      </c>
      <c r="NYL78" s="1209">
        <f t="shared" si="179"/>
        <v>0</v>
      </c>
      <c r="NYM78" s="1209">
        <f t="shared" si="179"/>
        <v>0</v>
      </c>
      <c r="NYN78" s="1209">
        <f t="shared" si="179"/>
        <v>0</v>
      </c>
      <c r="NYO78" s="1209">
        <f t="shared" si="179"/>
        <v>0</v>
      </c>
      <c r="NYP78" s="1209">
        <f t="shared" si="179"/>
        <v>0</v>
      </c>
      <c r="NYQ78" s="1209">
        <f t="shared" si="179"/>
        <v>0</v>
      </c>
      <c r="NYR78" s="1209">
        <f t="shared" si="179"/>
        <v>0</v>
      </c>
      <c r="NYS78" s="1209">
        <f t="shared" si="179"/>
        <v>0</v>
      </c>
      <c r="NYT78" s="1209">
        <f t="shared" si="179"/>
        <v>0</v>
      </c>
      <c r="NYU78" s="1209">
        <f t="shared" si="179"/>
        <v>0</v>
      </c>
      <c r="NYV78" s="1209">
        <f t="shared" si="179"/>
        <v>0</v>
      </c>
      <c r="NYW78" s="1209">
        <f t="shared" si="179"/>
        <v>0</v>
      </c>
      <c r="NYX78" s="1209">
        <f t="shared" si="179"/>
        <v>0</v>
      </c>
      <c r="NYY78" s="1209">
        <f t="shared" si="179"/>
        <v>0</v>
      </c>
      <c r="NYZ78" s="1209">
        <f t="shared" si="179"/>
        <v>0</v>
      </c>
      <c r="NZA78" s="1209">
        <f t="shared" si="179"/>
        <v>0</v>
      </c>
      <c r="NZB78" s="1209">
        <f t="shared" si="179"/>
        <v>0</v>
      </c>
      <c r="NZC78" s="1209">
        <f t="shared" si="179"/>
        <v>0</v>
      </c>
      <c r="NZD78" s="1209">
        <f t="shared" si="179"/>
        <v>0</v>
      </c>
      <c r="NZE78" s="1209">
        <f t="shared" si="179"/>
        <v>0</v>
      </c>
      <c r="NZF78" s="1209">
        <f t="shared" si="179"/>
        <v>0</v>
      </c>
      <c r="NZG78" s="1209">
        <f t="shared" si="179"/>
        <v>0</v>
      </c>
      <c r="NZH78" s="1209">
        <f t="shared" si="179"/>
        <v>0</v>
      </c>
      <c r="NZI78" s="1209">
        <f t="shared" si="179"/>
        <v>0</v>
      </c>
      <c r="NZJ78" s="1209">
        <f t="shared" si="179"/>
        <v>0</v>
      </c>
      <c r="NZK78" s="1209">
        <f t="shared" si="179"/>
        <v>0</v>
      </c>
      <c r="NZL78" s="1209">
        <f t="shared" si="179"/>
        <v>0</v>
      </c>
      <c r="NZM78" s="1209">
        <f t="shared" si="179"/>
        <v>0</v>
      </c>
      <c r="NZN78" s="1209">
        <f t="shared" si="179"/>
        <v>0</v>
      </c>
      <c r="NZO78" s="1209">
        <f t="shared" si="179"/>
        <v>0</v>
      </c>
      <c r="NZP78" s="1209">
        <f t="shared" si="179"/>
        <v>0</v>
      </c>
      <c r="NZQ78" s="1209">
        <f t="shared" si="179"/>
        <v>0</v>
      </c>
      <c r="NZR78" s="1209">
        <f t="shared" si="179"/>
        <v>0</v>
      </c>
      <c r="NZS78" s="1209">
        <f t="shared" si="179"/>
        <v>0</v>
      </c>
      <c r="NZT78" s="1209">
        <f t="shared" si="179"/>
        <v>0</v>
      </c>
      <c r="NZU78" s="1209">
        <f t="shared" si="179"/>
        <v>0</v>
      </c>
      <c r="NZV78" s="1209">
        <f t="shared" si="179"/>
        <v>0</v>
      </c>
      <c r="NZW78" s="1209">
        <f t="shared" si="179"/>
        <v>0</v>
      </c>
      <c r="NZX78" s="1209">
        <f t="shared" si="179"/>
        <v>0</v>
      </c>
      <c r="NZY78" s="1209">
        <f t="shared" si="179"/>
        <v>0</v>
      </c>
      <c r="NZZ78" s="1209">
        <f t="shared" si="179"/>
        <v>0</v>
      </c>
      <c r="OAA78" s="1209">
        <f t="shared" si="179"/>
        <v>0</v>
      </c>
      <c r="OAB78" s="1209">
        <f t="shared" si="179"/>
        <v>0</v>
      </c>
      <c r="OAC78" s="1209">
        <f t="shared" si="179"/>
        <v>0</v>
      </c>
      <c r="OAD78" s="1209">
        <f t="shared" si="179"/>
        <v>0</v>
      </c>
      <c r="OAE78" s="1209">
        <f t="shared" si="179"/>
        <v>0</v>
      </c>
      <c r="OAF78" s="1209">
        <f t="shared" si="179"/>
        <v>0</v>
      </c>
      <c r="OAG78" s="1209">
        <f t="shared" si="179"/>
        <v>0</v>
      </c>
      <c r="OAH78" s="1209">
        <f t="shared" si="179"/>
        <v>0</v>
      </c>
      <c r="OAI78" s="1209">
        <f t="shared" si="179"/>
        <v>0</v>
      </c>
      <c r="OAJ78" s="1209">
        <f t="shared" si="179"/>
        <v>0</v>
      </c>
      <c r="OAK78" s="1209">
        <f t="shared" si="179"/>
        <v>0</v>
      </c>
      <c r="OAL78" s="1209">
        <f t="shared" si="179"/>
        <v>0</v>
      </c>
      <c r="OAM78" s="1209">
        <f t="shared" si="179"/>
        <v>0</v>
      </c>
      <c r="OAN78" s="1209">
        <f t="shared" ref="OAN78:OCY78" si="180">SUM(OAN76:OAN77)</f>
        <v>0</v>
      </c>
      <c r="OAO78" s="1209">
        <f t="shared" si="180"/>
        <v>0</v>
      </c>
      <c r="OAP78" s="1209">
        <f t="shared" si="180"/>
        <v>0</v>
      </c>
      <c r="OAQ78" s="1209">
        <f t="shared" si="180"/>
        <v>0</v>
      </c>
      <c r="OAR78" s="1209">
        <f t="shared" si="180"/>
        <v>0</v>
      </c>
      <c r="OAS78" s="1209">
        <f t="shared" si="180"/>
        <v>0</v>
      </c>
      <c r="OAT78" s="1209">
        <f t="shared" si="180"/>
        <v>0</v>
      </c>
      <c r="OAU78" s="1209">
        <f t="shared" si="180"/>
        <v>0</v>
      </c>
      <c r="OAV78" s="1209">
        <f t="shared" si="180"/>
        <v>0</v>
      </c>
      <c r="OAW78" s="1209">
        <f t="shared" si="180"/>
        <v>0</v>
      </c>
      <c r="OAX78" s="1209">
        <f t="shared" si="180"/>
        <v>0</v>
      </c>
      <c r="OAY78" s="1209">
        <f t="shared" si="180"/>
        <v>0</v>
      </c>
      <c r="OAZ78" s="1209">
        <f t="shared" si="180"/>
        <v>0</v>
      </c>
      <c r="OBA78" s="1209">
        <f t="shared" si="180"/>
        <v>0</v>
      </c>
      <c r="OBB78" s="1209">
        <f t="shared" si="180"/>
        <v>0</v>
      </c>
      <c r="OBC78" s="1209">
        <f t="shared" si="180"/>
        <v>0</v>
      </c>
      <c r="OBD78" s="1209">
        <f t="shared" si="180"/>
        <v>0</v>
      </c>
      <c r="OBE78" s="1209">
        <f t="shared" si="180"/>
        <v>0</v>
      </c>
      <c r="OBF78" s="1209">
        <f t="shared" si="180"/>
        <v>0</v>
      </c>
      <c r="OBG78" s="1209">
        <f t="shared" si="180"/>
        <v>0</v>
      </c>
      <c r="OBH78" s="1209">
        <f t="shared" si="180"/>
        <v>0</v>
      </c>
      <c r="OBI78" s="1209">
        <f t="shared" si="180"/>
        <v>0</v>
      </c>
      <c r="OBJ78" s="1209">
        <f t="shared" si="180"/>
        <v>0</v>
      </c>
      <c r="OBK78" s="1209">
        <f t="shared" si="180"/>
        <v>0</v>
      </c>
      <c r="OBL78" s="1209">
        <f t="shared" si="180"/>
        <v>0</v>
      </c>
      <c r="OBM78" s="1209">
        <f t="shared" si="180"/>
        <v>0</v>
      </c>
      <c r="OBN78" s="1209">
        <f t="shared" si="180"/>
        <v>0</v>
      </c>
      <c r="OBO78" s="1209">
        <f t="shared" si="180"/>
        <v>0</v>
      </c>
      <c r="OBP78" s="1209">
        <f t="shared" si="180"/>
        <v>0</v>
      </c>
      <c r="OBQ78" s="1209">
        <f t="shared" si="180"/>
        <v>0</v>
      </c>
      <c r="OBR78" s="1209">
        <f t="shared" si="180"/>
        <v>0</v>
      </c>
      <c r="OBS78" s="1209">
        <f t="shared" si="180"/>
        <v>0</v>
      </c>
      <c r="OBT78" s="1209">
        <f t="shared" si="180"/>
        <v>0</v>
      </c>
      <c r="OBU78" s="1209">
        <f t="shared" si="180"/>
        <v>0</v>
      </c>
      <c r="OBV78" s="1209">
        <f t="shared" si="180"/>
        <v>0</v>
      </c>
      <c r="OBW78" s="1209">
        <f t="shared" si="180"/>
        <v>0</v>
      </c>
      <c r="OBX78" s="1209">
        <f t="shared" si="180"/>
        <v>0</v>
      </c>
      <c r="OBY78" s="1209">
        <f t="shared" si="180"/>
        <v>0</v>
      </c>
      <c r="OBZ78" s="1209">
        <f t="shared" si="180"/>
        <v>0</v>
      </c>
      <c r="OCA78" s="1209">
        <f t="shared" si="180"/>
        <v>0</v>
      </c>
      <c r="OCB78" s="1209">
        <f t="shared" si="180"/>
        <v>0</v>
      </c>
      <c r="OCC78" s="1209">
        <f t="shared" si="180"/>
        <v>0</v>
      </c>
      <c r="OCD78" s="1209">
        <f t="shared" si="180"/>
        <v>0</v>
      </c>
      <c r="OCE78" s="1209">
        <f t="shared" si="180"/>
        <v>0</v>
      </c>
      <c r="OCF78" s="1209">
        <f t="shared" si="180"/>
        <v>0</v>
      </c>
      <c r="OCG78" s="1209">
        <f t="shared" si="180"/>
        <v>0</v>
      </c>
      <c r="OCH78" s="1209">
        <f t="shared" si="180"/>
        <v>0</v>
      </c>
      <c r="OCI78" s="1209">
        <f t="shared" si="180"/>
        <v>0</v>
      </c>
      <c r="OCJ78" s="1209">
        <f t="shared" si="180"/>
        <v>0</v>
      </c>
      <c r="OCK78" s="1209">
        <f t="shared" si="180"/>
        <v>0</v>
      </c>
      <c r="OCL78" s="1209">
        <f t="shared" si="180"/>
        <v>0</v>
      </c>
      <c r="OCM78" s="1209">
        <f t="shared" si="180"/>
        <v>0</v>
      </c>
      <c r="OCN78" s="1209">
        <f t="shared" si="180"/>
        <v>0</v>
      </c>
      <c r="OCO78" s="1209">
        <f t="shared" si="180"/>
        <v>0</v>
      </c>
      <c r="OCP78" s="1209">
        <f t="shared" si="180"/>
        <v>0</v>
      </c>
      <c r="OCQ78" s="1209">
        <f t="shared" si="180"/>
        <v>0</v>
      </c>
      <c r="OCR78" s="1209">
        <f t="shared" si="180"/>
        <v>0</v>
      </c>
      <c r="OCS78" s="1209">
        <f t="shared" si="180"/>
        <v>0</v>
      </c>
      <c r="OCT78" s="1209">
        <f t="shared" si="180"/>
        <v>0</v>
      </c>
      <c r="OCU78" s="1209">
        <f t="shared" si="180"/>
        <v>0</v>
      </c>
      <c r="OCV78" s="1209">
        <f t="shared" si="180"/>
        <v>0</v>
      </c>
      <c r="OCW78" s="1209">
        <f t="shared" si="180"/>
        <v>0</v>
      </c>
      <c r="OCX78" s="1209">
        <f t="shared" si="180"/>
        <v>0</v>
      </c>
      <c r="OCY78" s="1209">
        <f t="shared" si="180"/>
        <v>0</v>
      </c>
      <c r="OCZ78" s="1209">
        <f t="shared" ref="OCZ78:OFK78" si="181">SUM(OCZ76:OCZ77)</f>
        <v>0</v>
      </c>
      <c r="ODA78" s="1209">
        <f t="shared" si="181"/>
        <v>0</v>
      </c>
      <c r="ODB78" s="1209">
        <f t="shared" si="181"/>
        <v>0</v>
      </c>
      <c r="ODC78" s="1209">
        <f t="shared" si="181"/>
        <v>0</v>
      </c>
      <c r="ODD78" s="1209">
        <f t="shared" si="181"/>
        <v>0</v>
      </c>
      <c r="ODE78" s="1209">
        <f t="shared" si="181"/>
        <v>0</v>
      </c>
      <c r="ODF78" s="1209">
        <f t="shared" si="181"/>
        <v>0</v>
      </c>
      <c r="ODG78" s="1209">
        <f t="shared" si="181"/>
        <v>0</v>
      </c>
      <c r="ODH78" s="1209">
        <f t="shared" si="181"/>
        <v>0</v>
      </c>
      <c r="ODI78" s="1209">
        <f t="shared" si="181"/>
        <v>0</v>
      </c>
      <c r="ODJ78" s="1209">
        <f t="shared" si="181"/>
        <v>0</v>
      </c>
      <c r="ODK78" s="1209">
        <f t="shared" si="181"/>
        <v>0</v>
      </c>
      <c r="ODL78" s="1209">
        <f t="shared" si="181"/>
        <v>0</v>
      </c>
      <c r="ODM78" s="1209">
        <f t="shared" si="181"/>
        <v>0</v>
      </c>
      <c r="ODN78" s="1209">
        <f t="shared" si="181"/>
        <v>0</v>
      </c>
      <c r="ODO78" s="1209">
        <f t="shared" si="181"/>
        <v>0</v>
      </c>
      <c r="ODP78" s="1209">
        <f t="shared" si="181"/>
        <v>0</v>
      </c>
      <c r="ODQ78" s="1209">
        <f t="shared" si="181"/>
        <v>0</v>
      </c>
      <c r="ODR78" s="1209">
        <f t="shared" si="181"/>
        <v>0</v>
      </c>
      <c r="ODS78" s="1209">
        <f t="shared" si="181"/>
        <v>0</v>
      </c>
      <c r="ODT78" s="1209">
        <f t="shared" si="181"/>
        <v>0</v>
      </c>
      <c r="ODU78" s="1209">
        <f t="shared" si="181"/>
        <v>0</v>
      </c>
      <c r="ODV78" s="1209">
        <f t="shared" si="181"/>
        <v>0</v>
      </c>
      <c r="ODW78" s="1209">
        <f t="shared" si="181"/>
        <v>0</v>
      </c>
      <c r="ODX78" s="1209">
        <f t="shared" si="181"/>
        <v>0</v>
      </c>
      <c r="ODY78" s="1209">
        <f t="shared" si="181"/>
        <v>0</v>
      </c>
      <c r="ODZ78" s="1209">
        <f t="shared" si="181"/>
        <v>0</v>
      </c>
      <c r="OEA78" s="1209">
        <f t="shared" si="181"/>
        <v>0</v>
      </c>
      <c r="OEB78" s="1209">
        <f t="shared" si="181"/>
        <v>0</v>
      </c>
      <c r="OEC78" s="1209">
        <f t="shared" si="181"/>
        <v>0</v>
      </c>
      <c r="OED78" s="1209">
        <f t="shared" si="181"/>
        <v>0</v>
      </c>
      <c r="OEE78" s="1209">
        <f t="shared" si="181"/>
        <v>0</v>
      </c>
      <c r="OEF78" s="1209">
        <f t="shared" si="181"/>
        <v>0</v>
      </c>
      <c r="OEG78" s="1209">
        <f t="shared" si="181"/>
        <v>0</v>
      </c>
      <c r="OEH78" s="1209">
        <f t="shared" si="181"/>
        <v>0</v>
      </c>
      <c r="OEI78" s="1209">
        <f t="shared" si="181"/>
        <v>0</v>
      </c>
      <c r="OEJ78" s="1209">
        <f t="shared" si="181"/>
        <v>0</v>
      </c>
      <c r="OEK78" s="1209">
        <f t="shared" si="181"/>
        <v>0</v>
      </c>
      <c r="OEL78" s="1209">
        <f t="shared" si="181"/>
        <v>0</v>
      </c>
      <c r="OEM78" s="1209">
        <f t="shared" si="181"/>
        <v>0</v>
      </c>
      <c r="OEN78" s="1209">
        <f t="shared" si="181"/>
        <v>0</v>
      </c>
      <c r="OEO78" s="1209">
        <f t="shared" si="181"/>
        <v>0</v>
      </c>
      <c r="OEP78" s="1209">
        <f t="shared" si="181"/>
        <v>0</v>
      </c>
      <c r="OEQ78" s="1209">
        <f t="shared" si="181"/>
        <v>0</v>
      </c>
      <c r="OER78" s="1209">
        <f t="shared" si="181"/>
        <v>0</v>
      </c>
      <c r="OES78" s="1209">
        <f t="shared" si="181"/>
        <v>0</v>
      </c>
      <c r="OET78" s="1209">
        <f t="shared" si="181"/>
        <v>0</v>
      </c>
      <c r="OEU78" s="1209">
        <f t="shared" si="181"/>
        <v>0</v>
      </c>
      <c r="OEV78" s="1209">
        <f t="shared" si="181"/>
        <v>0</v>
      </c>
      <c r="OEW78" s="1209">
        <f t="shared" si="181"/>
        <v>0</v>
      </c>
      <c r="OEX78" s="1209">
        <f t="shared" si="181"/>
        <v>0</v>
      </c>
      <c r="OEY78" s="1209">
        <f t="shared" si="181"/>
        <v>0</v>
      </c>
      <c r="OEZ78" s="1209">
        <f t="shared" si="181"/>
        <v>0</v>
      </c>
      <c r="OFA78" s="1209">
        <f t="shared" si="181"/>
        <v>0</v>
      </c>
      <c r="OFB78" s="1209">
        <f t="shared" si="181"/>
        <v>0</v>
      </c>
      <c r="OFC78" s="1209">
        <f t="shared" si="181"/>
        <v>0</v>
      </c>
      <c r="OFD78" s="1209">
        <f t="shared" si="181"/>
        <v>0</v>
      </c>
      <c r="OFE78" s="1209">
        <f t="shared" si="181"/>
        <v>0</v>
      </c>
      <c r="OFF78" s="1209">
        <f t="shared" si="181"/>
        <v>0</v>
      </c>
      <c r="OFG78" s="1209">
        <f t="shared" si="181"/>
        <v>0</v>
      </c>
      <c r="OFH78" s="1209">
        <f t="shared" si="181"/>
        <v>0</v>
      </c>
      <c r="OFI78" s="1209">
        <f t="shared" si="181"/>
        <v>0</v>
      </c>
      <c r="OFJ78" s="1209">
        <f t="shared" si="181"/>
        <v>0</v>
      </c>
      <c r="OFK78" s="1209">
        <f t="shared" si="181"/>
        <v>0</v>
      </c>
      <c r="OFL78" s="1209">
        <f t="shared" ref="OFL78:OHW78" si="182">SUM(OFL76:OFL77)</f>
        <v>0</v>
      </c>
      <c r="OFM78" s="1209">
        <f t="shared" si="182"/>
        <v>0</v>
      </c>
      <c r="OFN78" s="1209">
        <f t="shared" si="182"/>
        <v>0</v>
      </c>
      <c r="OFO78" s="1209">
        <f t="shared" si="182"/>
        <v>0</v>
      </c>
      <c r="OFP78" s="1209">
        <f t="shared" si="182"/>
        <v>0</v>
      </c>
      <c r="OFQ78" s="1209">
        <f t="shared" si="182"/>
        <v>0</v>
      </c>
      <c r="OFR78" s="1209">
        <f t="shared" si="182"/>
        <v>0</v>
      </c>
      <c r="OFS78" s="1209">
        <f t="shared" si="182"/>
        <v>0</v>
      </c>
      <c r="OFT78" s="1209">
        <f t="shared" si="182"/>
        <v>0</v>
      </c>
      <c r="OFU78" s="1209">
        <f t="shared" si="182"/>
        <v>0</v>
      </c>
      <c r="OFV78" s="1209">
        <f t="shared" si="182"/>
        <v>0</v>
      </c>
      <c r="OFW78" s="1209">
        <f t="shared" si="182"/>
        <v>0</v>
      </c>
      <c r="OFX78" s="1209">
        <f t="shared" si="182"/>
        <v>0</v>
      </c>
      <c r="OFY78" s="1209">
        <f t="shared" si="182"/>
        <v>0</v>
      </c>
      <c r="OFZ78" s="1209">
        <f t="shared" si="182"/>
        <v>0</v>
      </c>
      <c r="OGA78" s="1209">
        <f t="shared" si="182"/>
        <v>0</v>
      </c>
      <c r="OGB78" s="1209">
        <f t="shared" si="182"/>
        <v>0</v>
      </c>
      <c r="OGC78" s="1209">
        <f t="shared" si="182"/>
        <v>0</v>
      </c>
      <c r="OGD78" s="1209">
        <f t="shared" si="182"/>
        <v>0</v>
      </c>
      <c r="OGE78" s="1209">
        <f t="shared" si="182"/>
        <v>0</v>
      </c>
      <c r="OGF78" s="1209">
        <f t="shared" si="182"/>
        <v>0</v>
      </c>
      <c r="OGG78" s="1209">
        <f t="shared" si="182"/>
        <v>0</v>
      </c>
      <c r="OGH78" s="1209">
        <f t="shared" si="182"/>
        <v>0</v>
      </c>
      <c r="OGI78" s="1209">
        <f t="shared" si="182"/>
        <v>0</v>
      </c>
      <c r="OGJ78" s="1209">
        <f t="shared" si="182"/>
        <v>0</v>
      </c>
      <c r="OGK78" s="1209">
        <f t="shared" si="182"/>
        <v>0</v>
      </c>
      <c r="OGL78" s="1209">
        <f t="shared" si="182"/>
        <v>0</v>
      </c>
      <c r="OGM78" s="1209">
        <f t="shared" si="182"/>
        <v>0</v>
      </c>
      <c r="OGN78" s="1209">
        <f t="shared" si="182"/>
        <v>0</v>
      </c>
      <c r="OGO78" s="1209">
        <f t="shared" si="182"/>
        <v>0</v>
      </c>
      <c r="OGP78" s="1209">
        <f t="shared" si="182"/>
        <v>0</v>
      </c>
      <c r="OGQ78" s="1209">
        <f t="shared" si="182"/>
        <v>0</v>
      </c>
      <c r="OGR78" s="1209">
        <f t="shared" si="182"/>
        <v>0</v>
      </c>
      <c r="OGS78" s="1209">
        <f t="shared" si="182"/>
        <v>0</v>
      </c>
      <c r="OGT78" s="1209">
        <f t="shared" si="182"/>
        <v>0</v>
      </c>
      <c r="OGU78" s="1209">
        <f t="shared" si="182"/>
        <v>0</v>
      </c>
      <c r="OGV78" s="1209">
        <f t="shared" si="182"/>
        <v>0</v>
      </c>
      <c r="OGW78" s="1209">
        <f t="shared" si="182"/>
        <v>0</v>
      </c>
      <c r="OGX78" s="1209">
        <f t="shared" si="182"/>
        <v>0</v>
      </c>
      <c r="OGY78" s="1209">
        <f t="shared" si="182"/>
        <v>0</v>
      </c>
      <c r="OGZ78" s="1209">
        <f t="shared" si="182"/>
        <v>0</v>
      </c>
      <c r="OHA78" s="1209">
        <f t="shared" si="182"/>
        <v>0</v>
      </c>
      <c r="OHB78" s="1209">
        <f t="shared" si="182"/>
        <v>0</v>
      </c>
      <c r="OHC78" s="1209">
        <f t="shared" si="182"/>
        <v>0</v>
      </c>
      <c r="OHD78" s="1209">
        <f t="shared" si="182"/>
        <v>0</v>
      </c>
      <c r="OHE78" s="1209">
        <f t="shared" si="182"/>
        <v>0</v>
      </c>
      <c r="OHF78" s="1209">
        <f t="shared" si="182"/>
        <v>0</v>
      </c>
      <c r="OHG78" s="1209">
        <f t="shared" si="182"/>
        <v>0</v>
      </c>
      <c r="OHH78" s="1209">
        <f t="shared" si="182"/>
        <v>0</v>
      </c>
      <c r="OHI78" s="1209">
        <f t="shared" si="182"/>
        <v>0</v>
      </c>
      <c r="OHJ78" s="1209">
        <f t="shared" si="182"/>
        <v>0</v>
      </c>
      <c r="OHK78" s="1209">
        <f t="shared" si="182"/>
        <v>0</v>
      </c>
      <c r="OHL78" s="1209">
        <f t="shared" si="182"/>
        <v>0</v>
      </c>
      <c r="OHM78" s="1209">
        <f t="shared" si="182"/>
        <v>0</v>
      </c>
      <c r="OHN78" s="1209">
        <f t="shared" si="182"/>
        <v>0</v>
      </c>
      <c r="OHO78" s="1209">
        <f t="shared" si="182"/>
        <v>0</v>
      </c>
      <c r="OHP78" s="1209">
        <f t="shared" si="182"/>
        <v>0</v>
      </c>
      <c r="OHQ78" s="1209">
        <f t="shared" si="182"/>
        <v>0</v>
      </c>
      <c r="OHR78" s="1209">
        <f t="shared" si="182"/>
        <v>0</v>
      </c>
      <c r="OHS78" s="1209">
        <f t="shared" si="182"/>
        <v>0</v>
      </c>
      <c r="OHT78" s="1209">
        <f t="shared" si="182"/>
        <v>0</v>
      </c>
      <c r="OHU78" s="1209">
        <f t="shared" si="182"/>
        <v>0</v>
      </c>
      <c r="OHV78" s="1209">
        <f t="shared" si="182"/>
        <v>0</v>
      </c>
      <c r="OHW78" s="1209">
        <f t="shared" si="182"/>
        <v>0</v>
      </c>
      <c r="OHX78" s="1209">
        <f t="shared" ref="OHX78:OKI78" si="183">SUM(OHX76:OHX77)</f>
        <v>0</v>
      </c>
      <c r="OHY78" s="1209">
        <f t="shared" si="183"/>
        <v>0</v>
      </c>
      <c r="OHZ78" s="1209">
        <f t="shared" si="183"/>
        <v>0</v>
      </c>
      <c r="OIA78" s="1209">
        <f t="shared" si="183"/>
        <v>0</v>
      </c>
      <c r="OIB78" s="1209">
        <f t="shared" si="183"/>
        <v>0</v>
      </c>
      <c r="OIC78" s="1209">
        <f t="shared" si="183"/>
        <v>0</v>
      </c>
      <c r="OID78" s="1209">
        <f t="shared" si="183"/>
        <v>0</v>
      </c>
      <c r="OIE78" s="1209">
        <f t="shared" si="183"/>
        <v>0</v>
      </c>
      <c r="OIF78" s="1209">
        <f t="shared" si="183"/>
        <v>0</v>
      </c>
      <c r="OIG78" s="1209">
        <f t="shared" si="183"/>
        <v>0</v>
      </c>
      <c r="OIH78" s="1209">
        <f t="shared" si="183"/>
        <v>0</v>
      </c>
      <c r="OII78" s="1209">
        <f t="shared" si="183"/>
        <v>0</v>
      </c>
      <c r="OIJ78" s="1209">
        <f t="shared" si="183"/>
        <v>0</v>
      </c>
      <c r="OIK78" s="1209">
        <f t="shared" si="183"/>
        <v>0</v>
      </c>
      <c r="OIL78" s="1209">
        <f t="shared" si="183"/>
        <v>0</v>
      </c>
      <c r="OIM78" s="1209">
        <f t="shared" si="183"/>
        <v>0</v>
      </c>
      <c r="OIN78" s="1209">
        <f t="shared" si="183"/>
        <v>0</v>
      </c>
      <c r="OIO78" s="1209">
        <f t="shared" si="183"/>
        <v>0</v>
      </c>
      <c r="OIP78" s="1209">
        <f t="shared" si="183"/>
        <v>0</v>
      </c>
      <c r="OIQ78" s="1209">
        <f t="shared" si="183"/>
        <v>0</v>
      </c>
      <c r="OIR78" s="1209">
        <f t="shared" si="183"/>
        <v>0</v>
      </c>
      <c r="OIS78" s="1209">
        <f t="shared" si="183"/>
        <v>0</v>
      </c>
      <c r="OIT78" s="1209">
        <f t="shared" si="183"/>
        <v>0</v>
      </c>
      <c r="OIU78" s="1209">
        <f t="shared" si="183"/>
        <v>0</v>
      </c>
      <c r="OIV78" s="1209">
        <f t="shared" si="183"/>
        <v>0</v>
      </c>
      <c r="OIW78" s="1209">
        <f t="shared" si="183"/>
        <v>0</v>
      </c>
      <c r="OIX78" s="1209">
        <f t="shared" si="183"/>
        <v>0</v>
      </c>
      <c r="OIY78" s="1209">
        <f t="shared" si="183"/>
        <v>0</v>
      </c>
      <c r="OIZ78" s="1209">
        <f t="shared" si="183"/>
        <v>0</v>
      </c>
      <c r="OJA78" s="1209">
        <f t="shared" si="183"/>
        <v>0</v>
      </c>
      <c r="OJB78" s="1209">
        <f t="shared" si="183"/>
        <v>0</v>
      </c>
      <c r="OJC78" s="1209">
        <f t="shared" si="183"/>
        <v>0</v>
      </c>
      <c r="OJD78" s="1209">
        <f t="shared" si="183"/>
        <v>0</v>
      </c>
      <c r="OJE78" s="1209">
        <f t="shared" si="183"/>
        <v>0</v>
      </c>
      <c r="OJF78" s="1209">
        <f t="shared" si="183"/>
        <v>0</v>
      </c>
      <c r="OJG78" s="1209">
        <f t="shared" si="183"/>
        <v>0</v>
      </c>
      <c r="OJH78" s="1209">
        <f t="shared" si="183"/>
        <v>0</v>
      </c>
      <c r="OJI78" s="1209">
        <f t="shared" si="183"/>
        <v>0</v>
      </c>
      <c r="OJJ78" s="1209">
        <f t="shared" si="183"/>
        <v>0</v>
      </c>
      <c r="OJK78" s="1209">
        <f t="shared" si="183"/>
        <v>0</v>
      </c>
      <c r="OJL78" s="1209">
        <f t="shared" si="183"/>
        <v>0</v>
      </c>
      <c r="OJM78" s="1209">
        <f t="shared" si="183"/>
        <v>0</v>
      </c>
      <c r="OJN78" s="1209">
        <f t="shared" si="183"/>
        <v>0</v>
      </c>
      <c r="OJO78" s="1209">
        <f t="shared" si="183"/>
        <v>0</v>
      </c>
      <c r="OJP78" s="1209">
        <f t="shared" si="183"/>
        <v>0</v>
      </c>
      <c r="OJQ78" s="1209">
        <f t="shared" si="183"/>
        <v>0</v>
      </c>
      <c r="OJR78" s="1209">
        <f t="shared" si="183"/>
        <v>0</v>
      </c>
      <c r="OJS78" s="1209">
        <f t="shared" si="183"/>
        <v>0</v>
      </c>
      <c r="OJT78" s="1209">
        <f t="shared" si="183"/>
        <v>0</v>
      </c>
      <c r="OJU78" s="1209">
        <f t="shared" si="183"/>
        <v>0</v>
      </c>
      <c r="OJV78" s="1209">
        <f t="shared" si="183"/>
        <v>0</v>
      </c>
      <c r="OJW78" s="1209">
        <f t="shared" si="183"/>
        <v>0</v>
      </c>
      <c r="OJX78" s="1209">
        <f t="shared" si="183"/>
        <v>0</v>
      </c>
      <c r="OJY78" s="1209">
        <f t="shared" si="183"/>
        <v>0</v>
      </c>
      <c r="OJZ78" s="1209">
        <f t="shared" si="183"/>
        <v>0</v>
      </c>
      <c r="OKA78" s="1209">
        <f t="shared" si="183"/>
        <v>0</v>
      </c>
      <c r="OKB78" s="1209">
        <f t="shared" si="183"/>
        <v>0</v>
      </c>
      <c r="OKC78" s="1209">
        <f t="shared" si="183"/>
        <v>0</v>
      </c>
      <c r="OKD78" s="1209">
        <f t="shared" si="183"/>
        <v>0</v>
      </c>
      <c r="OKE78" s="1209">
        <f t="shared" si="183"/>
        <v>0</v>
      </c>
      <c r="OKF78" s="1209">
        <f t="shared" si="183"/>
        <v>0</v>
      </c>
      <c r="OKG78" s="1209">
        <f t="shared" si="183"/>
        <v>0</v>
      </c>
      <c r="OKH78" s="1209">
        <f t="shared" si="183"/>
        <v>0</v>
      </c>
      <c r="OKI78" s="1209">
        <f t="shared" si="183"/>
        <v>0</v>
      </c>
      <c r="OKJ78" s="1209">
        <f t="shared" ref="OKJ78:OMU78" si="184">SUM(OKJ76:OKJ77)</f>
        <v>0</v>
      </c>
      <c r="OKK78" s="1209">
        <f t="shared" si="184"/>
        <v>0</v>
      </c>
      <c r="OKL78" s="1209">
        <f t="shared" si="184"/>
        <v>0</v>
      </c>
      <c r="OKM78" s="1209">
        <f t="shared" si="184"/>
        <v>0</v>
      </c>
      <c r="OKN78" s="1209">
        <f t="shared" si="184"/>
        <v>0</v>
      </c>
      <c r="OKO78" s="1209">
        <f t="shared" si="184"/>
        <v>0</v>
      </c>
      <c r="OKP78" s="1209">
        <f t="shared" si="184"/>
        <v>0</v>
      </c>
      <c r="OKQ78" s="1209">
        <f t="shared" si="184"/>
        <v>0</v>
      </c>
      <c r="OKR78" s="1209">
        <f t="shared" si="184"/>
        <v>0</v>
      </c>
      <c r="OKS78" s="1209">
        <f t="shared" si="184"/>
        <v>0</v>
      </c>
      <c r="OKT78" s="1209">
        <f t="shared" si="184"/>
        <v>0</v>
      </c>
      <c r="OKU78" s="1209">
        <f t="shared" si="184"/>
        <v>0</v>
      </c>
      <c r="OKV78" s="1209">
        <f t="shared" si="184"/>
        <v>0</v>
      </c>
      <c r="OKW78" s="1209">
        <f t="shared" si="184"/>
        <v>0</v>
      </c>
      <c r="OKX78" s="1209">
        <f t="shared" si="184"/>
        <v>0</v>
      </c>
      <c r="OKY78" s="1209">
        <f t="shared" si="184"/>
        <v>0</v>
      </c>
      <c r="OKZ78" s="1209">
        <f t="shared" si="184"/>
        <v>0</v>
      </c>
      <c r="OLA78" s="1209">
        <f t="shared" si="184"/>
        <v>0</v>
      </c>
      <c r="OLB78" s="1209">
        <f t="shared" si="184"/>
        <v>0</v>
      </c>
      <c r="OLC78" s="1209">
        <f t="shared" si="184"/>
        <v>0</v>
      </c>
      <c r="OLD78" s="1209">
        <f t="shared" si="184"/>
        <v>0</v>
      </c>
      <c r="OLE78" s="1209">
        <f t="shared" si="184"/>
        <v>0</v>
      </c>
      <c r="OLF78" s="1209">
        <f t="shared" si="184"/>
        <v>0</v>
      </c>
      <c r="OLG78" s="1209">
        <f t="shared" si="184"/>
        <v>0</v>
      </c>
      <c r="OLH78" s="1209">
        <f t="shared" si="184"/>
        <v>0</v>
      </c>
      <c r="OLI78" s="1209">
        <f t="shared" si="184"/>
        <v>0</v>
      </c>
      <c r="OLJ78" s="1209">
        <f t="shared" si="184"/>
        <v>0</v>
      </c>
      <c r="OLK78" s="1209">
        <f t="shared" si="184"/>
        <v>0</v>
      </c>
      <c r="OLL78" s="1209">
        <f t="shared" si="184"/>
        <v>0</v>
      </c>
      <c r="OLM78" s="1209">
        <f t="shared" si="184"/>
        <v>0</v>
      </c>
      <c r="OLN78" s="1209">
        <f t="shared" si="184"/>
        <v>0</v>
      </c>
      <c r="OLO78" s="1209">
        <f t="shared" si="184"/>
        <v>0</v>
      </c>
      <c r="OLP78" s="1209">
        <f t="shared" si="184"/>
        <v>0</v>
      </c>
      <c r="OLQ78" s="1209">
        <f t="shared" si="184"/>
        <v>0</v>
      </c>
      <c r="OLR78" s="1209">
        <f t="shared" si="184"/>
        <v>0</v>
      </c>
      <c r="OLS78" s="1209">
        <f t="shared" si="184"/>
        <v>0</v>
      </c>
      <c r="OLT78" s="1209">
        <f t="shared" si="184"/>
        <v>0</v>
      </c>
      <c r="OLU78" s="1209">
        <f t="shared" si="184"/>
        <v>0</v>
      </c>
      <c r="OLV78" s="1209">
        <f t="shared" si="184"/>
        <v>0</v>
      </c>
      <c r="OLW78" s="1209">
        <f t="shared" si="184"/>
        <v>0</v>
      </c>
      <c r="OLX78" s="1209">
        <f t="shared" si="184"/>
        <v>0</v>
      </c>
      <c r="OLY78" s="1209">
        <f t="shared" si="184"/>
        <v>0</v>
      </c>
      <c r="OLZ78" s="1209">
        <f t="shared" si="184"/>
        <v>0</v>
      </c>
      <c r="OMA78" s="1209">
        <f t="shared" si="184"/>
        <v>0</v>
      </c>
      <c r="OMB78" s="1209">
        <f t="shared" si="184"/>
        <v>0</v>
      </c>
      <c r="OMC78" s="1209">
        <f t="shared" si="184"/>
        <v>0</v>
      </c>
      <c r="OMD78" s="1209">
        <f t="shared" si="184"/>
        <v>0</v>
      </c>
      <c r="OME78" s="1209">
        <f t="shared" si="184"/>
        <v>0</v>
      </c>
      <c r="OMF78" s="1209">
        <f t="shared" si="184"/>
        <v>0</v>
      </c>
      <c r="OMG78" s="1209">
        <f t="shared" si="184"/>
        <v>0</v>
      </c>
      <c r="OMH78" s="1209">
        <f t="shared" si="184"/>
        <v>0</v>
      </c>
      <c r="OMI78" s="1209">
        <f t="shared" si="184"/>
        <v>0</v>
      </c>
      <c r="OMJ78" s="1209">
        <f t="shared" si="184"/>
        <v>0</v>
      </c>
      <c r="OMK78" s="1209">
        <f t="shared" si="184"/>
        <v>0</v>
      </c>
      <c r="OML78" s="1209">
        <f t="shared" si="184"/>
        <v>0</v>
      </c>
      <c r="OMM78" s="1209">
        <f t="shared" si="184"/>
        <v>0</v>
      </c>
      <c r="OMN78" s="1209">
        <f t="shared" si="184"/>
        <v>0</v>
      </c>
      <c r="OMO78" s="1209">
        <f t="shared" si="184"/>
        <v>0</v>
      </c>
      <c r="OMP78" s="1209">
        <f t="shared" si="184"/>
        <v>0</v>
      </c>
      <c r="OMQ78" s="1209">
        <f t="shared" si="184"/>
        <v>0</v>
      </c>
      <c r="OMR78" s="1209">
        <f t="shared" si="184"/>
        <v>0</v>
      </c>
      <c r="OMS78" s="1209">
        <f t="shared" si="184"/>
        <v>0</v>
      </c>
      <c r="OMT78" s="1209">
        <f t="shared" si="184"/>
        <v>0</v>
      </c>
      <c r="OMU78" s="1209">
        <f t="shared" si="184"/>
        <v>0</v>
      </c>
      <c r="OMV78" s="1209">
        <f t="shared" ref="OMV78:OPG78" si="185">SUM(OMV76:OMV77)</f>
        <v>0</v>
      </c>
      <c r="OMW78" s="1209">
        <f t="shared" si="185"/>
        <v>0</v>
      </c>
      <c r="OMX78" s="1209">
        <f t="shared" si="185"/>
        <v>0</v>
      </c>
      <c r="OMY78" s="1209">
        <f t="shared" si="185"/>
        <v>0</v>
      </c>
      <c r="OMZ78" s="1209">
        <f t="shared" si="185"/>
        <v>0</v>
      </c>
      <c r="ONA78" s="1209">
        <f t="shared" si="185"/>
        <v>0</v>
      </c>
      <c r="ONB78" s="1209">
        <f t="shared" si="185"/>
        <v>0</v>
      </c>
      <c r="ONC78" s="1209">
        <f t="shared" si="185"/>
        <v>0</v>
      </c>
      <c r="OND78" s="1209">
        <f t="shared" si="185"/>
        <v>0</v>
      </c>
      <c r="ONE78" s="1209">
        <f t="shared" si="185"/>
        <v>0</v>
      </c>
      <c r="ONF78" s="1209">
        <f t="shared" si="185"/>
        <v>0</v>
      </c>
      <c r="ONG78" s="1209">
        <f t="shared" si="185"/>
        <v>0</v>
      </c>
      <c r="ONH78" s="1209">
        <f t="shared" si="185"/>
        <v>0</v>
      </c>
      <c r="ONI78" s="1209">
        <f t="shared" si="185"/>
        <v>0</v>
      </c>
      <c r="ONJ78" s="1209">
        <f t="shared" si="185"/>
        <v>0</v>
      </c>
      <c r="ONK78" s="1209">
        <f t="shared" si="185"/>
        <v>0</v>
      </c>
      <c r="ONL78" s="1209">
        <f t="shared" si="185"/>
        <v>0</v>
      </c>
      <c r="ONM78" s="1209">
        <f t="shared" si="185"/>
        <v>0</v>
      </c>
      <c r="ONN78" s="1209">
        <f t="shared" si="185"/>
        <v>0</v>
      </c>
      <c r="ONO78" s="1209">
        <f t="shared" si="185"/>
        <v>0</v>
      </c>
      <c r="ONP78" s="1209">
        <f t="shared" si="185"/>
        <v>0</v>
      </c>
      <c r="ONQ78" s="1209">
        <f t="shared" si="185"/>
        <v>0</v>
      </c>
      <c r="ONR78" s="1209">
        <f t="shared" si="185"/>
        <v>0</v>
      </c>
      <c r="ONS78" s="1209">
        <f t="shared" si="185"/>
        <v>0</v>
      </c>
      <c r="ONT78" s="1209">
        <f t="shared" si="185"/>
        <v>0</v>
      </c>
      <c r="ONU78" s="1209">
        <f t="shared" si="185"/>
        <v>0</v>
      </c>
      <c r="ONV78" s="1209">
        <f t="shared" si="185"/>
        <v>0</v>
      </c>
      <c r="ONW78" s="1209">
        <f t="shared" si="185"/>
        <v>0</v>
      </c>
      <c r="ONX78" s="1209">
        <f t="shared" si="185"/>
        <v>0</v>
      </c>
      <c r="ONY78" s="1209">
        <f t="shared" si="185"/>
        <v>0</v>
      </c>
      <c r="ONZ78" s="1209">
        <f t="shared" si="185"/>
        <v>0</v>
      </c>
      <c r="OOA78" s="1209">
        <f t="shared" si="185"/>
        <v>0</v>
      </c>
      <c r="OOB78" s="1209">
        <f t="shared" si="185"/>
        <v>0</v>
      </c>
      <c r="OOC78" s="1209">
        <f t="shared" si="185"/>
        <v>0</v>
      </c>
      <c r="OOD78" s="1209">
        <f t="shared" si="185"/>
        <v>0</v>
      </c>
      <c r="OOE78" s="1209">
        <f t="shared" si="185"/>
        <v>0</v>
      </c>
      <c r="OOF78" s="1209">
        <f t="shared" si="185"/>
        <v>0</v>
      </c>
      <c r="OOG78" s="1209">
        <f t="shared" si="185"/>
        <v>0</v>
      </c>
      <c r="OOH78" s="1209">
        <f t="shared" si="185"/>
        <v>0</v>
      </c>
      <c r="OOI78" s="1209">
        <f t="shared" si="185"/>
        <v>0</v>
      </c>
      <c r="OOJ78" s="1209">
        <f t="shared" si="185"/>
        <v>0</v>
      </c>
      <c r="OOK78" s="1209">
        <f t="shared" si="185"/>
        <v>0</v>
      </c>
      <c r="OOL78" s="1209">
        <f t="shared" si="185"/>
        <v>0</v>
      </c>
      <c r="OOM78" s="1209">
        <f t="shared" si="185"/>
        <v>0</v>
      </c>
      <c r="OON78" s="1209">
        <f t="shared" si="185"/>
        <v>0</v>
      </c>
      <c r="OOO78" s="1209">
        <f t="shared" si="185"/>
        <v>0</v>
      </c>
      <c r="OOP78" s="1209">
        <f t="shared" si="185"/>
        <v>0</v>
      </c>
      <c r="OOQ78" s="1209">
        <f t="shared" si="185"/>
        <v>0</v>
      </c>
      <c r="OOR78" s="1209">
        <f t="shared" si="185"/>
        <v>0</v>
      </c>
      <c r="OOS78" s="1209">
        <f t="shared" si="185"/>
        <v>0</v>
      </c>
      <c r="OOT78" s="1209">
        <f t="shared" si="185"/>
        <v>0</v>
      </c>
      <c r="OOU78" s="1209">
        <f t="shared" si="185"/>
        <v>0</v>
      </c>
      <c r="OOV78" s="1209">
        <f t="shared" si="185"/>
        <v>0</v>
      </c>
      <c r="OOW78" s="1209">
        <f t="shared" si="185"/>
        <v>0</v>
      </c>
      <c r="OOX78" s="1209">
        <f t="shared" si="185"/>
        <v>0</v>
      </c>
      <c r="OOY78" s="1209">
        <f t="shared" si="185"/>
        <v>0</v>
      </c>
      <c r="OOZ78" s="1209">
        <f t="shared" si="185"/>
        <v>0</v>
      </c>
      <c r="OPA78" s="1209">
        <f t="shared" si="185"/>
        <v>0</v>
      </c>
      <c r="OPB78" s="1209">
        <f t="shared" si="185"/>
        <v>0</v>
      </c>
      <c r="OPC78" s="1209">
        <f t="shared" si="185"/>
        <v>0</v>
      </c>
      <c r="OPD78" s="1209">
        <f t="shared" si="185"/>
        <v>0</v>
      </c>
      <c r="OPE78" s="1209">
        <f t="shared" si="185"/>
        <v>0</v>
      </c>
      <c r="OPF78" s="1209">
        <f t="shared" si="185"/>
        <v>0</v>
      </c>
      <c r="OPG78" s="1209">
        <f t="shared" si="185"/>
        <v>0</v>
      </c>
      <c r="OPH78" s="1209">
        <f t="shared" ref="OPH78:ORS78" si="186">SUM(OPH76:OPH77)</f>
        <v>0</v>
      </c>
      <c r="OPI78" s="1209">
        <f t="shared" si="186"/>
        <v>0</v>
      </c>
      <c r="OPJ78" s="1209">
        <f t="shared" si="186"/>
        <v>0</v>
      </c>
      <c r="OPK78" s="1209">
        <f t="shared" si="186"/>
        <v>0</v>
      </c>
      <c r="OPL78" s="1209">
        <f t="shared" si="186"/>
        <v>0</v>
      </c>
      <c r="OPM78" s="1209">
        <f t="shared" si="186"/>
        <v>0</v>
      </c>
      <c r="OPN78" s="1209">
        <f t="shared" si="186"/>
        <v>0</v>
      </c>
      <c r="OPO78" s="1209">
        <f t="shared" si="186"/>
        <v>0</v>
      </c>
      <c r="OPP78" s="1209">
        <f t="shared" si="186"/>
        <v>0</v>
      </c>
      <c r="OPQ78" s="1209">
        <f t="shared" si="186"/>
        <v>0</v>
      </c>
      <c r="OPR78" s="1209">
        <f t="shared" si="186"/>
        <v>0</v>
      </c>
      <c r="OPS78" s="1209">
        <f t="shared" si="186"/>
        <v>0</v>
      </c>
      <c r="OPT78" s="1209">
        <f t="shared" si="186"/>
        <v>0</v>
      </c>
      <c r="OPU78" s="1209">
        <f t="shared" si="186"/>
        <v>0</v>
      </c>
      <c r="OPV78" s="1209">
        <f t="shared" si="186"/>
        <v>0</v>
      </c>
      <c r="OPW78" s="1209">
        <f t="shared" si="186"/>
        <v>0</v>
      </c>
      <c r="OPX78" s="1209">
        <f t="shared" si="186"/>
        <v>0</v>
      </c>
      <c r="OPY78" s="1209">
        <f t="shared" si="186"/>
        <v>0</v>
      </c>
      <c r="OPZ78" s="1209">
        <f t="shared" si="186"/>
        <v>0</v>
      </c>
      <c r="OQA78" s="1209">
        <f t="shared" si="186"/>
        <v>0</v>
      </c>
      <c r="OQB78" s="1209">
        <f t="shared" si="186"/>
        <v>0</v>
      </c>
      <c r="OQC78" s="1209">
        <f t="shared" si="186"/>
        <v>0</v>
      </c>
      <c r="OQD78" s="1209">
        <f t="shared" si="186"/>
        <v>0</v>
      </c>
      <c r="OQE78" s="1209">
        <f t="shared" si="186"/>
        <v>0</v>
      </c>
      <c r="OQF78" s="1209">
        <f t="shared" si="186"/>
        <v>0</v>
      </c>
      <c r="OQG78" s="1209">
        <f t="shared" si="186"/>
        <v>0</v>
      </c>
      <c r="OQH78" s="1209">
        <f t="shared" si="186"/>
        <v>0</v>
      </c>
      <c r="OQI78" s="1209">
        <f t="shared" si="186"/>
        <v>0</v>
      </c>
      <c r="OQJ78" s="1209">
        <f t="shared" si="186"/>
        <v>0</v>
      </c>
      <c r="OQK78" s="1209">
        <f t="shared" si="186"/>
        <v>0</v>
      </c>
      <c r="OQL78" s="1209">
        <f t="shared" si="186"/>
        <v>0</v>
      </c>
      <c r="OQM78" s="1209">
        <f t="shared" si="186"/>
        <v>0</v>
      </c>
      <c r="OQN78" s="1209">
        <f t="shared" si="186"/>
        <v>0</v>
      </c>
      <c r="OQO78" s="1209">
        <f t="shared" si="186"/>
        <v>0</v>
      </c>
      <c r="OQP78" s="1209">
        <f t="shared" si="186"/>
        <v>0</v>
      </c>
      <c r="OQQ78" s="1209">
        <f t="shared" si="186"/>
        <v>0</v>
      </c>
      <c r="OQR78" s="1209">
        <f t="shared" si="186"/>
        <v>0</v>
      </c>
      <c r="OQS78" s="1209">
        <f t="shared" si="186"/>
        <v>0</v>
      </c>
      <c r="OQT78" s="1209">
        <f t="shared" si="186"/>
        <v>0</v>
      </c>
      <c r="OQU78" s="1209">
        <f t="shared" si="186"/>
        <v>0</v>
      </c>
      <c r="OQV78" s="1209">
        <f t="shared" si="186"/>
        <v>0</v>
      </c>
      <c r="OQW78" s="1209">
        <f t="shared" si="186"/>
        <v>0</v>
      </c>
      <c r="OQX78" s="1209">
        <f t="shared" si="186"/>
        <v>0</v>
      </c>
      <c r="OQY78" s="1209">
        <f t="shared" si="186"/>
        <v>0</v>
      </c>
      <c r="OQZ78" s="1209">
        <f t="shared" si="186"/>
        <v>0</v>
      </c>
      <c r="ORA78" s="1209">
        <f t="shared" si="186"/>
        <v>0</v>
      </c>
      <c r="ORB78" s="1209">
        <f t="shared" si="186"/>
        <v>0</v>
      </c>
      <c r="ORC78" s="1209">
        <f t="shared" si="186"/>
        <v>0</v>
      </c>
      <c r="ORD78" s="1209">
        <f t="shared" si="186"/>
        <v>0</v>
      </c>
      <c r="ORE78" s="1209">
        <f t="shared" si="186"/>
        <v>0</v>
      </c>
      <c r="ORF78" s="1209">
        <f t="shared" si="186"/>
        <v>0</v>
      </c>
      <c r="ORG78" s="1209">
        <f t="shared" si="186"/>
        <v>0</v>
      </c>
      <c r="ORH78" s="1209">
        <f t="shared" si="186"/>
        <v>0</v>
      </c>
      <c r="ORI78" s="1209">
        <f t="shared" si="186"/>
        <v>0</v>
      </c>
      <c r="ORJ78" s="1209">
        <f t="shared" si="186"/>
        <v>0</v>
      </c>
      <c r="ORK78" s="1209">
        <f t="shared" si="186"/>
        <v>0</v>
      </c>
      <c r="ORL78" s="1209">
        <f t="shared" si="186"/>
        <v>0</v>
      </c>
      <c r="ORM78" s="1209">
        <f t="shared" si="186"/>
        <v>0</v>
      </c>
      <c r="ORN78" s="1209">
        <f t="shared" si="186"/>
        <v>0</v>
      </c>
      <c r="ORO78" s="1209">
        <f t="shared" si="186"/>
        <v>0</v>
      </c>
      <c r="ORP78" s="1209">
        <f t="shared" si="186"/>
        <v>0</v>
      </c>
      <c r="ORQ78" s="1209">
        <f t="shared" si="186"/>
        <v>0</v>
      </c>
      <c r="ORR78" s="1209">
        <f t="shared" si="186"/>
        <v>0</v>
      </c>
      <c r="ORS78" s="1209">
        <f t="shared" si="186"/>
        <v>0</v>
      </c>
      <c r="ORT78" s="1209">
        <f t="shared" ref="ORT78:OUE78" si="187">SUM(ORT76:ORT77)</f>
        <v>0</v>
      </c>
      <c r="ORU78" s="1209">
        <f t="shared" si="187"/>
        <v>0</v>
      </c>
      <c r="ORV78" s="1209">
        <f t="shared" si="187"/>
        <v>0</v>
      </c>
      <c r="ORW78" s="1209">
        <f t="shared" si="187"/>
        <v>0</v>
      </c>
      <c r="ORX78" s="1209">
        <f t="shared" si="187"/>
        <v>0</v>
      </c>
      <c r="ORY78" s="1209">
        <f t="shared" si="187"/>
        <v>0</v>
      </c>
      <c r="ORZ78" s="1209">
        <f t="shared" si="187"/>
        <v>0</v>
      </c>
      <c r="OSA78" s="1209">
        <f t="shared" si="187"/>
        <v>0</v>
      </c>
      <c r="OSB78" s="1209">
        <f t="shared" si="187"/>
        <v>0</v>
      </c>
      <c r="OSC78" s="1209">
        <f t="shared" si="187"/>
        <v>0</v>
      </c>
      <c r="OSD78" s="1209">
        <f t="shared" si="187"/>
        <v>0</v>
      </c>
      <c r="OSE78" s="1209">
        <f t="shared" si="187"/>
        <v>0</v>
      </c>
      <c r="OSF78" s="1209">
        <f t="shared" si="187"/>
        <v>0</v>
      </c>
      <c r="OSG78" s="1209">
        <f t="shared" si="187"/>
        <v>0</v>
      </c>
      <c r="OSH78" s="1209">
        <f t="shared" si="187"/>
        <v>0</v>
      </c>
      <c r="OSI78" s="1209">
        <f t="shared" si="187"/>
        <v>0</v>
      </c>
      <c r="OSJ78" s="1209">
        <f t="shared" si="187"/>
        <v>0</v>
      </c>
      <c r="OSK78" s="1209">
        <f t="shared" si="187"/>
        <v>0</v>
      </c>
      <c r="OSL78" s="1209">
        <f t="shared" si="187"/>
        <v>0</v>
      </c>
      <c r="OSM78" s="1209">
        <f t="shared" si="187"/>
        <v>0</v>
      </c>
      <c r="OSN78" s="1209">
        <f t="shared" si="187"/>
        <v>0</v>
      </c>
      <c r="OSO78" s="1209">
        <f t="shared" si="187"/>
        <v>0</v>
      </c>
      <c r="OSP78" s="1209">
        <f t="shared" si="187"/>
        <v>0</v>
      </c>
      <c r="OSQ78" s="1209">
        <f t="shared" si="187"/>
        <v>0</v>
      </c>
      <c r="OSR78" s="1209">
        <f t="shared" si="187"/>
        <v>0</v>
      </c>
      <c r="OSS78" s="1209">
        <f t="shared" si="187"/>
        <v>0</v>
      </c>
      <c r="OST78" s="1209">
        <f t="shared" si="187"/>
        <v>0</v>
      </c>
      <c r="OSU78" s="1209">
        <f t="shared" si="187"/>
        <v>0</v>
      </c>
      <c r="OSV78" s="1209">
        <f t="shared" si="187"/>
        <v>0</v>
      </c>
      <c r="OSW78" s="1209">
        <f t="shared" si="187"/>
        <v>0</v>
      </c>
      <c r="OSX78" s="1209">
        <f t="shared" si="187"/>
        <v>0</v>
      </c>
      <c r="OSY78" s="1209">
        <f t="shared" si="187"/>
        <v>0</v>
      </c>
      <c r="OSZ78" s="1209">
        <f t="shared" si="187"/>
        <v>0</v>
      </c>
      <c r="OTA78" s="1209">
        <f t="shared" si="187"/>
        <v>0</v>
      </c>
      <c r="OTB78" s="1209">
        <f t="shared" si="187"/>
        <v>0</v>
      </c>
      <c r="OTC78" s="1209">
        <f t="shared" si="187"/>
        <v>0</v>
      </c>
      <c r="OTD78" s="1209">
        <f t="shared" si="187"/>
        <v>0</v>
      </c>
      <c r="OTE78" s="1209">
        <f t="shared" si="187"/>
        <v>0</v>
      </c>
      <c r="OTF78" s="1209">
        <f t="shared" si="187"/>
        <v>0</v>
      </c>
      <c r="OTG78" s="1209">
        <f t="shared" si="187"/>
        <v>0</v>
      </c>
      <c r="OTH78" s="1209">
        <f t="shared" si="187"/>
        <v>0</v>
      </c>
      <c r="OTI78" s="1209">
        <f t="shared" si="187"/>
        <v>0</v>
      </c>
      <c r="OTJ78" s="1209">
        <f t="shared" si="187"/>
        <v>0</v>
      </c>
      <c r="OTK78" s="1209">
        <f t="shared" si="187"/>
        <v>0</v>
      </c>
      <c r="OTL78" s="1209">
        <f t="shared" si="187"/>
        <v>0</v>
      </c>
      <c r="OTM78" s="1209">
        <f t="shared" si="187"/>
        <v>0</v>
      </c>
      <c r="OTN78" s="1209">
        <f t="shared" si="187"/>
        <v>0</v>
      </c>
      <c r="OTO78" s="1209">
        <f t="shared" si="187"/>
        <v>0</v>
      </c>
      <c r="OTP78" s="1209">
        <f t="shared" si="187"/>
        <v>0</v>
      </c>
      <c r="OTQ78" s="1209">
        <f t="shared" si="187"/>
        <v>0</v>
      </c>
      <c r="OTR78" s="1209">
        <f t="shared" si="187"/>
        <v>0</v>
      </c>
      <c r="OTS78" s="1209">
        <f t="shared" si="187"/>
        <v>0</v>
      </c>
      <c r="OTT78" s="1209">
        <f t="shared" si="187"/>
        <v>0</v>
      </c>
      <c r="OTU78" s="1209">
        <f t="shared" si="187"/>
        <v>0</v>
      </c>
      <c r="OTV78" s="1209">
        <f t="shared" si="187"/>
        <v>0</v>
      </c>
      <c r="OTW78" s="1209">
        <f t="shared" si="187"/>
        <v>0</v>
      </c>
      <c r="OTX78" s="1209">
        <f t="shared" si="187"/>
        <v>0</v>
      </c>
      <c r="OTY78" s="1209">
        <f t="shared" si="187"/>
        <v>0</v>
      </c>
      <c r="OTZ78" s="1209">
        <f t="shared" si="187"/>
        <v>0</v>
      </c>
      <c r="OUA78" s="1209">
        <f t="shared" si="187"/>
        <v>0</v>
      </c>
      <c r="OUB78" s="1209">
        <f t="shared" si="187"/>
        <v>0</v>
      </c>
      <c r="OUC78" s="1209">
        <f t="shared" si="187"/>
        <v>0</v>
      </c>
      <c r="OUD78" s="1209">
        <f t="shared" si="187"/>
        <v>0</v>
      </c>
      <c r="OUE78" s="1209">
        <f t="shared" si="187"/>
        <v>0</v>
      </c>
      <c r="OUF78" s="1209">
        <f t="shared" ref="OUF78:OWQ78" si="188">SUM(OUF76:OUF77)</f>
        <v>0</v>
      </c>
      <c r="OUG78" s="1209">
        <f t="shared" si="188"/>
        <v>0</v>
      </c>
      <c r="OUH78" s="1209">
        <f t="shared" si="188"/>
        <v>0</v>
      </c>
      <c r="OUI78" s="1209">
        <f t="shared" si="188"/>
        <v>0</v>
      </c>
      <c r="OUJ78" s="1209">
        <f t="shared" si="188"/>
        <v>0</v>
      </c>
      <c r="OUK78" s="1209">
        <f t="shared" si="188"/>
        <v>0</v>
      </c>
      <c r="OUL78" s="1209">
        <f t="shared" si="188"/>
        <v>0</v>
      </c>
      <c r="OUM78" s="1209">
        <f t="shared" si="188"/>
        <v>0</v>
      </c>
      <c r="OUN78" s="1209">
        <f t="shared" si="188"/>
        <v>0</v>
      </c>
      <c r="OUO78" s="1209">
        <f t="shared" si="188"/>
        <v>0</v>
      </c>
      <c r="OUP78" s="1209">
        <f t="shared" si="188"/>
        <v>0</v>
      </c>
      <c r="OUQ78" s="1209">
        <f t="shared" si="188"/>
        <v>0</v>
      </c>
      <c r="OUR78" s="1209">
        <f t="shared" si="188"/>
        <v>0</v>
      </c>
      <c r="OUS78" s="1209">
        <f t="shared" si="188"/>
        <v>0</v>
      </c>
      <c r="OUT78" s="1209">
        <f t="shared" si="188"/>
        <v>0</v>
      </c>
      <c r="OUU78" s="1209">
        <f t="shared" si="188"/>
        <v>0</v>
      </c>
      <c r="OUV78" s="1209">
        <f t="shared" si="188"/>
        <v>0</v>
      </c>
      <c r="OUW78" s="1209">
        <f t="shared" si="188"/>
        <v>0</v>
      </c>
      <c r="OUX78" s="1209">
        <f t="shared" si="188"/>
        <v>0</v>
      </c>
      <c r="OUY78" s="1209">
        <f t="shared" si="188"/>
        <v>0</v>
      </c>
      <c r="OUZ78" s="1209">
        <f t="shared" si="188"/>
        <v>0</v>
      </c>
      <c r="OVA78" s="1209">
        <f t="shared" si="188"/>
        <v>0</v>
      </c>
      <c r="OVB78" s="1209">
        <f t="shared" si="188"/>
        <v>0</v>
      </c>
      <c r="OVC78" s="1209">
        <f t="shared" si="188"/>
        <v>0</v>
      </c>
      <c r="OVD78" s="1209">
        <f t="shared" si="188"/>
        <v>0</v>
      </c>
      <c r="OVE78" s="1209">
        <f t="shared" si="188"/>
        <v>0</v>
      </c>
      <c r="OVF78" s="1209">
        <f t="shared" si="188"/>
        <v>0</v>
      </c>
      <c r="OVG78" s="1209">
        <f t="shared" si="188"/>
        <v>0</v>
      </c>
      <c r="OVH78" s="1209">
        <f t="shared" si="188"/>
        <v>0</v>
      </c>
      <c r="OVI78" s="1209">
        <f t="shared" si="188"/>
        <v>0</v>
      </c>
      <c r="OVJ78" s="1209">
        <f t="shared" si="188"/>
        <v>0</v>
      </c>
      <c r="OVK78" s="1209">
        <f t="shared" si="188"/>
        <v>0</v>
      </c>
      <c r="OVL78" s="1209">
        <f t="shared" si="188"/>
        <v>0</v>
      </c>
      <c r="OVM78" s="1209">
        <f t="shared" si="188"/>
        <v>0</v>
      </c>
      <c r="OVN78" s="1209">
        <f t="shared" si="188"/>
        <v>0</v>
      </c>
      <c r="OVO78" s="1209">
        <f t="shared" si="188"/>
        <v>0</v>
      </c>
      <c r="OVP78" s="1209">
        <f t="shared" si="188"/>
        <v>0</v>
      </c>
      <c r="OVQ78" s="1209">
        <f t="shared" si="188"/>
        <v>0</v>
      </c>
      <c r="OVR78" s="1209">
        <f t="shared" si="188"/>
        <v>0</v>
      </c>
      <c r="OVS78" s="1209">
        <f t="shared" si="188"/>
        <v>0</v>
      </c>
      <c r="OVT78" s="1209">
        <f t="shared" si="188"/>
        <v>0</v>
      </c>
      <c r="OVU78" s="1209">
        <f t="shared" si="188"/>
        <v>0</v>
      </c>
      <c r="OVV78" s="1209">
        <f t="shared" si="188"/>
        <v>0</v>
      </c>
      <c r="OVW78" s="1209">
        <f t="shared" si="188"/>
        <v>0</v>
      </c>
      <c r="OVX78" s="1209">
        <f t="shared" si="188"/>
        <v>0</v>
      </c>
      <c r="OVY78" s="1209">
        <f t="shared" si="188"/>
        <v>0</v>
      </c>
      <c r="OVZ78" s="1209">
        <f t="shared" si="188"/>
        <v>0</v>
      </c>
      <c r="OWA78" s="1209">
        <f t="shared" si="188"/>
        <v>0</v>
      </c>
      <c r="OWB78" s="1209">
        <f t="shared" si="188"/>
        <v>0</v>
      </c>
      <c r="OWC78" s="1209">
        <f t="shared" si="188"/>
        <v>0</v>
      </c>
      <c r="OWD78" s="1209">
        <f t="shared" si="188"/>
        <v>0</v>
      </c>
      <c r="OWE78" s="1209">
        <f t="shared" si="188"/>
        <v>0</v>
      </c>
      <c r="OWF78" s="1209">
        <f t="shared" si="188"/>
        <v>0</v>
      </c>
      <c r="OWG78" s="1209">
        <f t="shared" si="188"/>
        <v>0</v>
      </c>
      <c r="OWH78" s="1209">
        <f t="shared" si="188"/>
        <v>0</v>
      </c>
      <c r="OWI78" s="1209">
        <f t="shared" si="188"/>
        <v>0</v>
      </c>
      <c r="OWJ78" s="1209">
        <f t="shared" si="188"/>
        <v>0</v>
      </c>
      <c r="OWK78" s="1209">
        <f t="shared" si="188"/>
        <v>0</v>
      </c>
      <c r="OWL78" s="1209">
        <f t="shared" si="188"/>
        <v>0</v>
      </c>
      <c r="OWM78" s="1209">
        <f t="shared" si="188"/>
        <v>0</v>
      </c>
      <c r="OWN78" s="1209">
        <f t="shared" si="188"/>
        <v>0</v>
      </c>
      <c r="OWO78" s="1209">
        <f t="shared" si="188"/>
        <v>0</v>
      </c>
      <c r="OWP78" s="1209">
        <f t="shared" si="188"/>
        <v>0</v>
      </c>
      <c r="OWQ78" s="1209">
        <f t="shared" si="188"/>
        <v>0</v>
      </c>
      <c r="OWR78" s="1209">
        <f t="shared" ref="OWR78:OZC78" si="189">SUM(OWR76:OWR77)</f>
        <v>0</v>
      </c>
      <c r="OWS78" s="1209">
        <f t="shared" si="189"/>
        <v>0</v>
      </c>
      <c r="OWT78" s="1209">
        <f t="shared" si="189"/>
        <v>0</v>
      </c>
      <c r="OWU78" s="1209">
        <f t="shared" si="189"/>
        <v>0</v>
      </c>
      <c r="OWV78" s="1209">
        <f t="shared" si="189"/>
        <v>0</v>
      </c>
      <c r="OWW78" s="1209">
        <f t="shared" si="189"/>
        <v>0</v>
      </c>
      <c r="OWX78" s="1209">
        <f t="shared" si="189"/>
        <v>0</v>
      </c>
      <c r="OWY78" s="1209">
        <f t="shared" si="189"/>
        <v>0</v>
      </c>
      <c r="OWZ78" s="1209">
        <f t="shared" si="189"/>
        <v>0</v>
      </c>
      <c r="OXA78" s="1209">
        <f t="shared" si="189"/>
        <v>0</v>
      </c>
      <c r="OXB78" s="1209">
        <f t="shared" si="189"/>
        <v>0</v>
      </c>
      <c r="OXC78" s="1209">
        <f t="shared" si="189"/>
        <v>0</v>
      </c>
      <c r="OXD78" s="1209">
        <f t="shared" si="189"/>
        <v>0</v>
      </c>
      <c r="OXE78" s="1209">
        <f t="shared" si="189"/>
        <v>0</v>
      </c>
      <c r="OXF78" s="1209">
        <f t="shared" si="189"/>
        <v>0</v>
      </c>
      <c r="OXG78" s="1209">
        <f t="shared" si="189"/>
        <v>0</v>
      </c>
      <c r="OXH78" s="1209">
        <f t="shared" si="189"/>
        <v>0</v>
      </c>
      <c r="OXI78" s="1209">
        <f t="shared" si="189"/>
        <v>0</v>
      </c>
      <c r="OXJ78" s="1209">
        <f t="shared" si="189"/>
        <v>0</v>
      </c>
      <c r="OXK78" s="1209">
        <f t="shared" si="189"/>
        <v>0</v>
      </c>
      <c r="OXL78" s="1209">
        <f t="shared" si="189"/>
        <v>0</v>
      </c>
      <c r="OXM78" s="1209">
        <f t="shared" si="189"/>
        <v>0</v>
      </c>
      <c r="OXN78" s="1209">
        <f t="shared" si="189"/>
        <v>0</v>
      </c>
      <c r="OXO78" s="1209">
        <f t="shared" si="189"/>
        <v>0</v>
      </c>
      <c r="OXP78" s="1209">
        <f t="shared" si="189"/>
        <v>0</v>
      </c>
      <c r="OXQ78" s="1209">
        <f t="shared" si="189"/>
        <v>0</v>
      </c>
      <c r="OXR78" s="1209">
        <f t="shared" si="189"/>
        <v>0</v>
      </c>
      <c r="OXS78" s="1209">
        <f t="shared" si="189"/>
        <v>0</v>
      </c>
      <c r="OXT78" s="1209">
        <f t="shared" si="189"/>
        <v>0</v>
      </c>
      <c r="OXU78" s="1209">
        <f t="shared" si="189"/>
        <v>0</v>
      </c>
      <c r="OXV78" s="1209">
        <f t="shared" si="189"/>
        <v>0</v>
      </c>
      <c r="OXW78" s="1209">
        <f t="shared" si="189"/>
        <v>0</v>
      </c>
      <c r="OXX78" s="1209">
        <f t="shared" si="189"/>
        <v>0</v>
      </c>
      <c r="OXY78" s="1209">
        <f t="shared" si="189"/>
        <v>0</v>
      </c>
      <c r="OXZ78" s="1209">
        <f t="shared" si="189"/>
        <v>0</v>
      </c>
      <c r="OYA78" s="1209">
        <f t="shared" si="189"/>
        <v>0</v>
      </c>
      <c r="OYB78" s="1209">
        <f t="shared" si="189"/>
        <v>0</v>
      </c>
      <c r="OYC78" s="1209">
        <f t="shared" si="189"/>
        <v>0</v>
      </c>
      <c r="OYD78" s="1209">
        <f t="shared" si="189"/>
        <v>0</v>
      </c>
      <c r="OYE78" s="1209">
        <f t="shared" si="189"/>
        <v>0</v>
      </c>
      <c r="OYF78" s="1209">
        <f t="shared" si="189"/>
        <v>0</v>
      </c>
      <c r="OYG78" s="1209">
        <f t="shared" si="189"/>
        <v>0</v>
      </c>
      <c r="OYH78" s="1209">
        <f t="shared" si="189"/>
        <v>0</v>
      </c>
      <c r="OYI78" s="1209">
        <f t="shared" si="189"/>
        <v>0</v>
      </c>
      <c r="OYJ78" s="1209">
        <f t="shared" si="189"/>
        <v>0</v>
      </c>
      <c r="OYK78" s="1209">
        <f t="shared" si="189"/>
        <v>0</v>
      </c>
      <c r="OYL78" s="1209">
        <f t="shared" si="189"/>
        <v>0</v>
      </c>
      <c r="OYM78" s="1209">
        <f t="shared" si="189"/>
        <v>0</v>
      </c>
      <c r="OYN78" s="1209">
        <f t="shared" si="189"/>
        <v>0</v>
      </c>
      <c r="OYO78" s="1209">
        <f t="shared" si="189"/>
        <v>0</v>
      </c>
      <c r="OYP78" s="1209">
        <f t="shared" si="189"/>
        <v>0</v>
      </c>
      <c r="OYQ78" s="1209">
        <f t="shared" si="189"/>
        <v>0</v>
      </c>
      <c r="OYR78" s="1209">
        <f t="shared" si="189"/>
        <v>0</v>
      </c>
      <c r="OYS78" s="1209">
        <f t="shared" si="189"/>
        <v>0</v>
      </c>
      <c r="OYT78" s="1209">
        <f t="shared" si="189"/>
        <v>0</v>
      </c>
      <c r="OYU78" s="1209">
        <f t="shared" si="189"/>
        <v>0</v>
      </c>
      <c r="OYV78" s="1209">
        <f t="shared" si="189"/>
        <v>0</v>
      </c>
      <c r="OYW78" s="1209">
        <f t="shared" si="189"/>
        <v>0</v>
      </c>
      <c r="OYX78" s="1209">
        <f t="shared" si="189"/>
        <v>0</v>
      </c>
      <c r="OYY78" s="1209">
        <f t="shared" si="189"/>
        <v>0</v>
      </c>
      <c r="OYZ78" s="1209">
        <f t="shared" si="189"/>
        <v>0</v>
      </c>
      <c r="OZA78" s="1209">
        <f t="shared" si="189"/>
        <v>0</v>
      </c>
      <c r="OZB78" s="1209">
        <f t="shared" si="189"/>
        <v>0</v>
      </c>
      <c r="OZC78" s="1209">
        <f t="shared" si="189"/>
        <v>0</v>
      </c>
      <c r="OZD78" s="1209">
        <f t="shared" ref="OZD78:PBO78" si="190">SUM(OZD76:OZD77)</f>
        <v>0</v>
      </c>
      <c r="OZE78" s="1209">
        <f t="shared" si="190"/>
        <v>0</v>
      </c>
      <c r="OZF78" s="1209">
        <f t="shared" si="190"/>
        <v>0</v>
      </c>
      <c r="OZG78" s="1209">
        <f t="shared" si="190"/>
        <v>0</v>
      </c>
      <c r="OZH78" s="1209">
        <f t="shared" si="190"/>
        <v>0</v>
      </c>
      <c r="OZI78" s="1209">
        <f t="shared" si="190"/>
        <v>0</v>
      </c>
      <c r="OZJ78" s="1209">
        <f t="shared" si="190"/>
        <v>0</v>
      </c>
      <c r="OZK78" s="1209">
        <f t="shared" si="190"/>
        <v>0</v>
      </c>
      <c r="OZL78" s="1209">
        <f t="shared" si="190"/>
        <v>0</v>
      </c>
      <c r="OZM78" s="1209">
        <f t="shared" si="190"/>
        <v>0</v>
      </c>
      <c r="OZN78" s="1209">
        <f t="shared" si="190"/>
        <v>0</v>
      </c>
      <c r="OZO78" s="1209">
        <f t="shared" si="190"/>
        <v>0</v>
      </c>
      <c r="OZP78" s="1209">
        <f t="shared" si="190"/>
        <v>0</v>
      </c>
      <c r="OZQ78" s="1209">
        <f t="shared" si="190"/>
        <v>0</v>
      </c>
      <c r="OZR78" s="1209">
        <f t="shared" si="190"/>
        <v>0</v>
      </c>
      <c r="OZS78" s="1209">
        <f t="shared" si="190"/>
        <v>0</v>
      </c>
      <c r="OZT78" s="1209">
        <f t="shared" si="190"/>
        <v>0</v>
      </c>
      <c r="OZU78" s="1209">
        <f t="shared" si="190"/>
        <v>0</v>
      </c>
      <c r="OZV78" s="1209">
        <f t="shared" si="190"/>
        <v>0</v>
      </c>
      <c r="OZW78" s="1209">
        <f t="shared" si="190"/>
        <v>0</v>
      </c>
      <c r="OZX78" s="1209">
        <f t="shared" si="190"/>
        <v>0</v>
      </c>
      <c r="OZY78" s="1209">
        <f t="shared" si="190"/>
        <v>0</v>
      </c>
      <c r="OZZ78" s="1209">
        <f t="shared" si="190"/>
        <v>0</v>
      </c>
      <c r="PAA78" s="1209">
        <f t="shared" si="190"/>
        <v>0</v>
      </c>
      <c r="PAB78" s="1209">
        <f t="shared" si="190"/>
        <v>0</v>
      </c>
      <c r="PAC78" s="1209">
        <f t="shared" si="190"/>
        <v>0</v>
      </c>
      <c r="PAD78" s="1209">
        <f t="shared" si="190"/>
        <v>0</v>
      </c>
      <c r="PAE78" s="1209">
        <f t="shared" si="190"/>
        <v>0</v>
      </c>
      <c r="PAF78" s="1209">
        <f t="shared" si="190"/>
        <v>0</v>
      </c>
      <c r="PAG78" s="1209">
        <f t="shared" si="190"/>
        <v>0</v>
      </c>
      <c r="PAH78" s="1209">
        <f t="shared" si="190"/>
        <v>0</v>
      </c>
      <c r="PAI78" s="1209">
        <f t="shared" si="190"/>
        <v>0</v>
      </c>
      <c r="PAJ78" s="1209">
        <f t="shared" si="190"/>
        <v>0</v>
      </c>
      <c r="PAK78" s="1209">
        <f t="shared" si="190"/>
        <v>0</v>
      </c>
      <c r="PAL78" s="1209">
        <f t="shared" si="190"/>
        <v>0</v>
      </c>
      <c r="PAM78" s="1209">
        <f t="shared" si="190"/>
        <v>0</v>
      </c>
      <c r="PAN78" s="1209">
        <f t="shared" si="190"/>
        <v>0</v>
      </c>
      <c r="PAO78" s="1209">
        <f t="shared" si="190"/>
        <v>0</v>
      </c>
      <c r="PAP78" s="1209">
        <f t="shared" si="190"/>
        <v>0</v>
      </c>
      <c r="PAQ78" s="1209">
        <f t="shared" si="190"/>
        <v>0</v>
      </c>
      <c r="PAR78" s="1209">
        <f t="shared" si="190"/>
        <v>0</v>
      </c>
      <c r="PAS78" s="1209">
        <f t="shared" si="190"/>
        <v>0</v>
      </c>
      <c r="PAT78" s="1209">
        <f t="shared" si="190"/>
        <v>0</v>
      </c>
      <c r="PAU78" s="1209">
        <f t="shared" si="190"/>
        <v>0</v>
      </c>
      <c r="PAV78" s="1209">
        <f t="shared" si="190"/>
        <v>0</v>
      </c>
      <c r="PAW78" s="1209">
        <f t="shared" si="190"/>
        <v>0</v>
      </c>
      <c r="PAX78" s="1209">
        <f t="shared" si="190"/>
        <v>0</v>
      </c>
      <c r="PAY78" s="1209">
        <f t="shared" si="190"/>
        <v>0</v>
      </c>
      <c r="PAZ78" s="1209">
        <f t="shared" si="190"/>
        <v>0</v>
      </c>
      <c r="PBA78" s="1209">
        <f t="shared" si="190"/>
        <v>0</v>
      </c>
      <c r="PBB78" s="1209">
        <f t="shared" si="190"/>
        <v>0</v>
      </c>
      <c r="PBC78" s="1209">
        <f t="shared" si="190"/>
        <v>0</v>
      </c>
      <c r="PBD78" s="1209">
        <f t="shared" si="190"/>
        <v>0</v>
      </c>
      <c r="PBE78" s="1209">
        <f t="shared" si="190"/>
        <v>0</v>
      </c>
      <c r="PBF78" s="1209">
        <f t="shared" si="190"/>
        <v>0</v>
      </c>
      <c r="PBG78" s="1209">
        <f t="shared" si="190"/>
        <v>0</v>
      </c>
      <c r="PBH78" s="1209">
        <f t="shared" si="190"/>
        <v>0</v>
      </c>
      <c r="PBI78" s="1209">
        <f t="shared" si="190"/>
        <v>0</v>
      </c>
      <c r="PBJ78" s="1209">
        <f t="shared" si="190"/>
        <v>0</v>
      </c>
      <c r="PBK78" s="1209">
        <f t="shared" si="190"/>
        <v>0</v>
      </c>
      <c r="PBL78" s="1209">
        <f t="shared" si="190"/>
        <v>0</v>
      </c>
      <c r="PBM78" s="1209">
        <f t="shared" si="190"/>
        <v>0</v>
      </c>
      <c r="PBN78" s="1209">
        <f t="shared" si="190"/>
        <v>0</v>
      </c>
      <c r="PBO78" s="1209">
        <f t="shared" si="190"/>
        <v>0</v>
      </c>
      <c r="PBP78" s="1209">
        <f t="shared" ref="PBP78:PEA78" si="191">SUM(PBP76:PBP77)</f>
        <v>0</v>
      </c>
      <c r="PBQ78" s="1209">
        <f t="shared" si="191"/>
        <v>0</v>
      </c>
      <c r="PBR78" s="1209">
        <f t="shared" si="191"/>
        <v>0</v>
      </c>
      <c r="PBS78" s="1209">
        <f t="shared" si="191"/>
        <v>0</v>
      </c>
      <c r="PBT78" s="1209">
        <f t="shared" si="191"/>
        <v>0</v>
      </c>
      <c r="PBU78" s="1209">
        <f t="shared" si="191"/>
        <v>0</v>
      </c>
      <c r="PBV78" s="1209">
        <f t="shared" si="191"/>
        <v>0</v>
      </c>
      <c r="PBW78" s="1209">
        <f t="shared" si="191"/>
        <v>0</v>
      </c>
      <c r="PBX78" s="1209">
        <f t="shared" si="191"/>
        <v>0</v>
      </c>
      <c r="PBY78" s="1209">
        <f t="shared" si="191"/>
        <v>0</v>
      </c>
      <c r="PBZ78" s="1209">
        <f t="shared" si="191"/>
        <v>0</v>
      </c>
      <c r="PCA78" s="1209">
        <f t="shared" si="191"/>
        <v>0</v>
      </c>
      <c r="PCB78" s="1209">
        <f t="shared" si="191"/>
        <v>0</v>
      </c>
      <c r="PCC78" s="1209">
        <f t="shared" si="191"/>
        <v>0</v>
      </c>
      <c r="PCD78" s="1209">
        <f t="shared" si="191"/>
        <v>0</v>
      </c>
      <c r="PCE78" s="1209">
        <f t="shared" si="191"/>
        <v>0</v>
      </c>
      <c r="PCF78" s="1209">
        <f t="shared" si="191"/>
        <v>0</v>
      </c>
      <c r="PCG78" s="1209">
        <f t="shared" si="191"/>
        <v>0</v>
      </c>
      <c r="PCH78" s="1209">
        <f t="shared" si="191"/>
        <v>0</v>
      </c>
      <c r="PCI78" s="1209">
        <f t="shared" si="191"/>
        <v>0</v>
      </c>
      <c r="PCJ78" s="1209">
        <f t="shared" si="191"/>
        <v>0</v>
      </c>
      <c r="PCK78" s="1209">
        <f t="shared" si="191"/>
        <v>0</v>
      </c>
      <c r="PCL78" s="1209">
        <f t="shared" si="191"/>
        <v>0</v>
      </c>
      <c r="PCM78" s="1209">
        <f t="shared" si="191"/>
        <v>0</v>
      </c>
      <c r="PCN78" s="1209">
        <f t="shared" si="191"/>
        <v>0</v>
      </c>
      <c r="PCO78" s="1209">
        <f t="shared" si="191"/>
        <v>0</v>
      </c>
      <c r="PCP78" s="1209">
        <f t="shared" si="191"/>
        <v>0</v>
      </c>
      <c r="PCQ78" s="1209">
        <f t="shared" si="191"/>
        <v>0</v>
      </c>
      <c r="PCR78" s="1209">
        <f t="shared" si="191"/>
        <v>0</v>
      </c>
      <c r="PCS78" s="1209">
        <f t="shared" si="191"/>
        <v>0</v>
      </c>
      <c r="PCT78" s="1209">
        <f t="shared" si="191"/>
        <v>0</v>
      </c>
      <c r="PCU78" s="1209">
        <f t="shared" si="191"/>
        <v>0</v>
      </c>
      <c r="PCV78" s="1209">
        <f t="shared" si="191"/>
        <v>0</v>
      </c>
      <c r="PCW78" s="1209">
        <f t="shared" si="191"/>
        <v>0</v>
      </c>
      <c r="PCX78" s="1209">
        <f t="shared" si="191"/>
        <v>0</v>
      </c>
      <c r="PCY78" s="1209">
        <f t="shared" si="191"/>
        <v>0</v>
      </c>
      <c r="PCZ78" s="1209">
        <f t="shared" si="191"/>
        <v>0</v>
      </c>
      <c r="PDA78" s="1209">
        <f t="shared" si="191"/>
        <v>0</v>
      </c>
      <c r="PDB78" s="1209">
        <f t="shared" si="191"/>
        <v>0</v>
      </c>
      <c r="PDC78" s="1209">
        <f t="shared" si="191"/>
        <v>0</v>
      </c>
      <c r="PDD78" s="1209">
        <f t="shared" si="191"/>
        <v>0</v>
      </c>
      <c r="PDE78" s="1209">
        <f t="shared" si="191"/>
        <v>0</v>
      </c>
      <c r="PDF78" s="1209">
        <f t="shared" si="191"/>
        <v>0</v>
      </c>
      <c r="PDG78" s="1209">
        <f t="shared" si="191"/>
        <v>0</v>
      </c>
      <c r="PDH78" s="1209">
        <f t="shared" si="191"/>
        <v>0</v>
      </c>
      <c r="PDI78" s="1209">
        <f t="shared" si="191"/>
        <v>0</v>
      </c>
      <c r="PDJ78" s="1209">
        <f t="shared" si="191"/>
        <v>0</v>
      </c>
      <c r="PDK78" s="1209">
        <f t="shared" si="191"/>
        <v>0</v>
      </c>
      <c r="PDL78" s="1209">
        <f t="shared" si="191"/>
        <v>0</v>
      </c>
      <c r="PDM78" s="1209">
        <f t="shared" si="191"/>
        <v>0</v>
      </c>
      <c r="PDN78" s="1209">
        <f t="shared" si="191"/>
        <v>0</v>
      </c>
      <c r="PDO78" s="1209">
        <f t="shared" si="191"/>
        <v>0</v>
      </c>
      <c r="PDP78" s="1209">
        <f t="shared" si="191"/>
        <v>0</v>
      </c>
      <c r="PDQ78" s="1209">
        <f t="shared" si="191"/>
        <v>0</v>
      </c>
      <c r="PDR78" s="1209">
        <f t="shared" si="191"/>
        <v>0</v>
      </c>
      <c r="PDS78" s="1209">
        <f t="shared" si="191"/>
        <v>0</v>
      </c>
      <c r="PDT78" s="1209">
        <f t="shared" si="191"/>
        <v>0</v>
      </c>
      <c r="PDU78" s="1209">
        <f t="shared" si="191"/>
        <v>0</v>
      </c>
      <c r="PDV78" s="1209">
        <f t="shared" si="191"/>
        <v>0</v>
      </c>
      <c r="PDW78" s="1209">
        <f t="shared" si="191"/>
        <v>0</v>
      </c>
      <c r="PDX78" s="1209">
        <f t="shared" si="191"/>
        <v>0</v>
      </c>
      <c r="PDY78" s="1209">
        <f t="shared" si="191"/>
        <v>0</v>
      </c>
      <c r="PDZ78" s="1209">
        <f t="shared" si="191"/>
        <v>0</v>
      </c>
      <c r="PEA78" s="1209">
        <f t="shared" si="191"/>
        <v>0</v>
      </c>
      <c r="PEB78" s="1209">
        <f t="shared" ref="PEB78:PGM78" si="192">SUM(PEB76:PEB77)</f>
        <v>0</v>
      </c>
      <c r="PEC78" s="1209">
        <f t="shared" si="192"/>
        <v>0</v>
      </c>
      <c r="PED78" s="1209">
        <f t="shared" si="192"/>
        <v>0</v>
      </c>
      <c r="PEE78" s="1209">
        <f t="shared" si="192"/>
        <v>0</v>
      </c>
      <c r="PEF78" s="1209">
        <f t="shared" si="192"/>
        <v>0</v>
      </c>
      <c r="PEG78" s="1209">
        <f t="shared" si="192"/>
        <v>0</v>
      </c>
      <c r="PEH78" s="1209">
        <f t="shared" si="192"/>
        <v>0</v>
      </c>
      <c r="PEI78" s="1209">
        <f t="shared" si="192"/>
        <v>0</v>
      </c>
      <c r="PEJ78" s="1209">
        <f t="shared" si="192"/>
        <v>0</v>
      </c>
      <c r="PEK78" s="1209">
        <f t="shared" si="192"/>
        <v>0</v>
      </c>
      <c r="PEL78" s="1209">
        <f t="shared" si="192"/>
        <v>0</v>
      </c>
      <c r="PEM78" s="1209">
        <f t="shared" si="192"/>
        <v>0</v>
      </c>
      <c r="PEN78" s="1209">
        <f t="shared" si="192"/>
        <v>0</v>
      </c>
      <c r="PEO78" s="1209">
        <f t="shared" si="192"/>
        <v>0</v>
      </c>
      <c r="PEP78" s="1209">
        <f t="shared" si="192"/>
        <v>0</v>
      </c>
      <c r="PEQ78" s="1209">
        <f t="shared" si="192"/>
        <v>0</v>
      </c>
      <c r="PER78" s="1209">
        <f t="shared" si="192"/>
        <v>0</v>
      </c>
      <c r="PES78" s="1209">
        <f t="shared" si="192"/>
        <v>0</v>
      </c>
      <c r="PET78" s="1209">
        <f t="shared" si="192"/>
        <v>0</v>
      </c>
      <c r="PEU78" s="1209">
        <f t="shared" si="192"/>
        <v>0</v>
      </c>
      <c r="PEV78" s="1209">
        <f t="shared" si="192"/>
        <v>0</v>
      </c>
      <c r="PEW78" s="1209">
        <f t="shared" si="192"/>
        <v>0</v>
      </c>
      <c r="PEX78" s="1209">
        <f t="shared" si="192"/>
        <v>0</v>
      </c>
      <c r="PEY78" s="1209">
        <f t="shared" si="192"/>
        <v>0</v>
      </c>
      <c r="PEZ78" s="1209">
        <f t="shared" si="192"/>
        <v>0</v>
      </c>
      <c r="PFA78" s="1209">
        <f t="shared" si="192"/>
        <v>0</v>
      </c>
      <c r="PFB78" s="1209">
        <f t="shared" si="192"/>
        <v>0</v>
      </c>
      <c r="PFC78" s="1209">
        <f t="shared" si="192"/>
        <v>0</v>
      </c>
      <c r="PFD78" s="1209">
        <f t="shared" si="192"/>
        <v>0</v>
      </c>
      <c r="PFE78" s="1209">
        <f t="shared" si="192"/>
        <v>0</v>
      </c>
      <c r="PFF78" s="1209">
        <f t="shared" si="192"/>
        <v>0</v>
      </c>
      <c r="PFG78" s="1209">
        <f t="shared" si="192"/>
        <v>0</v>
      </c>
      <c r="PFH78" s="1209">
        <f t="shared" si="192"/>
        <v>0</v>
      </c>
      <c r="PFI78" s="1209">
        <f t="shared" si="192"/>
        <v>0</v>
      </c>
      <c r="PFJ78" s="1209">
        <f t="shared" si="192"/>
        <v>0</v>
      </c>
      <c r="PFK78" s="1209">
        <f t="shared" si="192"/>
        <v>0</v>
      </c>
      <c r="PFL78" s="1209">
        <f t="shared" si="192"/>
        <v>0</v>
      </c>
      <c r="PFM78" s="1209">
        <f t="shared" si="192"/>
        <v>0</v>
      </c>
      <c r="PFN78" s="1209">
        <f t="shared" si="192"/>
        <v>0</v>
      </c>
      <c r="PFO78" s="1209">
        <f t="shared" si="192"/>
        <v>0</v>
      </c>
      <c r="PFP78" s="1209">
        <f t="shared" si="192"/>
        <v>0</v>
      </c>
      <c r="PFQ78" s="1209">
        <f t="shared" si="192"/>
        <v>0</v>
      </c>
      <c r="PFR78" s="1209">
        <f t="shared" si="192"/>
        <v>0</v>
      </c>
      <c r="PFS78" s="1209">
        <f t="shared" si="192"/>
        <v>0</v>
      </c>
      <c r="PFT78" s="1209">
        <f t="shared" si="192"/>
        <v>0</v>
      </c>
      <c r="PFU78" s="1209">
        <f t="shared" si="192"/>
        <v>0</v>
      </c>
      <c r="PFV78" s="1209">
        <f t="shared" si="192"/>
        <v>0</v>
      </c>
      <c r="PFW78" s="1209">
        <f t="shared" si="192"/>
        <v>0</v>
      </c>
      <c r="PFX78" s="1209">
        <f t="shared" si="192"/>
        <v>0</v>
      </c>
      <c r="PFY78" s="1209">
        <f t="shared" si="192"/>
        <v>0</v>
      </c>
      <c r="PFZ78" s="1209">
        <f t="shared" si="192"/>
        <v>0</v>
      </c>
      <c r="PGA78" s="1209">
        <f t="shared" si="192"/>
        <v>0</v>
      </c>
      <c r="PGB78" s="1209">
        <f t="shared" si="192"/>
        <v>0</v>
      </c>
      <c r="PGC78" s="1209">
        <f t="shared" si="192"/>
        <v>0</v>
      </c>
      <c r="PGD78" s="1209">
        <f t="shared" si="192"/>
        <v>0</v>
      </c>
      <c r="PGE78" s="1209">
        <f t="shared" si="192"/>
        <v>0</v>
      </c>
      <c r="PGF78" s="1209">
        <f t="shared" si="192"/>
        <v>0</v>
      </c>
      <c r="PGG78" s="1209">
        <f t="shared" si="192"/>
        <v>0</v>
      </c>
      <c r="PGH78" s="1209">
        <f t="shared" si="192"/>
        <v>0</v>
      </c>
      <c r="PGI78" s="1209">
        <f t="shared" si="192"/>
        <v>0</v>
      </c>
      <c r="PGJ78" s="1209">
        <f t="shared" si="192"/>
        <v>0</v>
      </c>
      <c r="PGK78" s="1209">
        <f t="shared" si="192"/>
        <v>0</v>
      </c>
      <c r="PGL78" s="1209">
        <f t="shared" si="192"/>
        <v>0</v>
      </c>
      <c r="PGM78" s="1209">
        <f t="shared" si="192"/>
        <v>0</v>
      </c>
      <c r="PGN78" s="1209">
        <f t="shared" ref="PGN78:PIY78" si="193">SUM(PGN76:PGN77)</f>
        <v>0</v>
      </c>
      <c r="PGO78" s="1209">
        <f t="shared" si="193"/>
        <v>0</v>
      </c>
      <c r="PGP78" s="1209">
        <f t="shared" si="193"/>
        <v>0</v>
      </c>
      <c r="PGQ78" s="1209">
        <f t="shared" si="193"/>
        <v>0</v>
      </c>
      <c r="PGR78" s="1209">
        <f t="shared" si="193"/>
        <v>0</v>
      </c>
      <c r="PGS78" s="1209">
        <f t="shared" si="193"/>
        <v>0</v>
      </c>
      <c r="PGT78" s="1209">
        <f t="shared" si="193"/>
        <v>0</v>
      </c>
      <c r="PGU78" s="1209">
        <f t="shared" si="193"/>
        <v>0</v>
      </c>
      <c r="PGV78" s="1209">
        <f t="shared" si="193"/>
        <v>0</v>
      </c>
      <c r="PGW78" s="1209">
        <f t="shared" si="193"/>
        <v>0</v>
      </c>
      <c r="PGX78" s="1209">
        <f t="shared" si="193"/>
        <v>0</v>
      </c>
      <c r="PGY78" s="1209">
        <f t="shared" si="193"/>
        <v>0</v>
      </c>
      <c r="PGZ78" s="1209">
        <f t="shared" si="193"/>
        <v>0</v>
      </c>
      <c r="PHA78" s="1209">
        <f t="shared" si="193"/>
        <v>0</v>
      </c>
      <c r="PHB78" s="1209">
        <f t="shared" si="193"/>
        <v>0</v>
      </c>
      <c r="PHC78" s="1209">
        <f t="shared" si="193"/>
        <v>0</v>
      </c>
      <c r="PHD78" s="1209">
        <f t="shared" si="193"/>
        <v>0</v>
      </c>
      <c r="PHE78" s="1209">
        <f t="shared" si="193"/>
        <v>0</v>
      </c>
      <c r="PHF78" s="1209">
        <f t="shared" si="193"/>
        <v>0</v>
      </c>
      <c r="PHG78" s="1209">
        <f t="shared" si="193"/>
        <v>0</v>
      </c>
      <c r="PHH78" s="1209">
        <f t="shared" si="193"/>
        <v>0</v>
      </c>
      <c r="PHI78" s="1209">
        <f t="shared" si="193"/>
        <v>0</v>
      </c>
      <c r="PHJ78" s="1209">
        <f t="shared" si="193"/>
        <v>0</v>
      </c>
      <c r="PHK78" s="1209">
        <f t="shared" si="193"/>
        <v>0</v>
      </c>
      <c r="PHL78" s="1209">
        <f t="shared" si="193"/>
        <v>0</v>
      </c>
      <c r="PHM78" s="1209">
        <f t="shared" si="193"/>
        <v>0</v>
      </c>
      <c r="PHN78" s="1209">
        <f t="shared" si="193"/>
        <v>0</v>
      </c>
      <c r="PHO78" s="1209">
        <f t="shared" si="193"/>
        <v>0</v>
      </c>
      <c r="PHP78" s="1209">
        <f t="shared" si="193"/>
        <v>0</v>
      </c>
      <c r="PHQ78" s="1209">
        <f t="shared" si="193"/>
        <v>0</v>
      </c>
      <c r="PHR78" s="1209">
        <f t="shared" si="193"/>
        <v>0</v>
      </c>
      <c r="PHS78" s="1209">
        <f t="shared" si="193"/>
        <v>0</v>
      </c>
      <c r="PHT78" s="1209">
        <f t="shared" si="193"/>
        <v>0</v>
      </c>
      <c r="PHU78" s="1209">
        <f t="shared" si="193"/>
        <v>0</v>
      </c>
      <c r="PHV78" s="1209">
        <f t="shared" si="193"/>
        <v>0</v>
      </c>
      <c r="PHW78" s="1209">
        <f t="shared" si="193"/>
        <v>0</v>
      </c>
      <c r="PHX78" s="1209">
        <f t="shared" si="193"/>
        <v>0</v>
      </c>
      <c r="PHY78" s="1209">
        <f t="shared" si="193"/>
        <v>0</v>
      </c>
      <c r="PHZ78" s="1209">
        <f t="shared" si="193"/>
        <v>0</v>
      </c>
      <c r="PIA78" s="1209">
        <f t="shared" si="193"/>
        <v>0</v>
      </c>
      <c r="PIB78" s="1209">
        <f t="shared" si="193"/>
        <v>0</v>
      </c>
      <c r="PIC78" s="1209">
        <f t="shared" si="193"/>
        <v>0</v>
      </c>
      <c r="PID78" s="1209">
        <f t="shared" si="193"/>
        <v>0</v>
      </c>
      <c r="PIE78" s="1209">
        <f t="shared" si="193"/>
        <v>0</v>
      </c>
      <c r="PIF78" s="1209">
        <f t="shared" si="193"/>
        <v>0</v>
      </c>
      <c r="PIG78" s="1209">
        <f t="shared" si="193"/>
        <v>0</v>
      </c>
      <c r="PIH78" s="1209">
        <f t="shared" si="193"/>
        <v>0</v>
      </c>
      <c r="PII78" s="1209">
        <f t="shared" si="193"/>
        <v>0</v>
      </c>
      <c r="PIJ78" s="1209">
        <f t="shared" si="193"/>
        <v>0</v>
      </c>
      <c r="PIK78" s="1209">
        <f t="shared" si="193"/>
        <v>0</v>
      </c>
      <c r="PIL78" s="1209">
        <f t="shared" si="193"/>
        <v>0</v>
      </c>
      <c r="PIM78" s="1209">
        <f t="shared" si="193"/>
        <v>0</v>
      </c>
      <c r="PIN78" s="1209">
        <f t="shared" si="193"/>
        <v>0</v>
      </c>
      <c r="PIO78" s="1209">
        <f t="shared" si="193"/>
        <v>0</v>
      </c>
      <c r="PIP78" s="1209">
        <f t="shared" si="193"/>
        <v>0</v>
      </c>
      <c r="PIQ78" s="1209">
        <f t="shared" si="193"/>
        <v>0</v>
      </c>
      <c r="PIR78" s="1209">
        <f t="shared" si="193"/>
        <v>0</v>
      </c>
      <c r="PIS78" s="1209">
        <f t="shared" si="193"/>
        <v>0</v>
      </c>
      <c r="PIT78" s="1209">
        <f t="shared" si="193"/>
        <v>0</v>
      </c>
      <c r="PIU78" s="1209">
        <f t="shared" si="193"/>
        <v>0</v>
      </c>
      <c r="PIV78" s="1209">
        <f t="shared" si="193"/>
        <v>0</v>
      </c>
      <c r="PIW78" s="1209">
        <f t="shared" si="193"/>
        <v>0</v>
      </c>
      <c r="PIX78" s="1209">
        <f t="shared" si="193"/>
        <v>0</v>
      </c>
      <c r="PIY78" s="1209">
        <f t="shared" si="193"/>
        <v>0</v>
      </c>
      <c r="PIZ78" s="1209">
        <f t="shared" ref="PIZ78:PLK78" si="194">SUM(PIZ76:PIZ77)</f>
        <v>0</v>
      </c>
      <c r="PJA78" s="1209">
        <f t="shared" si="194"/>
        <v>0</v>
      </c>
      <c r="PJB78" s="1209">
        <f t="shared" si="194"/>
        <v>0</v>
      </c>
      <c r="PJC78" s="1209">
        <f t="shared" si="194"/>
        <v>0</v>
      </c>
      <c r="PJD78" s="1209">
        <f t="shared" si="194"/>
        <v>0</v>
      </c>
      <c r="PJE78" s="1209">
        <f t="shared" si="194"/>
        <v>0</v>
      </c>
      <c r="PJF78" s="1209">
        <f t="shared" si="194"/>
        <v>0</v>
      </c>
      <c r="PJG78" s="1209">
        <f t="shared" si="194"/>
        <v>0</v>
      </c>
      <c r="PJH78" s="1209">
        <f t="shared" si="194"/>
        <v>0</v>
      </c>
      <c r="PJI78" s="1209">
        <f t="shared" si="194"/>
        <v>0</v>
      </c>
      <c r="PJJ78" s="1209">
        <f t="shared" si="194"/>
        <v>0</v>
      </c>
      <c r="PJK78" s="1209">
        <f t="shared" si="194"/>
        <v>0</v>
      </c>
      <c r="PJL78" s="1209">
        <f t="shared" si="194"/>
        <v>0</v>
      </c>
      <c r="PJM78" s="1209">
        <f t="shared" si="194"/>
        <v>0</v>
      </c>
      <c r="PJN78" s="1209">
        <f t="shared" si="194"/>
        <v>0</v>
      </c>
      <c r="PJO78" s="1209">
        <f t="shared" si="194"/>
        <v>0</v>
      </c>
      <c r="PJP78" s="1209">
        <f t="shared" si="194"/>
        <v>0</v>
      </c>
      <c r="PJQ78" s="1209">
        <f t="shared" si="194"/>
        <v>0</v>
      </c>
      <c r="PJR78" s="1209">
        <f t="shared" si="194"/>
        <v>0</v>
      </c>
      <c r="PJS78" s="1209">
        <f t="shared" si="194"/>
        <v>0</v>
      </c>
      <c r="PJT78" s="1209">
        <f t="shared" si="194"/>
        <v>0</v>
      </c>
      <c r="PJU78" s="1209">
        <f t="shared" si="194"/>
        <v>0</v>
      </c>
      <c r="PJV78" s="1209">
        <f t="shared" si="194"/>
        <v>0</v>
      </c>
      <c r="PJW78" s="1209">
        <f t="shared" si="194"/>
        <v>0</v>
      </c>
      <c r="PJX78" s="1209">
        <f t="shared" si="194"/>
        <v>0</v>
      </c>
      <c r="PJY78" s="1209">
        <f t="shared" si="194"/>
        <v>0</v>
      </c>
      <c r="PJZ78" s="1209">
        <f t="shared" si="194"/>
        <v>0</v>
      </c>
      <c r="PKA78" s="1209">
        <f t="shared" si="194"/>
        <v>0</v>
      </c>
      <c r="PKB78" s="1209">
        <f t="shared" si="194"/>
        <v>0</v>
      </c>
      <c r="PKC78" s="1209">
        <f t="shared" si="194"/>
        <v>0</v>
      </c>
      <c r="PKD78" s="1209">
        <f t="shared" si="194"/>
        <v>0</v>
      </c>
      <c r="PKE78" s="1209">
        <f t="shared" si="194"/>
        <v>0</v>
      </c>
      <c r="PKF78" s="1209">
        <f t="shared" si="194"/>
        <v>0</v>
      </c>
      <c r="PKG78" s="1209">
        <f t="shared" si="194"/>
        <v>0</v>
      </c>
      <c r="PKH78" s="1209">
        <f t="shared" si="194"/>
        <v>0</v>
      </c>
      <c r="PKI78" s="1209">
        <f t="shared" si="194"/>
        <v>0</v>
      </c>
      <c r="PKJ78" s="1209">
        <f t="shared" si="194"/>
        <v>0</v>
      </c>
      <c r="PKK78" s="1209">
        <f t="shared" si="194"/>
        <v>0</v>
      </c>
      <c r="PKL78" s="1209">
        <f t="shared" si="194"/>
        <v>0</v>
      </c>
      <c r="PKM78" s="1209">
        <f t="shared" si="194"/>
        <v>0</v>
      </c>
      <c r="PKN78" s="1209">
        <f t="shared" si="194"/>
        <v>0</v>
      </c>
      <c r="PKO78" s="1209">
        <f t="shared" si="194"/>
        <v>0</v>
      </c>
      <c r="PKP78" s="1209">
        <f t="shared" si="194"/>
        <v>0</v>
      </c>
      <c r="PKQ78" s="1209">
        <f t="shared" si="194"/>
        <v>0</v>
      </c>
      <c r="PKR78" s="1209">
        <f t="shared" si="194"/>
        <v>0</v>
      </c>
      <c r="PKS78" s="1209">
        <f t="shared" si="194"/>
        <v>0</v>
      </c>
      <c r="PKT78" s="1209">
        <f t="shared" si="194"/>
        <v>0</v>
      </c>
      <c r="PKU78" s="1209">
        <f t="shared" si="194"/>
        <v>0</v>
      </c>
      <c r="PKV78" s="1209">
        <f t="shared" si="194"/>
        <v>0</v>
      </c>
      <c r="PKW78" s="1209">
        <f t="shared" si="194"/>
        <v>0</v>
      </c>
      <c r="PKX78" s="1209">
        <f t="shared" si="194"/>
        <v>0</v>
      </c>
      <c r="PKY78" s="1209">
        <f t="shared" si="194"/>
        <v>0</v>
      </c>
      <c r="PKZ78" s="1209">
        <f t="shared" si="194"/>
        <v>0</v>
      </c>
      <c r="PLA78" s="1209">
        <f t="shared" si="194"/>
        <v>0</v>
      </c>
      <c r="PLB78" s="1209">
        <f t="shared" si="194"/>
        <v>0</v>
      </c>
      <c r="PLC78" s="1209">
        <f t="shared" si="194"/>
        <v>0</v>
      </c>
      <c r="PLD78" s="1209">
        <f t="shared" si="194"/>
        <v>0</v>
      </c>
      <c r="PLE78" s="1209">
        <f t="shared" si="194"/>
        <v>0</v>
      </c>
      <c r="PLF78" s="1209">
        <f t="shared" si="194"/>
        <v>0</v>
      </c>
      <c r="PLG78" s="1209">
        <f t="shared" si="194"/>
        <v>0</v>
      </c>
      <c r="PLH78" s="1209">
        <f t="shared" si="194"/>
        <v>0</v>
      </c>
      <c r="PLI78" s="1209">
        <f t="shared" si="194"/>
        <v>0</v>
      </c>
      <c r="PLJ78" s="1209">
        <f t="shared" si="194"/>
        <v>0</v>
      </c>
      <c r="PLK78" s="1209">
        <f t="shared" si="194"/>
        <v>0</v>
      </c>
      <c r="PLL78" s="1209">
        <f t="shared" ref="PLL78:PNW78" si="195">SUM(PLL76:PLL77)</f>
        <v>0</v>
      </c>
      <c r="PLM78" s="1209">
        <f t="shared" si="195"/>
        <v>0</v>
      </c>
      <c r="PLN78" s="1209">
        <f t="shared" si="195"/>
        <v>0</v>
      </c>
      <c r="PLO78" s="1209">
        <f t="shared" si="195"/>
        <v>0</v>
      </c>
      <c r="PLP78" s="1209">
        <f t="shared" si="195"/>
        <v>0</v>
      </c>
      <c r="PLQ78" s="1209">
        <f t="shared" si="195"/>
        <v>0</v>
      </c>
      <c r="PLR78" s="1209">
        <f t="shared" si="195"/>
        <v>0</v>
      </c>
      <c r="PLS78" s="1209">
        <f t="shared" si="195"/>
        <v>0</v>
      </c>
      <c r="PLT78" s="1209">
        <f t="shared" si="195"/>
        <v>0</v>
      </c>
      <c r="PLU78" s="1209">
        <f t="shared" si="195"/>
        <v>0</v>
      </c>
      <c r="PLV78" s="1209">
        <f t="shared" si="195"/>
        <v>0</v>
      </c>
      <c r="PLW78" s="1209">
        <f t="shared" si="195"/>
        <v>0</v>
      </c>
      <c r="PLX78" s="1209">
        <f t="shared" si="195"/>
        <v>0</v>
      </c>
      <c r="PLY78" s="1209">
        <f t="shared" si="195"/>
        <v>0</v>
      </c>
      <c r="PLZ78" s="1209">
        <f t="shared" si="195"/>
        <v>0</v>
      </c>
      <c r="PMA78" s="1209">
        <f t="shared" si="195"/>
        <v>0</v>
      </c>
      <c r="PMB78" s="1209">
        <f t="shared" si="195"/>
        <v>0</v>
      </c>
      <c r="PMC78" s="1209">
        <f t="shared" si="195"/>
        <v>0</v>
      </c>
      <c r="PMD78" s="1209">
        <f t="shared" si="195"/>
        <v>0</v>
      </c>
      <c r="PME78" s="1209">
        <f t="shared" si="195"/>
        <v>0</v>
      </c>
      <c r="PMF78" s="1209">
        <f t="shared" si="195"/>
        <v>0</v>
      </c>
      <c r="PMG78" s="1209">
        <f t="shared" si="195"/>
        <v>0</v>
      </c>
      <c r="PMH78" s="1209">
        <f t="shared" si="195"/>
        <v>0</v>
      </c>
      <c r="PMI78" s="1209">
        <f t="shared" si="195"/>
        <v>0</v>
      </c>
      <c r="PMJ78" s="1209">
        <f t="shared" si="195"/>
        <v>0</v>
      </c>
      <c r="PMK78" s="1209">
        <f t="shared" si="195"/>
        <v>0</v>
      </c>
      <c r="PML78" s="1209">
        <f t="shared" si="195"/>
        <v>0</v>
      </c>
      <c r="PMM78" s="1209">
        <f t="shared" si="195"/>
        <v>0</v>
      </c>
      <c r="PMN78" s="1209">
        <f t="shared" si="195"/>
        <v>0</v>
      </c>
      <c r="PMO78" s="1209">
        <f t="shared" si="195"/>
        <v>0</v>
      </c>
      <c r="PMP78" s="1209">
        <f t="shared" si="195"/>
        <v>0</v>
      </c>
      <c r="PMQ78" s="1209">
        <f t="shared" si="195"/>
        <v>0</v>
      </c>
      <c r="PMR78" s="1209">
        <f t="shared" si="195"/>
        <v>0</v>
      </c>
      <c r="PMS78" s="1209">
        <f t="shared" si="195"/>
        <v>0</v>
      </c>
      <c r="PMT78" s="1209">
        <f t="shared" si="195"/>
        <v>0</v>
      </c>
      <c r="PMU78" s="1209">
        <f t="shared" si="195"/>
        <v>0</v>
      </c>
      <c r="PMV78" s="1209">
        <f t="shared" si="195"/>
        <v>0</v>
      </c>
      <c r="PMW78" s="1209">
        <f t="shared" si="195"/>
        <v>0</v>
      </c>
      <c r="PMX78" s="1209">
        <f t="shared" si="195"/>
        <v>0</v>
      </c>
      <c r="PMY78" s="1209">
        <f t="shared" si="195"/>
        <v>0</v>
      </c>
      <c r="PMZ78" s="1209">
        <f t="shared" si="195"/>
        <v>0</v>
      </c>
      <c r="PNA78" s="1209">
        <f t="shared" si="195"/>
        <v>0</v>
      </c>
      <c r="PNB78" s="1209">
        <f t="shared" si="195"/>
        <v>0</v>
      </c>
      <c r="PNC78" s="1209">
        <f t="shared" si="195"/>
        <v>0</v>
      </c>
      <c r="PND78" s="1209">
        <f t="shared" si="195"/>
        <v>0</v>
      </c>
      <c r="PNE78" s="1209">
        <f t="shared" si="195"/>
        <v>0</v>
      </c>
      <c r="PNF78" s="1209">
        <f t="shared" si="195"/>
        <v>0</v>
      </c>
      <c r="PNG78" s="1209">
        <f t="shared" si="195"/>
        <v>0</v>
      </c>
      <c r="PNH78" s="1209">
        <f t="shared" si="195"/>
        <v>0</v>
      </c>
      <c r="PNI78" s="1209">
        <f t="shared" si="195"/>
        <v>0</v>
      </c>
      <c r="PNJ78" s="1209">
        <f t="shared" si="195"/>
        <v>0</v>
      </c>
      <c r="PNK78" s="1209">
        <f t="shared" si="195"/>
        <v>0</v>
      </c>
      <c r="PNL78" s="1209">
        <f t="shared" si="195"/>
        <v>0</v>
      </c>
      <c r="PNM78" s="1209">
        <f t="shared" si="195"/>
        <v>0</v>
      </c>
      <c r="PNN78" s="1209">
        <f t="shared" si="195"/>
        <v>0</v>
      </c>
      <c r="PNO78" s="1209">
        <f t="shared" si="195"/>
        <v>0</v>
      </c>
      <c r="PNP78" s="1209">
        <f t="shared" si="195"/>
        <v>0</v>
      </c>
      <c r="PNQ78" s="1209">
        <f t="shared" si="195"/>
        <v>0</v>
      </c>
      <c r="PNR78" s="1209">
        <f t="shared" si="195"/>
        <v>0</v>
      </c>
      <c r="PNS78" s="1209">
        <f t="shared" si="195"/>
        <v>0</v>
      </c>
      <c r="PNT78" s="1209">
        <f t="shared" si="195"/>
        <v>0</v>
      </c>
      <c r="PNU78" s="1209">
        <f t="shared" si="195"/>
        <v>0</v>
      </c>
      <c r="PNV78" s="1209">
        <f t="shared" si="195"/>
        <v>0</v>
      </c>
      <c r="PNW78" s="1209">
        <f t="shared" si="195"/>
        <v>0</v>
      </c>
      <c r="PNX78" s="1209">
        <f t="shared" ref="PNX78:PQI78" si="196">SUM(PNX76:PNX77)</f>
        <v>0</v>
      </c>
      <c r="PNY78" s="1209">
        <f t="shared" si="196"/>
        <v>0</v>
      </c>
      <c r="PNZ78" s="1209">
        <f t="shared" si="196"/>
        <v>0</v>
      </c>
      <c r="POA78" s="1209">
        <f t="shared" si="196"/>
        <v>0</v>
      </c>
      <c r="POB78" s="1209">
        <f t="shared" si="196"/>
        <v>0</v>
      </c>
      <c r="POC78" s="1209">
        <f t="shared" si="196"/>
        <v>0</v>
      </c>
      <c r="POD78" s="1209">
        <f t="shared" si="196"/>
        <v>0</v>
      </c>
      <c r="POE78" s="1209">
        <f t="shared" si="196"/>
        <v>0</v>
      </c>
      <c r="POF78" s="1209">
        <f t="shared" si="196"/>
        <v>0</v>
      </c>
      <c r="POG78" s="1209">
        <f t="shared" si="196"/>
        <v>0</v>
      </c>
      <c r="POH78" s="1209">
        <f t="shared" si="196"/>
        <v>0</v>
      </c>
      <c r="POI78" s="1209">
        <f t="shared" si="196"/>
        <v>0</v>
      </c>
      <c r="POJ78" s="1209">
        <f t="shared" si="196"/>
        <v>0</v>
      </c>
      <c r="POK78" s="1209">
        <f t="shared" si="196"/>
        <v>0</v>
      </c>
      <c r="POL78" s="1209">
        <f t="shared" si="196"/>
        <v>0</v>
      </c>
      <c r="POM78" s="1209">
        <f t="shared" si="196"/>
        <v>0</v>
      </c>
      <c r="PON78" s="1209">
        <f t="shared" si="196"/>
        <v>0</v>
      </c>
      <c r="POO78" s="1209">
        <f t="shared" si="196"/>
        <v>0</v>
      </c>
      <c r="POP78" s="1209">
        <f t="shared" si="196"/>
        <v>0</v>
      </c>
      <c r="POQ78" s="1209">
        <f t="shared" si="196"/>
        <v>0</v>
      </c>
      <c r="POR78" s="1209">
        <f t="shared" si="196"/>
        <v>0</v>
      </c>
      <c r="POS78" s="1209">
        <f t="shared" si="196"/>
        <v>0</v>
      </c>
      <c r="POT78" s="1209">
        <f t="shared" si="196"/>
        <v>0</v>
      </c>
      <c r="POU78" s="1209">
        <f t="shared" si="196"/>
        <v>0</v>
      </c>
      <c r="POV78" s="1209">
        <f t="shared" si="196"/>
        <v>0</v>
      </c>
      <c r="POW78" s="1209">
        <f t="shared" si="196"/>
        <v>0</v>
      </c>
      <c r="POX78" s="1209">
        <f t="shared" si="196"/>
        <v>0</v>
      </c>
      <c r="POY78" s="1209">
        <f t="shared" si="196"/>
        <v>0</v>
      </c>
      <c r="POZ78" s="1209">
        <f t="shared" si="196"/>
        <v>0</v>
      </c>
      <c r="PPA78" s="1209">
        <f t="shared" si="196"/>
        <v>0</v>
      </c>
      <c r="PPB78" s="1209">
        <f t="shared" si="196"/>
        <v>0</v>
      </c>
      <c r="PPC78" s="1209">
        <f t="shared" si="196"/>
        <v>0</v>
      </c>
      <c r="PPD78" s="1209">
        <f t="shared" si="196"/>
        <v>0</v>
      </c>
      <c r="PPE78" s="1209">
        <f t="shared" si="196"/>
        <v>0</v>
      </c>
      <c r="PPF78" s="1209">
        <f t="shared" si="196"/>
        <v>0</v>
      </c>
      <c r="PPG78" s="1209">
        <f t="shared" si="196"/>
        <v>0</v>
      </c>
      <c r="PPH78" s="1209">
        <f t="shared" si="196"/>
        <v>0</v>
      </c>
      <c r="PPI78" s="1209">
        <f t="shared" si="196"/>
        <v>0</v>
      </c>
      <c r="PPJ78" s="1209">
        <f t="shared" si="196"/>
        <v>0</v>
      </c>
      <c r="PPK78" s="1209">
        <f t="shared" si="196"/>
        <v>0</v>
      </c>
      <c r="PPL78" s="1209">
        <f t="shared" si="196"/>
        <v>0</v>
      </c>
      <c r="PPM78" s="1209">
        <f t="shared" si="196"/>
        <v>0</v>
      </c>
      <c r="PPN78" s="1209">
        <f t="shared" si="196"/>
        <v>0</v>
      </c>
      <c r="PPO78" s="1209">
        <f t="shared" si="196"/>
        <v>0</v>
      </c>
      <c r="PPP78" s="1209">
        <f t="shared" si="196"/>
        <v>0</v>
      </c>
      <c r="PPQ78" s="1209">
        <f t="shared" si="196"/>
        <v>0</v>
      </c>
      <c r="PPR78" s="1209">
        <f t="shared" si="196"/>
        <v>0</v>
      </c>
      <c r="PPS78" s="1209">
        <f t="shared" si="196"/>
        <v>0</v>
      </c>
      <c r="PPT78" s="1209">
        <f t="shared" si="196"/>
        <v>0</v>
      </c>
      <c r="PPU78" s="1209">
        <f t="shared" si="196"/>
        <v>0</v>
      </c>
      <c r="PPV78" s="1209">
        <f t="shared" si="196"/>
        <v>0</v>
      </c>
      <c r="PPW78" s="1209">
        <f t="shared" si="196"/>
        <v>0</v>
      </c>
      <c r="PPX78" s="1209">
        <f t="shared" si="196"/>
        <v>0</v>
      </c>
      <c r="PPY78" s="1209">
        <f t="shared" si="196"/>
        <v>0</v>
      </c>
      <c r="PPZ78" s="1209">
        <f t="shared" si="196"/>
        <v>0</v>
      </c>
      <c r="PQA78" s="1209">
        <f t="shared" si="196"/>
        <v>0</v>
      </c>
      <c r="PQB78" s="1209">
        <f t="shared" si="196"/>
        <v>0</v>
      </c>
      <c r="PQC78" s="1209">
        <f t="shared" si="196"/>
        <v>0</v>
      </c>
      <c r="PQD78" s="1209">
        <f t="shared" si="196"/>
        <v>0</v>
      </c>
      <c r="PQE78" s="1209">
        <f t="shared" si="196"/>
        <v>0</v>
      </c>
      <c r="PQF78" s="1209">
        <f t="shared" si="196"/>
        <v>0</v>
      </c>
      <c r="PQG78" s="1209">
        <f t="shared" si="196"/>
        <v>0</v>
      </c>
      <c r="PQH78" s="1209">
        <f t="shared" si="196"/>
        <v>0</v>
      </c>
      <c r="PQI78" s="1209">
        <f t="shared" si="196"/>
        <v>0</v>
      </c>
      <c r="PQJ78" s="1209">
        <f t="shared" ref="PQJ78:PSU78" si="197">SUM(PQJ76:PQJ77)</f>
        <v>0</v>
      </c>
      <c r="PQK78" s="1209">
        <f t="shared" si="197"/>
        <v>0</v>
      </c>
      <c r="PQL78" s="1209">
        <f t="shared" si="197"/>
        <v>0</v>
      </c>
      <c r="PQM78" s="1209">
        <f t="shared" si="197"/>
        <v>0</v>
      </c>
      <c r="PQN78" s="1209">
        <f t="shared" si="197"/>
        <v>0</v>
      </c>
      <c r="PQO78" s="1209">
        <f t="shared" si="197"/>
        <v>0</v>
      </c>
      <c r="PQP78" s="1209">
        <f t="shared" si="197"/>
        <v>0</v>
      </c>
      <c r="PQQ78" s="1209">
        <f t="shared" si="197"/>
        <v>0</v>
      </c>
      <c r="PQR78" s="1209">
        <f t="shared" si="197"/>
        <v>0</v>
      </c>
      <c r="PQS78" s="1209">
        <f t="shared" si="197"/>
        <v>0</v>
      </c>
      <c r="PQT78" s="1209">
        <f t="shared" si="197"/>
        <v>0</v>
      </c>
      <c r="PQU78" s="1209">
        <f t="shared" si="197"/>
        <v>0</v>
      </c>
      <c r="PQV78" s="1209">
        <f t="shared" si="197"/>
        <v>0</v>
      </c>
      <c r="PQW78" s="1209">
        <f t="shared" si="197"/>
        <v>0</v>
      </c>
      <c r="PQX78" s="1209">
        <f t="shared" si="197"/>
        <v>0</v>
      </c>
      <c r="PQY78" s="1209">
        <f t="shared" si="197"/>
        <v>0</v>
      </c>
      <c r="PQZ78" s="1209">
        <f t="shared" si="197"/>
        <v>0</v>
      </c>
      <c r="PRA78" s="1209">
        <f t="shared" si="197"/>
        <v>0</v>
      </c>
      <c r="PRB78" s="1209">
        <f t="shared" si="197"/>
        <v>0</v>
      </c>
      <c r="PRC78" s="1209">
        <f t="shared" si="197"/>
        <v>0</v>
      </c>
      <c r="PRD78" s="1209">
        <f t="shared" si="197"/>
        <v>0</v>
      </c>
      <c r="PRE78" s="1209">
        <f t="shared" si="197"/>
        <v>0</v>
      </c>
      <c r="PRF78" s="1209">
        <f t="shared" si="197"/>
        <v>0</v>
      </c>
      <c r="PRG78" s="1209">
        <f t="shared" si="197"/>
        <v>0</v>
      </c>
      <c r="PRH78" s="1209">
        <f t="shared" si="197"/>
        <v>0</v>
      </c>
      <c r="PRI78" s="1209">
        <f t="shared" si="197"/>
        <v>0</v>
      </c>
      <c r="PRJ78" s="1209">
        <f t="shared" si="197"/>
        <v>0</v>
      </c>
      <c r="PRK78" s="1209">
        <f t="shared" si="197"/>
        <v>0</v>
      </c>
      <c r="PRL78" s="1209">
        <f t="shared" si="197"/>
        <v>0</v>
      </c>
      <c r="PRM78" s="1209">
        <f t="shared" si="197"/>
        <v>0</v>
      </c>
      <c r="PRN78" s="1209">
        <f t="shared" si="197"/>
        <v>0</v>
      </c>
      <c r="PRO78" s="1209">
        <f t="shared" si="197"/>
        <v>0</v>
      </c>
      <c r="PRP78" s="1209">
        <f t="shared" si="197"/>
        <v>0</v>
      </c>
      <c r="PRQ78" s="1209">
        <f t="shared" si="197"/>
        <v>0</v>
      </c>
      <c r="PRR78" s="1209">
        <f t="shared" si="197"/>
        <v>0</v>
      </c>
      <c r="PRS78" s="1209">
        <f t="shared" si="197"/>
        <v>0</v>
      </c>
      <c r="PRT78" s="1209">
        <f t="shared" si="197"/>
        <v>0</v>
      </c>
      <c r="PRU78" s="1209">
        <f t="shared" si="197"/>
        <v>0</v>
      </c>
      <c r="PRV78" s="1209">
        <f t="shared" si="197"/>
        <v>0</v>
      </c>
      <c r="PRW78" s="1209">
        <f t="shared" si="197"/>
        <v>0</v>
      </c>
      <c r="PRX78" s="1209">
        <f t="shared" si="197"/>
        <v>0</v>
      </c>
      <c r="PRY78" s="1209">
        <f t="shared" si="197"/>
        <v>0</v>
      </c>
      <c r="PRZ78" s="1209">
        <f t="shared" si="197"/>
        <v>0</v>
      </c>
      <c r="PSA78" s="1209">
        <f t="shared" si="197"/>
        <v>0</v>
      </c>
      <c r="PSB78" s="1209">
        <f t="shared" si="197"/>
        <v>0</v>
      </c>
      <c r="PSC78" s="1209">
        <f t="shared" si="197"/>
        <v>0</v>
      </c>
      <c r="PSD78" s="1209">
        <f t="shared" si="197"/>
        <v>0</v>
      </c>
      <c r="PSE78" s="1209">
        <f t="shared" si="197"/>
        <v>0</v>
      </c>
      <c r="PSF78" s="1209">
        <f t="shared" si="197"/>
        <v>0</v>
      </c>
      <c r="PSG78" s="1209">
        <f t="shared" si="197"/>
        <v>0</v>
      </c>
      <c r="PSH78" s="1209">
        <f t="shared" si="197"/>
        <v>0</v>
      </c>
      <c r="PSI78" s="1209">
        <f t="shared" si="197"/>
        <v>0</v>
      </c>
      <c r="PSJ78" s="1209">
        <f t="shared" si="197"/>
        <v>0</v>
      </c>
      <c r="PSK78" s="1209">
        <f t="shared" si="197"/>
        <v>0</v>
      </c>
      <c r="PSL78" s="1209">
        <f t="shared" si="197"/>
        <v>0</v>
      </c>
      <c r="PSM78" s="1209">
        <f t="shared" si="197"/>
        <v>0</v>
      </c>
      <c r="PSN78" s="1209">
        <f t="shared" si="197"/>
        <v>0</v>
      </c>
      <c r="PSO78" s="1209">
        <f t="shared" si="197"/>
        <v>0</v>
      </c>
      <c r="PSP78" s="1209">
        <f t="shared" si="197"/>
        <v>0</v>
      </c>
      <c r="PSQ78" s="1209">
        <f t="shared" si="197"/>
        <v>0</v>
      </c>
      <c r="PSR78" s="1209">
        <f t="shared" si="197"/>
        <v>0</v>
      </c>
      <c r="PSS78" s="1209">
        <f t="shared" si="197"/>
        <v>0</v>
      </c>
      <c r="PST78" s="1209">
        <f t="shared" si="197"/>
        <v>0</v>
      </c>
      <c r="PSU78" s="1209">
        <f t="shared" si="197"/>
        <v>0</v>
      </c>
      <c r="PSV78" s="1209">
        <f t="shared" ref="PSV78:PVG78" si="198">SUM(PSV76:PSV77)</f>
        <v>0</v>
      </c>
      <c r="PSW78" s="1209">
        <f t="shared" si="198"/>
        <v>0</v>
      </c>
      <c r="PSX78" s="1209">
        <f t="shared" si="198"/>
        <v>0</v>
      </c>
      <c r="PSY78" s="1209">
        <f t="shared" si="198"/>
        <v>0</v>
      </c>
      <c r="PSZ78" s="1209">
        <f t="shared" si="198"/>
        <v>0</v>
      </c>
      <c r="PTA78" s="1209">
        <f t="shared" si="198"/>
        <v>0</v>
      </c>
      <c r="PTB78" s="1209">
        <f t="shared" si="198"/>
        <v>0</v>
      </c>
      <c r="PTC78" s="1209">
        <f t="shared" si="198"/>
        <v>0</v>
      </c>
      <c r="PTD78" s="1209">
        <f t="shared" si="198"/>
        <v>0</v>
      </c>
      <c r="PTE78" s="1209">
        <f t="shared" si="198"/>
        <v>0</v>
      </c>
      <c r="PTF78" s="1209">
        <f t="shared" si="198"/>
        <v>0</v>
      </c>
      <c r="PTG78" s="1209">
        <f t="shared" si="198"/>
        <v>0</v>
      </c>
      <c r="PTH78" s="1209">
        <f t="shared" si="198"/>
        <v>0</v>
      </c>
      <c r="PTI78" s="1209">
        <f t="shared" si="198"/>
        <v>0</v>
      </c>
      <c r="PTJ78" s="1209">
        <f t="shared" si="198"/>
        <v>0</v>
      </c>
      <c r="PTK78" s="1209">
        <f t="shared" si="198"/>
        <v>0</v>
      </c>
      <c r="PTL78" s="1209">
        <f t="shared" si="198"/>
        <v>0</v>
      </c>
      <c r="PTM78" s="1209">
        <f t="shared" si="198"/>
        <v>0</v>
      </c>
      <c r="PTN78" s="1209">
        <f t="shared" si="198"/>
        <v>0</v>
      </c>
      <c r="PTO78" s="1209">
        <f t="shared" si="198"/>
        <v>0</v>
      </c>
      <c r="PTP78" s="1209">
        <f t="shared" si="198"/>
        <v>0</v>
      </c>
      <c r="PTQ78" s="1209">
        <f t="shared" si="198"/>
        <v>0</v>
      </c>
      <c r="PTR78" s="1209">
        <f t="shared" si="198"/>
        <v>0</v>
      </c>
      <c r="PTS78" s="1209">
        <f t="shared" si="198"/>
        <v>0</v>
      </c>
      <c r="PTT78" s="1209">
        <f t="shared" si="198"/>
        <v>0</v>
      </c>
      <c r="PTU78" s="1209">
        <f t="shared" si="198"/>
        <v>0</v>
      </c>
      <c r="PTV78" s="1209">
        <f t="shared" si="198"/>
        <v>0</v>
      </c>
      <c r="PTW78" s="1209">
        <f t="shared" si="198"/>
        <v>0</v>
      </c>
      <c r="PTX78" s="1209">
        <f t="shared" si="198"/>
        <v>0</v>
      </c>
      <c r="PTY78" s="1209">
        <f t="shared" si="198"/>
        <v>0</v>
      </c>
      <c r="PTZ78" s="1209">
        <f t="shared" si="198"/>
        <v>0</v>
      </c>
      <c r="PUA78" s="1209">
        <f t="shared" si="198"/>
        <v>0</v>
      </c>
      <c r="PUB78" s="1209">
        <f t="shared" si="198"/>
        <v>0</v>
      </c>
      <c r="PUC78" s="1209">
        <f t="shared" si="198"/>
        <v>0</v>
      </c>
      <c r="PUD78" s="1209">
        <f t="shared" si="198"/>
        <v>0</v>
      </c>
      <c r="PUE78" s="1209">
        <f t="shared" si="198"/>
        <v>0</v>
      </c>
      <c r="PUF78" s="1209">
        <f t="shared" si="198"/>
        <v>0</v>
      </c>
      <c r="PUG78" s="1209">
        <f t="shared" si="198"/>
        <v>0</v>
      </c>
      <c r="PUH78" s="1209">
        <f t="shared" si="198"/>
        <v>0</v>
      </c>
      <c r="PUI78" s="1209">
        <f t="shared" si="198"/>
        <v>0</v>
      </c>
      <c r="PUJ78" s="1209">
        <f t="shared" si="198"/>
        <v>0</v>
      </c>
      <c r="PUK78" s="1209">
        <f t="shared" si="198"/>
        <v>0</v>
      </c>
      <c r="PUL78" s="1209">
        <f t="shared" si="198"/>
        <v>0</v>
      </c>
      <c r="PUM78" s="1209">
        <f t="shared" si="198"/>
        <v>0</v>
      </c>
      <c r="PUN78" s="1209">
        <f t="shared" si="198"/>
        <v>0</v>
      </c>
      <c r="PUO78" s="1209">
        <f t="shared" si="198"/>
        <v>0</v>
      </c>
      <c r="PUP78" s="1209">
        <f t="shared" si="198"/>
        <v>0</v>
      </c>
      <c r="PUQ78" s="1209">
        <f t="shared" si="198"/>
        <v>0</v>
      </c>
      <c r="PUR78" s="1209">
        <f t="shared" si="198"/>
        <v>0</v>
      </c>
      <c r="PUS78" s="1209">
        <f t="shared" si="198"/>
        <v>0</v>
      </c>
      <c r="PUT78" s="1209">
        <f t="shared" si="198"/>
        <v>0</v>
      </c>
      <c r="PUU78" s="1209">
        <f t="shared" si="198"/>
        <v>0</v>
      </c>
      <c r="PUV78" s="1209">
        <f t="shared" si="198"/>
        <v>0</v>
      </c>
      <c r="PUW78" s="1209">
        <f t="shared" si="198"/>
        <v>0</v>
      </c>
      <c r="PUX78" s="1209">
        <f t="shared" si="198"/>
        <v>0</v>
      </c>
      <c r="PUY78" s="1209">
        <f t="shared" si="198"/>
        <v>0</v>
      </c>
      <c r="PUZ78" s="1209">
        <f t="shared" si="198"/>
        <v>0</v>
      </c>
      <c r="PVA78" s="1209">
        <f t="shared" si="198"/>
        <v>0</v>
      </c>
      <c r="PVB78" s="1209">
        <f t="shared" si="198"/>
        <v>0</v>
      </c>
      <c r="PVC78" s="1209">
        <f t="shared" si="198"/>
        <v>0</v>
      </c>
      <c r="PVD78" s="1209">
        <f t="shared" si="198"/>
        <v>0</v>
      </c>
      <c r="PVE78" s="1209">
        <f t="shared" si="198"/>
        <v>0</v>
      </c>
      <c r="PVF78" s="1209">
        <f t="shared" si="198"/>
        <v>0</v>
      </c>
      <c r="PVG78" s="1209">
        <f t="shared" si="198"/>
        <v>0</v>
      </c>
      <c r="PVH78" s="1209">
        <f t="shared" ref="PVH78:PXS78" si="199">SUM(PVH76:PVH77)</f>
        <v>0</v>
      </c>
      <c r="PVI78" s="1209">
        <f t="shared" si="199"/>
        <v>0</v>
      </c>
      <c r="PVJ78" s="1209">
        <f t="shared" si="199"/>
        <v>0</v>
      </c>
      <c r="PVK78" s="1209">
        <f t="shared" si="199"/>
        <v>0</v>
      </c>
      <c r="PVL78" s="1209">
        <f t="shared" si="199"/>
        <v>0</v>
      </c>
      <c r="PVM78" s="1209">
        <f t="shared" si="199"/>
        <v>0</v>
      </c>
      <c r="PVN78" s="1209">
        <f t="shared" si="199"/>
        <v>0</v>
      </c>
      <c r="PVO78" s="1209">
        <f t="shared" si="199"/>
        <v>0</v>
      </c>
      <c r="PVP78" s="1209">
        <f t="shared" si="199"/>
        <v>0</v>
      </c>
      <c r="PVQ78" s="1209">
        <f t="shared" si="199"/>
        <v>0</v>
      </c>
      <c r="PVR78" s="1209">
        <f t="shared" si="199"/>
        <v>0</v>
      </c>
      <c r="PVS78" s="1209">
        <f t="shared" si="199"/>
        <v>0</v>
      </c>
      <c r="PVT78" s="1209">
        <f t="shared" si="199"/>
        <v>0</v>
      </c>
      <c r="PVU78" s="1209">
        <f t="shared" si="199"/>
        <v>0</v>
      </c>
      <c r="PVV78" s="1209">
        <f t="shared" si="199"/>
        <v>0</v>
      </c>
      <c r="PVW78" s="1209">
        <f t="shared" si="199"/>
        <v>0</v>
      </c>
      <c r="PVX78" s="1209">
        <f t="shared" si="199"/>
        <v>0</v>
      </c>
      <c r="PVY78" s="1209">
        <f t="shared" si="199"/>
        <v>0</v>
      </c>
      <c r="PVZ78" s="1209">
        <f t="shared" si="199"/>
        <v>0</v>
      </c>
      <c r="PWA78" s="1209">
        <f t="shared" si="199"/>
        <v>0</v>
      </c>
      <c r="PWB78" s="1209">
        <f t="shared" si="199"/>
        <v>0</v>
      </c>
      <c r="PWC78" s="1209">
        <f t="shared" si="199"/>
        <v>0</v>
      </c>
      <c r="PWD78" s="1209">
        <f t="shared" si="199"/>
        <v>0</v>
      </c>
      <c r="PWE78" s="1209">
        <f t="shared" si="199"/>
        <v>0</v>
      </c>
      <c r="PWF78" s="1209">
        <f t="shared" si="199"/>
        <v>0</v>
      </c>
      <c r="PWG78" s="1209">
        <f t="shared" si="199"/>
        <v>0</v>
      </c>
      <c r="PWH78" s="1209">
        <f t="shared" si="199"/>
        <v>0</v>
      </c>
      <c r="PWI78" s="1209">
        <f t="shared" si="199"/>
        <v>0</v>
      </c>
      <c r="PWJ78" s="1209">
        <f t="shared" si="199"/>
        <v>0</v>
      </c>
      <c r="PWK78" s="1209">
        <f t="shared" si="199"/>
        <v>0</v>
      </c>
      <c r="PWL78" s="1209">
        <f t="shared" si="199"/>
        <v>0</v>
      </c>
      <c r="PWM78" s="1209">
        <f t="shared" si="199"/>
        <v>0</v>
      </c>
      <c r="PWN78" s="1209">
        <f t="shared" si="199"/>
        <v>0</v>
      </c>
      <c r="PWO78" s="1209">
        <f t="shared" si="199"/>
        <v>0</v>
      </c>
      <c r="PWP78" s="1209">
        <f t="shared" si="199"/>
        <v>0</v>
      </c>
      <c r="PWQ78" s="1209">
        <f t="shared" si="199"/>
        <v>0</v>
      </c>
      <c r="PWR78" s="1209">
        <f t="shared" si="199"/>
        <v>0</v>
      </c>
      <c r="PWS78" s="1209">
        <f t="shared" si="199"/>
        <v>0</v>
      </c>
      <c r="PWT78" s="1209">
        <f t="shared" si="199"/>
        <v>0</v>
      </c>
      <c r="PWU78" s="1209">
        <f t="shared" si="199"/>
        <v>0</v>
      </c>
      <c r="PWV78" s="1209">
        <f t="shared" si="199"/>
        <v>0</v>
      </c>
      <c r="PWW78" s="1209">
        <f t="shared" si="199"/>
        <v>0</v>
      </c>
      <c r="PWX78" s="1209">
        <f t="shared" si="199"/>
        <v>0</v>
      </c>
      <c r="PWY78" s="1209">
        <f t="shared" si="199"/>
        <v>0</v>
      </c>
      <c r="PWZ78" s="1209">
        <f t="shared" si="199"/>
        <v>0</v>
      </c>
      <c r="PXA78" s="1209">
        <f t="shared" si="199"/>
        <v>0</v>
      </c>
      <c r="PXB78" s="1209">
        <f t="shared" si="199"/>
        <v>0</v>
      </c>
      <c r="PXC78" s="1209">
        <f t="shared" si="199"/>
        <v>0</v>
      </c>
      <c r="PXD78" s="1209">
        <f t="shared" si="199"/>
        <v>0</v>
      </c>
      <c r="PXE78" s="1209">
        <f t="shared" si="199"/>
        <v>0</v>
      </c>
      <c r="PXF78" s="1209">
        <f t="shared" si="199"/>
        <v>0</v>
      </c>
      <c r="PXG78" s="1209">
        <f t="shared" si="199"/>
        <v>0</v>
      </c>
      <c r="PXH78" s="1209">
        <f t="shared" si="199"/>
        <v>0</v>
      </c>
      <c r="PXI78" s="1209">
        <f t="shared" si="199"/>
        <v>0</v>
      </c>
      <c r="PXJ78" s="1209">
        <f t="shared" si="199"/>
        <v>0</v>
      </c>
      <c r="PXK78" s="1209">
        <f t="shared" si="199"/>
        <v>0</v>
      </c>
      <c r="PXL78" s="1209">
        <f t="shared" si="199"/>
        <v>0</v>
      </c>
      <c r="PXM78" s="1209">
        <f t="shared" si="199"/>
        <v>0</v>
      </c>
      <c r="PXN78" s="1209">
        <f t="shared" si="199"/>
        <v>0</v>
      </c>
      <c r="PXO78" s="1209">
        <f t="shared" si="199"/>
        <v>0</v>
      </c>
      <c r="PXP78" s="1209">
        <f t="shared" si="199"/>
        <v>0</v>
      </c>
      <c r="PXQ78" s="1209">
        <f t="shared" si="199"/>
        <v>0</v>
      </c>
      <c r="PXR78" s="1209">
        <f t="shared" si="199"/>
        <v>0</v>
      </c>
      <c r="PXS78" s="1209">
        <f t="shared" si="199"/>
        <v>0</v>
      </c>
      <c r="PXT78" s="1209">
        <f t="shared" ref="PXT78:QAE78" si="200">SUM(PXT76:PXT77)</f>
        <v>0</v>
      </c>
      <c r="PXU78" s="1209">
        <f t="shared" si="200"/>
        <v>0</v>
      </c>
      <c r="PXV78" s="1209">
        <f t="shared" si="200"/>
        <v>0</v>
      </c>
      <c r="PXW78" s="1209">
        <f t="shared" si="200"/>
        <v>0</v>
      </c>
      <c r="PXX78" s="1209">
        <f t="shared" si="200"/>
        <v>0</v>
      </c>
      <c r="PXY78" s="1209">
        <f t="shared" si="200"/>
        <v>0</v>
      </c>
      <c r="PXZ78" s="1209">
        <f t="shared" si="200"/>
        <v>0</v>
      </c>
      <c r="PYA78" s="1209">
        <f t="shared" si="200"/>
        <v>0</v>
      </c>
      <c r="PYB78" s="1209">
        <f t="shared" si="200"/>
        <v>0</v>
      </c>
      <c r="PYC78" s="1209">
        <f t="shared" si="200"/>
        <v>0</v>
      </c>
      <c r="PYD78" s="1209">
        <f t="shared" si="200"/>
        <v>0</v>
      </c>
      <c r="PYE78" s="1209">
        <f t="shared" si="200"/>
        <v>0</v>
      </c>
      <c r="PYF78" s="1209">
        <f t="shared" si="200"/>
        <v>0</v>
      </c>
      <c r="PYG78" s="1209">
        <f t="shared" si="200"/>
        <v>0</v>
      </c>
      <c r="PYH78" s="1209">
        <f t="shared" si="200"/>
        <v>0</v>
      </c>
      <c r="PYI78" s="1209">
        <f t="shared" si="200"/>
        <v>0</v>
      </c>
      <c r="PYJ78" s="1209">
        <f t="shared" si="200"/>
        <v>0</v>
      </c>
      <c r="PYK78" s="1209">
        <f t="shared" si="200"/>
        <v>0</v>
      </c>
      <c r="PYL78" s="1209">
        <f t="shared" si="200"/>
        <v>0</v>
      </c>
      <c r="PYM78" s="1209">
        <f t="shared" si="200"/>
        <v>0</v>
      </c>
      <c r="PYN78" s="1209">
        <f t="shared" si="200"/>
        <v>0</v>
      </c>
      <c r="PYO78" s="1209">
        <f t="shared" si="200"/>
        <v>0</v>
      </c>
      <c r="PYP78" s="1209">
        <f t="shared" si="200"/>
        <v>0</v>
      </c>
      <c r="PYQ78" s="1209">
        <f t="shared" si="200"/>
        <v>0</v>
      </c>
      <c r="PYR78" s="1209">
        <f t="shared" si="200"/>
        <v>0</v>
      </c>
      <c r="PYS78" s="1209">
        <f t="shared" si="200"/>
        <v>0</v>
      </c>
      <c r="PYT78" s="1209">
        <f t="shared" si="200"/>
        <v>0</v>
      </c>
      <c r="PYU78" s="1209">
        <f t="shared" si="200"/>
        <v>0</v>
      </c>
      <c r="PYV78" s="1209">
        <f t="shared" si="200"/>
        <v>0</v>
      </c>
      <c r="PYW78" s="1209">
        <f t="shared" si="200"/>
        <v>0</v>
      </c>
      <c r="PYX78" s="1209">
        <f t="shared" si="200"/>
        <v>0</v>
      </c>
      <c r="PYY78" s="1209">
        <f t="shared" si="200"/>
        <v>0</v>
      </c>
      <c r="PYZ78" s="1209">
        <f t="shared" si="200"/>
        <v>0</v>
      </c>
      <c r="PZA78" s="1209">
        <f t="shared" si="200"/>
        <v>0</v>
      </c>
      <c r="PZB78" s="1209">
        <f t="shared" si="200"/>
        <v>0</v>
      </c>
      <c r="PZC78" s="1209">
        <f t="shared" si="200"/>
        <v>0</v>
      </c>
      <c r="PZD78" s="1209">
        <f t="shared" si="200"/>
        <v>0</v>
      </c>
      <c r="PZE78" s="1209">
        <f t="shared" si="200"/>
        <v>0</v>
      </c>
      <c r="PZF78" s="1209">
        <f t="shared" si="200"/>
        <v>0</v>
      </c>
      <c r="PZG78" s="1209">
        <f t="shared" si="200"/>
        <v>0</v>
      </c>
      <c r="PZH78" s="1209">
        <f t="shared" si="200"/>
        <v>0</v>
      </c>
      <c r="PZI78" s="1209">
        <f t="shared" si="200"/>
        <v>0</v>
      </c>
      <c r="PZJ78" s="1209">
        <f t="shared" si="200"/>
        <v>0</v>
      </c>
      <c r="PZK78" s="1209">
        <f t="shared" si="200"/>
        <v>0</v>
      </c>
      <c r="PZL78" s="1209">
        <f t="shared" si="200"/>
        <v>0</v>
      </c>
      <c r="PZM78" s="1209">
        <f t="shared" si="200"/>
        <v>0</v>
      </c>
      <c r="PZN78" s="1209">
        <f t="shared" si="200"/>
        <v>0</v>
      </c>
      <c r="PZO78" s="1209">
        <f t="shared" si="200"/>
        <v>0</v>
      </c>
      <c r="PZP78" s="1209">
        <f t="shared" si="200"/>
        <v>0</v>
      </c>
      <c r="PZQ78" s="1209">
        <f t="shared" si="200"/>
        <v>0</v>
      </c>
      <c r="PZR78" s="1209">
        <f t="shared" si="200"/>
        <v>0</v>
      </c>
      <c r="PZS78" s="1209">
        <f t="shared" si="200"/>
        <v>0</v>
      </c>
      <c r="PZT78" s="1209">
        <f t="shared" si="200"/>
        <v>0</v>
      </c>
      <c r="PZU78" s="1209">
        <f t="shared" si="200"/>
        <v>0</v>
      </c>
      <c r="PZV78" s="1209">
        <f t="shared" si="200"/>
        <v>0</v>
      </c>
      <c r="PZW78" s="1209">
        <f t="shared" si="200"/>
        <v>0</v>
      </c>
      <c r="PZX78" s="1209">
        <f t="shared" si="200"/>
        <v>0</v>
      </c>
      <c r="PZY78" s="1209">
        <f t="shared" si="200"/>
        <v>0</v>
      </c>
      <c r="PZZ78" s="1209">
        <f t="shared" si="200"/>
        <v>0</v>
      </c>
      <c r="QAA78" s="1209">
        <f t="shared" si="200"/>
        <v>0</v>
      </c>
      <c r="QAB78" s="1209">
        <f t="shared" si="200"/>
        <v>0</v>
      </c>
      <c r="QAC78" s="1209">
        <f t="shared" si="200"/>
        <v>0</v>
      </c>
      <c r="QAD78" s="1209">
        <f t="shared" si="200"/>
        <v>0</v>
      </c>
      <c r="QAE78" s="1209">
        <f t="shared" si="200"/>
        <v>0</v>
      </c>
      <c r="QAF78" s="1209">
        <f t="shared" ref="QAF78:QCQ78" si="201">SUM(QAF76:QAF77)</f>
        <v>0</v>
      </c>
      <c r="QAG78" s="1209">
        <f t="shared" si="201"/>
        <v>0</v>
      </c>
      <c r="QAH78" s="1209">
        <f t="shared" si="201"/>
        <v>0</v>
      </c>
      <c r="QAI78" s="1209">
        <f t="shared" si="201"/>
        <v>0</v>
      </c>
      <c r="QAJ78" s="1209">
        <f t="shared" si="201"/>
        <v>0</v>
      </c>
      <c r="QAK78" s="1209">
        <f t="shared" si="201"/>
        <v>0</v>
      </c>
      <c r="QAL78" s="1209">
        <f t="shared" si="201"/>
        <v>0</v>
      </c>
      <c r="QAM78" s="1209">
        <f t="shared" si="201"/>
        <v>0</v>
      </c>
      <c r="QAN78" s="1209">
        <f t="shared" si="201"/>
        <v>0</v>
      </c>
      <c r="QAO78" s="1209">
        <f t="shared" si="201"/>
        <v>0</v>
      </c>
      <c r="QAP78" s="1209">
        <f t="shared" si="201"/>
        <v>0</v>
      </c>
      <c r="QAQ78" s="1209">
        <f t="shared" si="201"/>
        <v>0</v>
      </c>
      <c r="QAR78" s="1209">
        <f t="shared" si="201"/>
        <v>0</v>
      </c>
      <c r="QAS78" s="1209">
        <f t="shared" si="201"/>
        <v>0</v>
      </c>
      <c r="QAT78" s="1209">
        <f t="shared" si="201"/>
        <v>0</v>
      </c>
      <c r="QAU78" s="1209">
        <f t="shared" si="201"/>
        <v>0</v>
      </c>
      <c r="QAV78" s="1209">
        <f t="shared" si="201"/>
        <v>0</v>
      </c>
      <c r="QAW78" s="1209">
        <f t="shared" si="201"/>
        <v>0</v>
      </c>
      <c r="QAX78" s="1209">
        <f t="shared" si="201"/>
        <v>0</v>
      </c>
      <c r="QAY78" s="1209">
        <f t="shared" si="201"/>
        <v>0</v>
      </c>
      <c r="QAZ78" s="1209">
        <f t="shared" si="201"/>
        <v>0</v>
      </c>
      <c r="QBA78" s="1209">
        <f t="shared" si="201"/>
        <v>0</v>
      </c>
      <c r="QBB78" s="1209">
        <f t="shared" si="201"/>
        <v>0</v>
      </c>
      <c r="QBC78" s="1209">
        <f t="shared" si="201"/>
        <v>0</v>
      </c>
      <c r="QBD78" s="1209">
        <f t="shared" si="201"/>
        <v>0</v>
      </c>
      <c r="QBE78" s="1209">
        <f t="shared" si="201"/>
        <v>0</v>
      </c>
      <c r="QBF78" s="1209">
        <f t="shared" si="201"/>
        <v>0</v>
      </c>
      <c r="QBG78" s="1209">
        <f t="shared" si="201"/>
        <v>0</v>
      </c>
      <c r="QBH78" s="1209">
        <f t="shared" si="201"/>
        <v>0</v>
      </c>
      <c r="QBI78" s="1209">
        <f t="shared" si="201"/>
        <v>0</v>
      </c>
      <c r="QBJ78" s="1209">
        <f t="shared" si="201"/>
        <v>0</v>
      </c>
      <c r="QBK78" s="1209">
        <f t="shared" si="201"/>
        <v>0</v>
      </c>
      <c r="QBL78" s="1209">
        <f t="shared" si="201"/>
        <v>0</v>
      </c>
      <c r="QBM78" s="1209">
        <f t="shared" si="201"/>
        <v>0</v>
      </c>
      <c r="QBN78" s="1209">
        <f t="shared" si="201"/>
        <v>0</v>
      </c>
      <c r="QBO78" s="1209">
        <f t="shared" si="201"/>
        <v>0</v>
      </c>
      <c r="QBP78" s="1209">
        <f t="shared" si="201"/>
        <v>0</v>
      </c>
      <c r="QBQ78" s="1209">
        <f t="shared" si="201"/>
        <v>0</v>
      </c>
      <c r="QBR78" s="1209">
        <f t="shared" si="201"/>
        <v>0</v>
      </c>
      <c r="QBS78" s="1209">
        <f t="shared" si="201"/>
        <v>0</v>
      </c>
      <c r="QBT78" s="1209">
        <f t="shared" si="201"/>
        <v>0</v>
      </c>
      <c r="QBU78" s="1209">
        <f t="shared" si="201"/>
        <v>0</v>
      </c>
      <c r="QBV78" s="1209">
        <f t="shared" si="201"/>
        <v>0</v>
      </c>
      <c r="QBW78" s="1209">
        <f t="shared" si="201"/>
        <v>0</v>
      </c>
      <c r="QBX78" s="1209">
        <f t="shared" si="201"/>
        <v>0</v>
      </c>
      <c r="QBY78" s="1209">
        <f t="shared" si="201"/>
        <v>0</v>
      </c>
      <c r="QBZ78" s="1209">
        <f t="shared" si="201"/>
        <v>0</v>
      </c>
      <c r="QCA78" s="1209">
        <f t="shared" si="201"/>
        <v>0</v>
      </c>
      <c r="QCB78" s="1209">
        <f t="shared" si="201"/>
        <v>0</v>
      </c>
      <c r="QCC78" s="1209">
        <f t="shared" si="201"/>
        <v>0</v>
      </c>
      <c r="QCD78" s="1209">
        <f t="shared" si="201"/>
        <v>0</v>
      </c>
      <c r="QCE78" s="1209">
        <f t="shared" si="201"/>
        <v>0</v>
      </c>
      <c r="QCF78" s="1209">
        <f t="shared" si="201"/>
        <v>0</v>
      </c>
      <c r="QCG78" s="1209">
        <f t="shared" si="201"/>
        <v>0</v>
      </c>
      <c r="QCH78" s="1209">
        <f t="shared" si="201"/>
        <v>0</v>
      </c>
      <c r="QCI78" s="1209">
        <f t="shared" si="201"/>
        <v>0</v>
      </c>
      <c r="QCJ78" s="1209">
        <f t="shared" si="201"/>
        <v>0</v>
      </c>
      <c r="QCK78" s="1209">
        <f t="shared" si="201"/>
        <v>0</v>
      </c>
      <c r="QCL78" s="1209">
        <f t="shared" si="201"/>
        <v>0</v>
      </c>
      <c r="QCM78" s="1209">
        <f t="shared" si="201"/>
        <v>0</v>
      </c>
      <c r="QCN78" s="1209">
        <f t="shared" si="201"/>
        <v>0</v>
      </c>
      <c r="QCO78" s="1209">
        <f t="shared" si="201"/>
        <v>0</v>
      </c>
      <c r="QCP78" s="1209">
        <f t="shared" si="201"/>
        <v>0</v>
      </c>
      <c r="QCQ78" s="1209">
        <f t="shared" si="201"/>
        <v>0</v>
      </c>
      <c r="QCR78" s="1209">
        <f t="shared" ref="QCR78:QFC78" si="202">SUM(QCR76:QCR77)</f>
        <v>0</v>
      </c>
      <c r="QCS78" s="1209">
        <f t="shared" si="202"/>
        <v>0</v>
      </c>
      <c r="QCT78" s="1209">
        <f t="shared" si="202"/>
        <v>0</v>
      </c>
      <c r="QCU78" s="1209">
        <f t="shared" si="202"/>
        <v>0</v>
      </c>
      <c r="QCV78" s="1209">
        <f t="shared" si="202"/>
        <v>0</v>
      </c>
      <c r="QCW78" s="1209">
        <f t="shared" si="202"/>
        <v>0</v>
      </c>
      <c r="QCX78" s="1209">
        <f t="shared" si="202"/>
        <v>0</v>
      </c>
      <c r="QCY78" s="1209">
        <f t="shared" si="202"/>
        <v>0</v>
      </c>
      <c r="QCZ78" s="1209">
        <f t="shared" si="202"/>
        <v>0</v>
      </c>
      <c r="QDA78" s="1209">
        <f t="shared" si="202"/>
        <v>0</v>
      </c>
      <c r="QDB78" s="1209">
        <f t="shared" si="202"/>
        <v>0</v>
      </c>
      <c r="QDC78" s="1209">
        <f t="shared" si="202"/>
        <v>0</v>
      </c>
      <c r="QDD78" s="1209">
        <f t="shared" si="202"/>
        <v>0</v>
      </c>
      <c r="QDE78" s="1209">
        <f t="shared" si="202"/>
        <v>0</v>
      </c>
      <c r="QDF78" s="1209">
        <f t="shared" si="202"/>
        <v>0</v>
      </c>
      <c r="QDG78" s="1209">
        <f t="shared" si="202"/>
        <v>0</v>
      </c>
      <c r="QDH78" s="1209">
        <f t="shared" si="202"/>
        <v>0</v>
      </c>
      <c r="QDI78" s="1209">
        <f t="shared" si="202"/>
        <v>0</v>
      </c>
      <c r="QDJ78" s="1209">
        <f t="shared" si="202"/>
        <v>0</v>
      </c>
      <c r="QDK78" s="1209">
        <f t="shared" si="202"/>
        <v>0</v>
      </c>
      <c r="QDL78" s="1209">
        <f t="shared" si="202"/>
        <v>0</v>
      </c>
      <c r="QDM78" s="1209">
        <f t="shared" si="202"/>
        <v>0</v>
      </c>
      <c r="QDN78" s="1209">
        <f t="shared" si="202"/>
        <v>0</v>
      </c>
      <c r="QDO78" s="1209">
        <f t="shared" si="202"/>
        <v>0</v>
      </c>
      <c r="QDP78" s="1209">
        <f t="shared" si="202"/>
        <v>0</v>
      </c>
      <c r="QDQ78" s="1209">
        <f t="shared" si="202"/>
        <v>0</v>
      </c>
      <c r="QDR78" s="1209">
        <f t="shared" si="202"/>
        <v>0</v>
      </c>
      <c r="QDS78" s="1209">
        <f t="shared" si="202"/>
        <v>0</v>
      </c>
      <c r="QDT78" s="1209">
        <f t="shared" si="202"/>
        <v>0</v>
      </c>
      <c r="QDU78" s="1209">
        <f t="shared" si="202"/>
        <v>0</v>
      </c>
      <c r="QDV78" s="1209">
        <f t="shared" si="202"/>
        <v>0</v>
      </c>
      <c r="QDW78" s="1209">
        <f t="shared" si="202"/>
        <v>0</v>
      </c>
      <c r="QDX78" s="1209">
        <f t="shared" si="202"/>
        <v>0</v>
      </c>
      <c r="QDY78" s="1209">
        <f t="shared" si="202"/>
        <v>0</v>
      </c>
      <c r="QDZ78" s="1209">
        <f t="shared" si="202"/>
        <v>0</v>
      </c>
      <c r="QEA78" s="1209">
        <f t="shared" si="202"/>
        <v>0</v>
      </c>
      <c r="QEB78" s="1209">
        <f t="shared" si="202"/>
        <v>0</v>
      </c>
      <c r="QEC78" s="1209">
        <f t="shared" si="202"/>
        <v>0</v>
      </c>
      <c r="QED78" s="1209">
        <f t="shared" si="202"/>
        <v>0</v>
      </c>
      <c r="QEE78" s="1209">
        <f t="shared" si="202"/>
        <v>0</v>
      </c>
      <c r="QEF78" s="1209">
        <f t="shared" si="202"/>
        <v>0</v>
      </c>
      <c r="QEG78" s="1209">
        <f t="shared" si="202"/>
        <v>0</v>
      </c>
      <c r="QEH78" s="1209">
        <f t="shared" si="202"/>
        <v>0</v>
      </c>
      <c r="QEI78" s="1209">
        <f t="shared" si="202"/>
        <v>0</v>
      </c>
      <c r="QEJ78" s="1209">
        <f t="shared" si="202"/>
        <v>0</v>
      </c>
      <c r="QEK78" s="1209">
        <f t="shared" si="202"/>
        <v>0</v>
      </c>
      <c r="QEL78" s="1209">
        <f t="shared" si="202"/>
        <v>0</v>
      </c>
      <c r="QEM78" s="1209">
        <f t="shared" si="202"/>
        <v>0</v>
      </c>
      <c r="QEN78" s="1209">
        <f t="shared" si="202"/>
        <v>0</v>
      </c>
      <c r="QEO78" s="1209">
        <f t="shared" si="202"/>
        <v>0</v>
      </c>
      <c r="QEP78" s="1209">
        <f t="shared" si="202"/>
        <v>0</v>
      </c>
      <c r="QEQ78" s="1209">
        <f t="shared" si="202"/>
        <v>0</v>
      </c>
      <c r="QER78" s="1209">
        <f t="shared" si="202"/>
        <v>0</v>
      </c>
      <c r="QES78" s="1209">
        <f t="shared" si="202"/>
        <v>0</v>
      </c>
      <c r="QET78" s="1209">
        <f t="shared" si="202"/>
        <v>0</v>
      </c>
      <c r="QEU78" s="1209">
        <f t="shared" si="202"/>
        <v>0</v>
      </c>
      <c r="QEV78" s="1209">
        <f t="shared" si="202"/>
        <v>0</v>
      </c>
      <c r="QEW78" s="1209">
        <f t="shared" si="202"/>
        <v>0</v>
      </c>
      <c r="QEX78" s="1209">
        <f t="shared" si="202"/>
        <v>0</v>
      </c>
      <c r="QEY78" s="1209">
        <f t="shared" si="202"/>
        <v>0</v>
      </c>
      <c r="QEZ78" s="1209">
        <f t="shared" si="202"/>
        <v>0</v>
      </c>
      <c r="QFA78" s="1209">
        <f t="shared" si="202"/>
        <v>0</v>
      </c>
      <c r="QFB78" s="1209">
        <f t="shared" si="202"/>
        <v>0</v>
      </c>
      <c r="QFC78" s="1209">
        <f t="shared" si="202"/>
        <v>0</v>
      </c>
      <c r="QFD78" s="1209">
        <f t="shared" ref="QFD78:QHO78" si="203">SUM(QFD76:QFD77)</f>
        <v>0</v>
      </c>
      <c r="QFE78" s="1209">
        <f t="shared" si="203"/>
        <v>0</v>
      </c>
      <c r="QFF78" s="1209">
        <f t="shared" si="203"/>
        <v>0</v>
      </c>
      <c r="QFG78" s="1209">
        <f t="shared" si="203"/>
        <v>0</v>
      </c>
      <c r="QFH78" s="1209">
        <f t="shared" si="203"/>
        <v>0</v>
      </c>
      <c r="QFI78" s="1209">
        <f t="shared" si="203"/>
        <v>0</v>
      </c>
      <c r="QFJ78" s="1209">
        <f t="shared" si="203"/>
        <v>0</v>
      </c>
      <c r="QFK78" s="1209">
        <f t="shared" si="203"/>
        <v>0</v>
      </c>
      <c r="QFL78" s="1209">
        <f t="shared" si="203"/>
        <v>0</v>
      </c>
      <c r="QFM78" s="1209">
        <f t="shared" si="203"/>
        <v>0</v>
      </c>
      <c r="QFN78" s="1209">
        <f t="shared" si="203"/>
        <v>0</v>
      </c>
      <c r="QFO78" s="1209">
        <f t="shared" si="203"/>
        <v>0</v>
      </c>
      <c r="QFP78" s="1209">
        <f t="shared" si="203"/>
        <v>0</v>
      </c>
      <c r="QFQ78" s="1209">
        <f t="shared" si="203"/>
        <v>0</v>
      </c>
      <c r="QFR78" s="1209">
        <f t="shared" si="203"/>
        <v>0</v>
      </c>
      <c r="QFS78" s="1209">
        <f t="shared" si="203"/>
        <v>0</v>
      </c>
      <c r="QFT78" s="1209">
        <f t="shared" si="203"/>
        <v>0</v>
      </c>
      <c r="QFU78" s="1209">
        <f t="shared" si="203"/>
        <v>0</v>
      </c>
      <c r="QFV78" s="1209">
        <f t="shared" si="203"/>
        <v>0</v>
      </c>
      <c r="QFW78" s="1209">
        <f t="shared" si="203"/>
        <v>0</v>
      </c>
      <c r="QFX78" s="1209">
        <f t="shared" si="203"/>
        <v>0</v>
      </c>
      <c r="QFY78" s="1209">
        <f t="shared" si="203"/>
        <v>0</v>
      </c>
      <c r="QFZ78" s="1209">
        <f t="shared" si="203"/>
        <v>0</v>
      </c>
      <c r="QGA78" s="1209">
        <f t="shared" si="203"/>
        <v>0</v>
      </c>
      <c r="QGB78" s="1209">
        <f t="shared" si="203"/>
        <v>0</v>
      </c>
      <c r="QGC78" s="1209">
        <f t="shared" si="203"/>
        <v>0</v>
      </c>
      <c r="QGD78" s="1209">
        <f t="shared" si="203"/>
        <v>0</v>
      </c>
      <c r="QGE78" s="1209">
        <f t="shared" si="203"/>
        <v>0</v>
      </c>
      <c r="QGF78" s="1209">
        <f t="shared" si="203"/>
        <v>0</v>
      </c>
      <c r="QGG78" s="1209">
        <f t="shared" si="203"/>
        <v>0</v>
      </c>
      <c r="QGH78" s="1209">
        <f t="shared" si="203"/>
        <v>0</v>
      </c>
      <c r="QGI78" s="1209">
        <f t="shared" si="203"/>
        <v>0</v>
      </c>
      <c r="QGJ78" s="1209">
        <f t="shared" si="203"/>
        <v>0</v>
      </c>
      <c r="QGK78" s="1209">
        <f t="shared" si="203"/>
        <v>0</v>
      </c>
      <c r="QGL78" s="1209">
        <f t="shared" si="203"/>
        <v>0</v>
      </c>
      <c r="QGM78" s="1209">
        <f t="shared" si="203"/>
        <v>0</v>
      </c>
      <c r="QGN78" s="1209">
        <f t="shared" si="203"/>
        <v>0</v>
      </c>
      <c r="QGO78" s="1209">
        <f t="shared" si="203"/>
        <v>0</v>
      </c>
      <c r="QGP78" s="1209">
        <f t="shared" si="203"/>
        <v>0</v>
      </c>
      <c r="QGQ78" s="1209">
        <f t="shared" si="203"/>
        <v>0</v>
      </c>
      <c r="QGR78" s="1209">
        <f t="shared" si="203"/>
        <v>0</v>
      </c>
      <c r="QGS78" s="1209">
        <f t="shared" si="203"/>
        <v>0</v>
      </c>
      <c r="QGT78" s="1209">
        <f t="shared" si="203"/>
        <v>0</v>
      </c>
      <c r="QGU78" s="1209">
        <f t="shared" si="203"/>
        <v>0</v>
      </c>
      <c r="QGV78" s="1209">
        <f t="shared" si="203"/>
        <v>0</v>
      </c>
      <c r="QGW78" s="1209">
        <f t="shared" si="203"/>
        <v>0</v>
      </c>
      <c r="QGX78" s="1209">
        <f t="shared" si="203"/>
        <v>0</v>
      </c>
      <c r="QGY78" s="1209">
        <f t="shared" si="203"/>
        <v>0</v>
      </c>
      <c r="QGZ78" s="1209">
        <f t="shared" si="203"/>
        <v>0</v>
      </c>
      <c r="QHA78" s="1209">
        <f t="shared" si="203"/>
        <v>0</v>
      </c>
      <c r="QHB78" s="1209">
        <f t="shared" si="203"/>
        <v>0</v>
      </c>
      <c r="QHC78" s="1209">
        <f t="shared" si="203"/>
        <v>0</v>
      </c>
      <c r="QHD78" s="1209">
        <f t="shared" si="203"/>
        <v>0</v>
      </c>
      <c r="QHE78" s="1209">
        <f t="shared" si="203"/>
        <v>0</v>
      </c>
      <c r="QHF78" s="1209">
        <f t="shared" si="203"/>
        <v>0</v>
      </c>
      <c r="QHG78" s="1209">
        <f t="shared" si="203"/>
        <v>0</v>
      </c>
      <c r="QHH78" s="1209">
        <f t="shared" si="203"/>
        <v>0</v>
      </c>
      <c r="QHI78" s="1209">
        <f t="shared" si="203"/>
        <v>0</v>
      </c>
      <c r="QHJ78" s="1209">
        <f t="shared" si="203"/>
        <v>0</v>
      </c>
      <c r="QHK78" s="1209">
        <f t="shared" si="203"/>
        <v>0</v>
      </c>
      <c r="QHL78" s="1209">
        <f t="shared" si="203"/>
        <v>0</v>
      </c>
      <c r="QHM78" s="1209">
        <f t="shared" si="203"/>
        <v>0</v>
      </c>
      <c r="QHN78" s="1209">
        <f t="shared" si="203"/>
        <v>0</v>
      </c>
      <c r="QHO78" s="1209">
        <f t="shared" si="203"/>
        <v>0</v>
      </c>
      <c r="QHP78" s="1209">
        <f t="shared" ref="QHP78:QKA78" si="204">SUM(QHP76:QHP77)</f>
        <v>0</v>
      </c>
      <c r="QHQ78" s="1209">
        <f t="shared" si="204"/>
        <v>0</v>
      </c>
      <c r="QHR78" s="1209">
        <f t="shared" si="204"/>
        <v>0</v>
      </c>
      <c r="QHS78" s="1209">
        <f t="shared" si="204"/>
        <v>0</v>
      </c>
      <c r="QHT78" s="1209">
        <f t="shared" si="204"/>
        <v>0</v>
      </c>
      <c r="QHU78" s="1209">
        <f t="shared" si="204"/>
        <v>0</v>
      </c>
      <c r="QHV78" s="1209">
        <f t="shared" si="204"/>
        <v>0</v>
      </c>
      <c r="QHW78" s="1209">
        <f t="shared" si="204"/>
        <v>0</v>
      </c>
      <c r="QHX78" s="1209">
        <f t="shared" si="204"/>
        <v>0</v>
      </c>
      <c r="QHY78" s="1209">
        <f t="shared" si="204"/>
        <v>0</v>
      </c>
      <c r="QHZ78" s="1209">
        <f t="shared" si="204"/>
        <v>0</v>
      </c>
      <c r="QIA78" s="1209">
        <f t="shared" si="204"/>
        <v>0</v>
      </c>
      <c r="QIB78" s="1209">
        <f t="shared" si="204"/>
        <v>0</v>
      </c>
      <c r="QIC78" s="1209">
        <f t="shared" si="204"/>
        <v>0</v>
      </c>
      <c r="QID78" s="1209">
        <f t="shared" si="204"/>
        <v>0</v>
      </c>
      <c r="QIE78" s="1209">
        <f t="shared" si="204"/>
        <v>0</v>
      </c>
      <c r="QIF78" s="1209">
        <f t="shared" si="204"/>
        <v>0</v>
      </c>
      <c r="QIG78" s="1209">
        <f t="shared" si="204"/>
        <v>0</v>
      </c>
      <c r="QIH78" s="1209">
        <f t="shared" si="204"/>
        <v>0</v>
      </c>
      <c r="QII78" s="1209">
        <f t="shared" si="204"/>
        <v>0</v>
      </c>
      <c r="QIJ78" s="1209">
        <f t="shared" si="204"/>
        <v>0</v>
      </c>
      <c r="QIK78" s="1209">
        <f t="shared" si="204"/>
        <v>0</v>
      </c>
      <c r="QIL78" s="1209">
        <f t="shared" si="204"/>
        <v>0</v>
      </c>
      <c r="QIM78" s="1209">
        <f t="shared" si="204"/>
        <v>0</v>
      </c>
      <c r="QIN78" s="1209">
        <f t="shared" si="204"/>
        <v>0</v>
      </c>
      <c r="QIO78" s="1209">
        <f t="shared" si="204"/>
        <v>0</v>
      </c>
      <c r="QIP78" s="1209">
        <f t="shared" si="204"/>
        <v>0</v>
      </c>
      <c r="QIQ78" s="1209">
        <f t="shared" si="204"/>
        <v>0</v>
      </c>
      <c r="QIR78" s="1209">
        <f t="shared" si="204"/>
        <v>0</v>
      </c>
      <c r="QIS78" s="1209">
        <f t="shared" si="204"/>
        <v>0</v>
      </c>
      <c r="QIT78" s="1209">
        <f t="shared" si="204"/>
        <v>0</v>
      </c>
      <c r="QIU78" s="1209">
        <f t="shared" si="204"/>
        <v>0</v>
      </c>
      <c r="QIV78" s="1209">
        <f t="shared" si="204"/>
        <v>0</v>
      </c>
      <c r="QIW78" s="1209">
        <f t="shared" si="204"/>
        <v>0</v>
      </c>
      <c r="QIX78" s="1209">
        <f t="shared" si="204"/>
        <v>0</v>
      </c>
      <c r="QIY78" s="1209">
        <f t="shared" si="204"/>
        <v>0</v>
      </c>
      <c r="QIZ78" s="1209">
        <f t="shared" si="204"/>
        <v>0</v>
      </c>
      <c r="QJA78" s="1209">
        <f t="shared" si="204"/>
        <v>0</v>
      </c>
      <c r="QJB78" s="1209">
        <f t="shared" si="204"/>
        <v>0</v>
      </c>
      <c r="QJC78" s="1209">
        <f t="shared" si="204"/>
        <v>0</v>
      </c>
      <c r="QJD78" s="1209">
        <f t="shared" si="204"/>
        <v>0</v>
      </c>
      <c r="QJE78" s="1209">
        <f t="shared" si="204"/>
        <v>0</v>
      </c>
      <c r="QJF78" s="1209">
        <f t="shared" si="204"/>
        <v>0</v>
      </c>
      <c r="QJG78" s="1209">
        <f t="shared" si="204"/>
        <v>0</v>
      </c>
      <c r="QJH78" s="1209">
        <f t="shared" si="204"/>
        <v>0</v>
      </c>
      <c r="QJI78" s="1209">
        <f t="shared" si="204"/>
        <v>0</v>
      </c>
      <c r="QJJ78" s="1209">
        <f t="shared" si="204"/>
        <v>0</v>
      </c>
      <c r="QJK78" s="1209">
        <f t="shared" si="204"/>
        <v>0</v>
      </c>
      <c r="QJL78" s="1209">
        <f t="shared" si="204"/>
        <v>0</v>
      </c>
      <c r="QJM78" s="1209">
        <f t="shared" si="204"/>
        <v>0</v>
      </c>
      <c r="QJN78" s="1209">
        <f t="shared" si="204"/>
        <v>0</v>
      </c>
      <c r="QJO78" s="1209">
        <f t="shared" si="204"/>
        <v>0</v>
      </c>
      <c r="QJP78" s="1209">
        <f t="shared" si="204"/>
        <v>0</v>
      </c>
      <c r="QJQ78" s="1209">
        <f t="shared" si="204"/>
        <v>0</v>
      </c>
      <c r="QJR78" s="1209">
        <f t="shared" si="204"/>
        <v>0</v>
      </c>
      <c r="QJS78" s="1209">
        <f t="shared" si="204"/>
        <v>0</v>
      </c>
      <c r="QJT78" s="1209">
        <f t="shared" si="204"/>
        <v>0</v>
      </c>
      <c r="QJU78" s="1209">
        <f t="shared" si="204"/>
        <v>0</v>
      </c>
      <c r="QJV78" s="1209">
        <f t="shared" si="204"/>
        <v>0</v>
      </c>
      <c r="QJW78" s="1209">
        <f t="shared" si="204"/>
        <v>0</v>
      </c>
      <c r="QJX78" s="1209">
        <f t="shared" si="204"/>
        <v>0</v>
      </c>
      <c r="QJY78" s="1209">
        <f t="shared" si="204"/>
        <v>0</v>
      </c>
      <c r="QJZ78" s="1209">
        <f t="shared" si="204"/>
        <v>0</v>
      </c>
      <c r="QKA78" s="1209">
        <f t="shared" si="204"/>
        <v>0</v>
      </c>
      <c r="QKB78" s="1209">
        <f t="shared" ref="QKB78:QMM78" si="205">SUM(QKB76:QKB77)</f>
        <v>0</v>
      </c>
      <c r="QKC78" s="1209">
        <f t="shared" si="205"/>
        <v>0</v>
      </c>
      <c r="QKD78" s="1209">
        <f t="shared" si="205"/>
        <v>0</v>
      </c>
      <c r="QKE78" s="1209">
        <f t="shared" si="205"/>
        <v>0</v>
      </c>
      <c r="QKF78" s="1209">
        <f t="shared" si="205"/>
        <v>0</v>
      </c>
      <c r="QKG78" s="1209">
        <f t="shared" si="205"/>
        <v>0</v>
      </c>
      <c r="QKH78" s="1209">
        <f t="shared" si="205"/>
        <v>0</v>
      </c>
      <c r="QKI78" s="1209">
        <f t="shared" si="205"/>
        <v>0</v>
      </c>
      <c r="QKJ78" s="1209">
        <f t="shared" si="205"/>
        <v>0</v>
      </c>
      <c r="QKK78" s="1209">
        <f t="shared" si="205"/>
        <v>0</v>
      </c>
      <c r="QKL78" s="1209">
        <f t="shared" si="205"/>
        <v>0</v>
      </c>
      <c r="QKM78" s="1209">
        <f t="shared" si="205"/>
        <v>0</v>
      </c>
      <c r="QKN78" s="1209">
        <f t="shared" si="205"/>
        <v>0</v>
      </c>
      <c r="QKO78" s="1209">
        <f t="shared" si="205"/>
        <v>0</v>
      </c>
      <c r="QKP78" s="1209">
        <f t="shared" si="205"/>
        <v>0</v>
      </c>
      <c r="QKQ78" s="1209">
        <f t="shared" si="205"/>
        <v>0</v>
      </c>
      <c r="QKR78" s="1209">
        <f t="shared" si="205"/>
        <v>0</v>
      </c>
      <c r="QKS78" s="1209">
        <f t="shared" si="205"/>
        <v>0</v>
      </c>
      <c r="QKT78" s="1209">
        <f t="shared" si="205"/>
        <v>0</v>
      </c>
      <c r="QKU78" s="1209">
        <f t="shared" si="205"/>
        <v>0</v>
      </c>
      <c r="QKV78" s="1209">
        <f t="shared" si="205"/>
        <v>0</v>
      </c>
      <c r="QKW78" s="1209">
        <f t="shared" si="205"/>
        <v>0</v>
      </c>
      <c r="QKX78" s="1209">
        <f t="shared" si="205"/>
        <v>0</v>
      </c>
      <c r="QKY78" s="1209">
        <f t="shared" si="205"/>
        <v>0</v>
      </c>
      <c r="QKZ78" s="1209">
        <f t="shared" si="205"/>
        <v>0</v>
      </c>
      <c r="QLA78" s="1209">
        <f t="shared" si="205"/>
        <v>0</v>
      </c>
      <c r="QLB78" s="1209">
        <f t="shared" si="205"/>
        <v>0</v>
      </c>
      <c r="QLC78" s="1209">
        <f t="shared" si="205"/>
        <v>0</v>
      </c>
      <c r="QLD78" s="1209">
        <f t="shared" si="205"/>
        <v>0</v>
      </c>
      <c r="QLE78" s="1209">
        <f t="shared" si="205"/>
        <v>0</v>
      </c>
      <c r="QLF78" s="1209">
        <f t="shared" si="205"/>
        <v>0</v>
      </c>
      <c r="QLG78" s="1209">
        <f t="shared" si="205"/>
        <v>0</v>
      </c>
      <c r="QLH78" s="1209">
        <f t="shared" si="205"/>
        <v>0</v>
      </c>
      <c r="QLI78" s="1209">
        <f t="shared" si="205"/>
        <v>0</v>
      </c>
      <c r="QLJ78" s="1209">
        <f t="shared" si="205"/>
        <v>0</v>
      </c>
      <c r="QLK78" s="1209">
        <f t="shared" si="205"/>
        <v>0</v>
      </c>
      <c r="QLL78" s="1209">
        <f t="shared" si="205"/>
        <v>0</v>
      </c>
      <c r="QLM78" s="1209">
        <f t="shared" si="205"/>
        <v>0</v>
      </c>
      <c r="QLN78" s="1209">
        <f t="shared" si="205"/>
        <v>0</v>
      </c>
      <c r="QLO78" s="1209">
        <f t="shared" si="205"/>
        <v>0</v>
      </c>
      <c r="QLP78" s="1209">
        <f t="shared" si="205"/>
        <v>0</v>
      </c>
      <c r="QLQ78" s="1209">
        <f t="shared" si="205"/>
        <v>0</v>
      </c>
      <c r="QLR78" s="1209">
        <f t="shared" si="205"/>
        <v>0</v>
      </c>
      <c r="QLS78" s="1209">
        <f t="shared" si="205"/>
        <v>0</v>
      </c>
      <c r="QLT78" s="1209">
        <f t="shared" si="205"/>
        <v>0</v>
      </c>
      <c r="QLU78" s="1209">
        <f t="shared" si="205"/>
        <v>0</v>
      </c>
      <c r="QLV78" s="1209">
        <f t="shared" si="205"/>
        <v>0</v>
      </c>
      <c r="QLW78" s="1209">
        <f t="shared" si="205"/>
        <v>0</v>
      </c>
      <c r="QLX78" s="1209">
        <f t="shared" si="205"/>
        <v>0</v>
      </c>
      <c r="QLY78" s="1209">
        <f t="shared" si="205"/>
        <v>0</v>
      </c>
      <c r="QLZ78" s="1209">
        <f t="shared" si="205"/>
        <v>0</v>
      </c>
      <c r="QMA78" s="1209">
        <f t="shared" si="205"/>
        <v>0</v>
      </c>
      <c r="QMB78" s="1209">
        <f t="shared" si="205"/>
        <v>0</v>
      </c>
      <c r="QMC78" s="1209">
        <f t="shared" si="205"/>
        <v>0</v>
      </c>
      <c r="QMD78" s="1209">
        <f t="shared" si="205"/>
        <v>0</v>
      </c>
      <c r="QME78" s="1209">
        <f t="shared" si="205"/>
        <v>0</v>
      </c>
      <c r="QMF78" s="1209">
        <f t="shared" si="205"/>
        <v>0</v>
      </c>
      <c r="QMG78" s="1209">
        <f t="shared" si="205"/>
        <v>0</v>
      </c>
      <c r="QMH78" s="1209">
        <f t="shared" si="205"/>
        <v>0</v>
      </c>
      <c r="QMI78" s="1209">
        <f t="shared" si="205"/>
        <v>0</v>
      </c>
      <c r="QMJ78" s="1209">
        <f t="shared" si="205"/>
        <v>0</v>
      </c>
      <c r="QMK78" s="1209">
        <f t="shared" si="205"/>
        <v>0</v>
      </c>
      <c r="QML78" s="1209">
        <f t="shared" si="205"/>
        <v>0</v>
      </c>
      <c r="QMM78" s="1209">
        <f t="shared" si="205"/>
        <v>0</v>
      </c>
      <c r="QMN78" s="1209">
        <f t="shared" ref="QMN78:QOY78" si="206">SUM(QMN76:QMN77)</f>
        <v>0</v>
      </c>
      <c r="QMO78" s="1209">
        <f t="shared" si="206"/>
        <v>0</v>
      </c>
      <c r="QMP78" s="1209">
        <f t="shared" si="206"/>
        <v>0</v>
      </c>
      <c r="QMQ78" s="1209">
        <f t="shared" si="206"/>
        <v>0</v>
      </c>
      <c r="QMR78" s="1209">
        <f t="shared" si="206"/>
        <v>0</v>
      </c>
      <c r="QMS78" s="1209">
        <f t="shared" si="206"/>
        <v>0</v>
      </c>
      <c r="QMT78" s="1209">
        <f t="shared" si="206"/>
        <v>0</v>
      </c>
      <c r="QMU78" s="1209">
        <f t="shared" si="206"/>
        <v>0</v>
      </c>
      <c r="QMV78" s="1209">
        <f t="shared" si="206"/>
        <v>0</v>
      </c>
      <c r="QMW78" s="1209">
        <f t="shared" si="206"/>
        <v>0</v>
      </c>
      <c r="QMX78" s="1209">
        <f t="shared" si="206"/>
        <v>0</v>
      </c>
      <c r="QMY78" s="1209">
        <f t="shared" si="206"/>
        <v>0</v>
      </c>
      <c r="QMZ78" s="1209">
        <f t="shared" si="206"/>
        <v>0</v>
      </c>
      <c r="QNA78" s="1209">
        <f t="shared" si="206"/>
        <v>0</v>
      </c>
      <c r="QNB78" s="1209">
        <f t="shared" si="206"/>
        <v>0</v>
      </c>
      <c r="QNC78" s="1209">
        <f t="shared" si="206"/>
        <v>0</v>
      </c>
      <c r="QND78" s="1209">
        <f t="shared" si="206"/>
        <v>0</v>
      </c>
      <c r="QNE78" s="1209">
        <f t="shared" si="206"/>
        <v>0</v>
      </c>
      <c r="QNF78" s="1209">
        <f t="shared" si="206"/>
        <v>0</v>
      </c>
      <c r="QNG78" s="1209">
        <f t="shared" si="206"/>
        <v>0</v>
      </c>
      <c r="QNH78" s="1209">
        <f t="shared" si="206"/>
        <v>0</v>
      </c>
      <c r="QNI78" s="1209">
        <f t="shared" si="206"/>
        <v>0</v>
      </c>
      <c r="QNJ78" s="1209">
        <f t="shared" si="206"/>
        <v>0</v>
      </c>
      <c r="QNK78" s="1209">
        <f t="shared" si="206"/>
        <v>0</v>
      </c>
      <c r="QNL78" s="1209">
        <f t="shared" si="206"/>
        <v>0</v>
      </c>
      <c r="QNM78" s="1209">
        <f t="shared" si="206"/>
        <v>0</v>
      </c>
      <c r="QNN78" s="1209">
        <f t="shared" si="206"/>
        <v>0</v>
      </c>
      <c r="QNO78" s="1209">
        <f t="shared" si="206"/>
        <v>0</v>
      </c>
      <c r="QNP78" s="1209">
        <f t="shared" si="206"/>
        <v>0</v>
      </c>
      <c r="QNQ78" s="1209">
        <f t="shared" si="206"/>
        <v>0</v>
      </c>
      <c r="QNR78" s="1209">
        <f t="shared" si="206"/>
        <v>0</v>
      </c>
      <c r="QNS78" s="1209">
        <f t="shared" si="206"/>
        <v>0</v>
      </c>
      <c r="QNT78" s="1209">
        <f t="shared" si="206"/>
        <v>0</v>
      </c>
      <c r="QNU78" s="1209">
        <f t="shared" si="206"/>
        <v>0</v>
      </c>
      <c r="QNV78" s="1209">
        <f t="shared" si="206"/>
        <v>0</v>
      </c>
      <c r="QNW78" s="1209">
        <f t="shared" si="206"/>
        <v>0</v>
      </c>
      <c r="QNX78" s="1209">
        <f t="shared" si="206"/>
        <v>0</v>
      </c>
      <c r="QNY78" s="1209">
        <f t="shared" si="206"/>
        <v>0</v>
      </c>
      <c r="QNZ78" s="1209">
        <f t="shared" si="206"/>
        <v>0</v>
      </c>
      <c r="QOA78" s="1209">
        <f t="shared" si="206"/>
        <v>0</v>
      </c>
      <c r="QOB78" s="1209">
        <f t="shared" si="206"/>
        <v>0</v>
      </c>
      <c r="QOC78" s="1209">
        <f t="shared" si="206"/>
        <v>0</v>
      </c>
      <c r="QOD78" s="1209">
        <f t="shared" si="206"/>
        <v>0</v>
      </c>
      <c r="QOE78" s="1209">
        <f t="shared" si="206"/>
        <v>0</v>
      </c>
      <c r="QOF78" s="1209">
        <f t="shared" si="206"/>
        <v>0</v>
      </c>
      <c r="QOG78" s="1209">
        <f t="shared" si="206"/>
        <v>0</v>
      </c>
      <c r="QOH78" s="1209">
        <f t="shared" si="206"/>
        <v>0</v>
      </c>
      <c r="QOI78" s="1209">
        <f t="shared" si="206"/>
        <v>0</v>
      </c>
      <c r="QOJ78" s="1209">
        <f t="shared" si="206"/>
        <v>0</v>
      </c>
      <c r="QOK78" s="1209">
        <f t="shared" si="206"/>
        <v>0</v>
      </c>
      <c r="QOL78" s="1209">
        <f t="shared" si="206"/>
        <v>0</v>
      </c>
      <c r="QOM78" s="1209">
        <f t="shared" si="206"/>
        <v>0</v>
      </c>
      <c r="QON78" s="1209">
        <f t="shared" si="206"/>
        <v>0</v>
      </c>
      <c r="QOO78" s="1209">
        <f t="shared" si="206"/>
        <v>0</v>
      </c>
      <c r="QOP78" s="1209">
        <f t="shared" si="206"/>
        <v>0</v>
      </c>
      <c r="QOQ78" s="1209">
        <f t="shared" si="206"/>
        <v>0</v>
      </c>
      <c r="QOR78" s="1209">
        <f t="shared" si="206"/>
        <v>0</v>
      </c>
      <c r="QOS78" s="1209">
        <f t="shared" si="206"/>
        <v>0</v>
      </c>
      <c r="QOT78" s="1209">
        <f t="shared" si="206"/>
        <v>0</v>
      </c>
      <c r="QOU78" s="1209">
        <f t="shared" si="206"/>
        <v>0</v>
      </c>
      <c r="QOV78" s="1209">
        <f t="shared" si="206"/>
        <v>0</v>
      </c>
      <c r="QOW78" s="1209">
        <f t="shared" si="206"/>
        <v>0</v>
      </c>
      <c r="QOX78" s="1209">
        <f t="shared" si="206"/>
        <v>0</v>
      </c>
      <c r="QOY78" s="1209">
        <f t="shared" si="206"/>
        <v>0</v>
      </c>
      <c r="QOZ78" s="1209">
        <f t="shared" ref="QOZ78:QRK78" si="207">SUM(QOZ76:QOZ77)</f>
        <v>0</v>
      </c>
      <c r="QPA78" s="1209">
        <f t="shared" si="207"/>
        <v>0</v>
      </c>
      <c r="QPB78" s="1209">
        <f t="shared" si="207"/>
        <v>0</v>
      </c>
      <c r="QPC78" s="1209">
        <f t="shared" si="207"/>
        <v>0</v>
      </c>
      <c r="QPD78" s="1209">
        <f t="shared" si="207"/>
        <v>0</v>
      </c>
      <c r="QPE78" s="1209">
        <f t="shared" si="207"/>
        <v>0</v>
      </c>
      <c r="QPF78" s="1209">
        <f t="shared" si="207"/>
        <v>0</v>
      </c>
      <c r="QPG78" s="1209">
        <f t="shared" si="207"/>
        <v>0</v>
      </c>
      <c r="QPH78" s="1209">
        <f t="shared" si="207"/>
        <v>0</v>
      </c>
      <c r="QPI78" s="1209">
        <f t="shared" si="207"/>
        <v>0</v>
      </c>
      <c r="QPJ78" s="1209">
        <f t="shared" si="207"/>
        <v>0</v>
      </c>
      <c r="QPK78" s="1209">
        <f t="shared" si="207"/>
        <v>0</v>
      </c>
      <c r="QPL78" s="1209">
        <f t="shared" si="207"/>
        <v>0</v>
      </c>
      <c r="QPM78" s="1209">
        <f t="shared" si="207"/>
        <v>0</v>
      </c>
      <c r="QPN78" s="1209">
        <f t="shared" si="207"/>
        <v>0</v>
      </c>
      <c r="QPO78" s="1209">
        <f t="shared" si="207"/>
        <v>0</v>
      </c>
      <c r="QPP78" s="1209">
        <f t="shared" si="207"/>
        <v>0</v>
      </c>
      <c r="QPQ78" s="1209">
        <f t="shared" si="207"/>
        <v>0</v>
      </c>
      <c r="QPR78" s="1209">
        <f t="shared" si="207"/>
        <v>0</v>
      </c>
      <c r="QPS78" s="1209">
        <f t="shared" si="207"/>
        <v>0</v>
      </c>
      <c r="QPT78" s="1209">
        <f t="shared" si="207"/>
        <v>0</v>
      </c>
      <c r="QPU78" s="1209">
        <f t="shared" si="207"/>
        <v>0</v>
      </c>
      <c r="QPV78" s="1209">
        <f t="shared" si="207"/>
        <v>0</v>
      </c>
      <c r="QPW78" s="1209">
        <f t="shared" si="207"/>
        <v>0</v>
      </c>
      <c r="QPX78" s="1209">
        <f t="shared" si="207"/>
        <v>0</v>
      </c>
      <c r="QPY78" s="1209">
        <f t="shared" si="207"/>
        <v>0</v>
      </c>
      <c r="QPZ78" s="1209">
        <f t="shared" si="207"/>
        <v>0</v>
      </c>
      <c r="QQA78" s="1209">
        <f t="shared" si="207"/>
        <v>0</v>
      </c>
      <c r="QQB78" s="1209">
        <f t="shared" si="207"/>
        <v>0</v>
      </c>
      <c r="QQC78" s="1209">
        <f t="shared" si="207"/>
        <v>0</v>
      </c>
      <c r="QQD78" s="1209">
        <f t="shared" si="207"/>
        <v>0</v>
      </c>
      <c r="QQE78" s="1209">
        <f t="shared" si="207"/>
        <v>0</v>
      </c>
      <c r="QQF78" s="1209">
        <f t="shared" si="207"/>
        <v>0</v>
      </c>
      <c r="QQG78" s="1209">
        <f t="shared" si="207"/>
        <v>0</v>
      </c>
      <c r="QQH78" s="1209">
        <f t="shared" si="207"/>
        <v>0</v>
      </c>
      <c r="QQI78" s="1209">
        <f t="shared" si="207"/>
        <v>0</v>
      </c>
      <c r="QQJ78" s="1209">
        <f t="shared" si="207"/>
        <v>0</v>
      </c>
      <c r="QQK78" s="1209">
        <f t="shared" si="207"/>
        <v>0</v>
      </c>
      <c r="QQL78" s="1209">
        <f t="shared" si="207"/>
        <v>0</v>
      </c>
      <c r="QQM78" s="1209">
        <f t="shared" si="207"/>
        <v>0</v>
      </c>
      <c r="QQN78" s="1209">
        <f t="shared" si="207"/>
        <v>0</v>
      </c>
      <c r="QQO78" s="1209">
        <f t="shared" si="207"/>
        <v>0</v>
      </c>
      <c r="QQP78" s="1209">
        <f t="shared" si="207"/>
        <v>0</v>
      </c>
      <c r="QQQ78" s="1209">
        <f t="shared" si="207"/>
        <v>0</v>
      </c>
      <c r="QQR78" s="1209">
        <f t="shared" si="207"/>
        <v>0</v>
      </c>
      <c r="QQS78" s="1209">
        <f t="shared" si="207"/>
        <v>0</v>
      </c>
      <c r="QQT78" s="1209">
        <f t="shared" si="207"/>
        <v>0</v>
      </c>
      <c r="QQU78" s="1209">
        <f t="shared" si="207"/>
        <v>0</v>
      </c>
      <c r="QQV78" s="1209">
        <f t="shared" si="207"/>
        <v>0</v>
      </c>
      <c r="QQW78" s="1209">
        <f t="shared" si="207"/>
        <v>0</v>
      </c>
      <c r="QQX78" s="1209">
        <f t="shared" si="207"/>
        <v>0</v>
      </c>
      <c r="QQY78" s="1209">
        <f t="shared" si="207"/>
        <v>0</v>
      </c>
      <c r="QQZ78" s="1209">
        <f t="shared" si="207"/>
        <v>0</v>
      </c>
      <c r="QRA78" s="1209">
        <f t="shared" si="207"/>
        <v>0</v>
      </c>
      <c r="QRB78" s="1209">
        <f t="shared" si="207"/>
        <v>0</v>
      </c>
      <c r="QRC78" s="1209">
        <f t="shared" si="207"/>
        <v>0</v>
      </c>
      <c r="QRD78" s="1209">
        <f t="shared" si="207"/>
        <v>0</v>
      </c>
      <c r="QRE78" s="1209">
        <f t="shared" si="207"/>
        <v>0</v>
      </c>
      <c r="QRF78" s="1209">
        <f t="shared" si="207"/>
        <v>0</v>
      </c>
      <c r="QRG78" s="1209">
        <f t="shared" si="207"/>
        <v>0</v>
      </c>
      <c r="QRH78" s="1209">
        <f t="shared" si="207"/>
        <v>0</v>
      </c>
      <c r="QRI78" s="1209">
        <f t="shared" si="207"/>
        <v>0</v>
      </c>
      <c r="QRJ78" s="1209">
        <f t="shared" si="207"/>
        <v>0</v>
      </c>
      <c r="QRK78" s="1209">
        <f t="shared" si="207"/>
        <v>0</v>
      </c>
      <c r="QRL78" s="1209">
        <f t="shared" ref="QRL78:QTW78" si="208">SUM(QRL76:QRL77)</f>
        <v>0</v>
      </c>
      <c r="QRM78" s="1209">
        <f t="shared" si="208"/>
        <v>0</v>
      </c>
      <c r="QRN78" s="1209">
        <f t="shared" si="208"/>
        <v>0</v>
      </c>
      <c r="QRO78" s="1209">
        <f t="shared" si="208"/>
        <v>0</v>
      </c>
      <c r="QRP78" s="1209">
        <f t="shared" si="208"/>
        <v>0</v>
      </c>
      <c r="QRQ78" s="1209">
        <f t="shared" si="208"/>
        <v>0</v>
      </c>
      <c r="QRR78" s="1209">
        <f t="shared" si="208"/>
        <v>0</v>
      </c>
      <c r="QRS78" s="1209">
        <f t="shared" si="208"/>
        <v>0</v>
      </c>
      <c r="QRT78" s="1209">
        <f t="shared" si="208"/>
        <v>0</v>
      </c>
      <c r="QRU78" s="1209">
        <f t="shared" si="208"/>
        <v>0</v>
      </c>
      <c r="QRV78" s="1209">
        <f t="shared" si="208"/>
        <v>0</v>
      </c>
      <c r="QRW78" s="1209">
        <f t="shared" si="208"/>
        <v>0</v>
      </c>
      <c r="QRX78" s="1209">
        <f t="shared" si="208"/>
        <v>0</v>
      </c>
      <c r="QRY78" s="1209">
        <f t="shared" si="208"/>
        <v>0</v>
      </c>
      <c r="QRZ78" s="1209">
        <f t="shared" si="208"/>
        <v>0</v>
      </c>
      <c r="QSA78" s="1209">
        <f t="shared" si="208"/>
        <v>0</v>
      </c>
      <c r="QSB78" s="1209">
        <f t="shared" si="208"/>
        <v>0</v>
      </c>
      <c r="QSC78" s="1209">
        <f t="shared" si="208"/>
        <v>0</v>
      </c>
      <c r="QSD78" s="1209">
        <f t="shared" si="208"/>
        <v>0</v>
      </c>
      <c r="QSE78" s="1209">
        <f t="shared" si="208"/>
        <v>0</v>
      </c>
      <c r="QSF78" s="1209">
        <f t="shared" si="208"/>
        <v>0</v>
      </c>
      <c r="QSG78" s="1209">
        <f t="shared" si="208"/>
        <v>0</v>
      </c>
      <c r="QSH78" s="1209">
        <f t="shared" si="208"/>
        <v>0</v>
      </c>
      <c r="QSI78" s="1209">
        <f t="shared" si="208"/>
        <v>0</v>
      </c>
      <c r="QSJ78" s="1209">
        <f t="shared" si="208"/>
        <v>0</v>
      </c>
      <c r="QSK78" s="1209">
        <f t="shared" si="208"/>
        <v>0</v>
      </c>
      <c r="QSL78" s="1209">
        <f t="shared" si="208"/>
        <v>0</v>
      </c>
      <c r="QSM78" s="1209">
        <f t="shared" si="208"/>
        <v>0</v>
      </c>
      <c r="QSN78" s="1209">
        <f t="shared" si="208"/>
        <v>0</v>
      </c>
      <c r="QSO78" s="1209">
        <f t="shared" si="208"/>
        <v>0</v>
      </c>
      <c r="QSP78" s="1209">
        <f t="shared" si="208"/>
        <v>0</v>
      </c>
      <c r="QSQ78" s="1209">
        <f t="shared" si="208"/>
        <v>0</v>
      </c>
      <c r="QSR78" s="1209">
        <f t="shared" si="208"/>
        <v>0</v>
      </c>
      <c r="QSS78" s="1209">
        <f t="shared" si="208"/>
        <v>0</v>
      </c>
      <c r="QST78" s="1209">
        <f t="shared" si="208"/>
        <v>0</v>
      </c>
      <c r="QSU78" s="1209">
        <f t="shared" si="208"/>
        <v>0</v>
      </c>
      <c r="QSV78" s="1209">
        <f t="shared" si="208"/>
        <v>0</v>
      </c>
      <c r="QSW78" s="1209">
        <f t="shared" si="208"/>
        <v>0</v>
      </c>
      <c r="QSX78" s="1209">
        <f t="shared" si="208"/>
        <v>0</v>
      </c>
      <c r="QSY78" s="1209">
        <f t="shared" si="208"/>
        <v>0</v>
      </c>
      <c r="QSZ78" s="1209">
        <f t="shared" si="208"/>
        <v>0</v>
      </c>
      <c r="QTA78" s="1209">
        <f t="shared" si="208"/>
        <v>0</v>
      </c>
      <c r="QTB78" s="1209">
        <f t="shared" si="208"/>
        <v>0</v>
      </c>
      <c r="QTC78" s="1209">
        <f t="shared" si="208"/>
        <v>0</v>
      </c>
      <c r="QTD78" s="1209">
        <f t="shared" si="208"/>
        <v>0</v>
      </c>
      <c r="QTE78" s="1209">
        <f t="shared" si="208"/>
        <v>0</v>
      </c>
      <c r="QTF78" s="1209">
        <f t="shared" si="208"/>
        <v>0</v>
      </c>
      <c r="QTG78" s="1209">
        <f t="shared" si="208"/>
        <v>0</v>
      </c>
      <c r="QTH78" s="1209">
        <f t="shared" si="208"/>
        <v>0</v>
      </c>
      <c r="QTI78" s="1209">
        <f t="shared" si="208"/>
        <v>0</v>
      </c>
      <c r="QTJ78" s="1209">
        <f t="shared" si="208"/>
        <v>0</v>
      </c>
      <c r="QTK78" s="1209">
        <f t="shared" si="208"/>
        <v>0</v>
      </c>
      <c r="QTL78" s="1209">
        <f t="shared" si="208"/>
        <v>0</v>
      </c>
      <c r="QTM78" s="1209">
        <f t="shared" si="208"/>
        <v>0</v>
      </c>
      <c r="QTN78" s="1209">
        <f t="shared" si="208"/>
        <v>0</v>
      </c>
      <c r="QTO78" s="1209">
        <f t="shared" si="208"/>
        <v>0</v>
      </c>
      <c r="QTP78" s="1209">
        <f t="shared" si="208"/>
        <v>0</v>
      </c>
      <c r="QTQ78" s="1209">
        <f t="shared" si="208"/>
        <v>0</v>
      </c>
      <c r="QTR78" s="1209">
        <f t="shared" si="208"/>
        <v>0</v>
      </c>
      <c r="QTS78" s="1209">
        <f t="shared" si="208"/>
        <v>0</v>
      </c>
      <c r="QTT78" s="1209">
        <f t="shared" si="208"/>
        <v>0</v>
      </c>
      <c r="QTU78" s="1209">
        <f t="shared" si="208"/>
        <v>0</v>
      </c>
      <c r="QTV78" s="1209">
        <f t="shared" si="208"/>
        <v>0</v>
      </c>
      <c r="QTW78" s="1209">
        <f t="shared" si="208"/>
        <v>0</v>
      </c>
      <c r="QTX78" s="1209">
        <f t="shared" ref="QTX78:QWI78" si="209">SUM(QTX76:QTX77)</f>
        <v>0</v>
      </c>
      <c r="QTY78" s="1209">
        <f t="shared" si="209"/>
        <v>0</v>
      </c>
      <c r="QTZ78" s="1209">
        <f t="shared" si="209"/>
        <v>0</v>
      </c>
      <c r="QUA78" s="1209">
        <f t="shared" si="209"/>
        <v>0</v>
      </c>
      <c r="QUB78" s="1209">
        <f t="shared" si="209"/>
        <v>0</v>
      </c>
      <c r="QUC78" s="1209">
        <f t="shared" si="209"/>
        <v>0</v>
      </c>
      <c r="QUD78" s="1209">
        <f t="shared" si="209"/>
        <v>0</v>
      </c>
      <c r="QUE78" s="1209">
        <f t="shared" si="209"/>
        <v>0</v>
      </c>
      <c r="QUF78" s="1209">
        <f t="shared" si="209"/>
        <v>0</v>
      </c>
      <c r="QUG78" s="1209">
        <f t="shared" si="209"/>
        <v>0</v>
      </c>
      <c r="QUH78" s="1209">
        <f t="shared" si="209"/>
        <v>0</v>
      </c>
      <c r="QUI78" s="1209">
        <f t="shared" si="209"/>
        <v>0</v>
      </c>
      <c r="QUJ78" s="1209">
        <f t="shared" si="209"/>
        <v>0</v>
      </c>
      <c r="QUK78" s="1209">
        <f t="shared" si="209"/>
        <v>0</v>
      </c>
      <c r="QUL78" s="1209">
        <f t="shared" si="209"/>
        <v>0</v>
      </c>
      <c r="QUM78" s="1209">
        <f t="shared" si="209"/>
        <v>0</v>
      </c>
      <c r="QUN78" s="1209">
        <f t="shared" si="209"/>
        <v>0</v>
      </c>
      <c r="QUO78" s="1209">
        <f t="shared" si="209"/>
        <v>0</v>
      </c>
      <c r="QUP78" s="1209">
        <f t="shared" si="209"/>
        <v>0</v>
      </c>
      <c r="QUQ78" s="1209">
        <f t="shared" si="209"/>
        <v>0</v>
      </c>
      <c r="QUR78" s="1209">
        <f t="shared" si="209"/>
        <v>0</v>
      </c>
      <c r="QUS78" s="1209">
        <f t="shared" si="209"/>
        <v>0</v>
      </c>
      <c r="QUT78" s="1209">
        <f t="shared" si="209"/>
        <v>0</v>
      </c>
      <c r="QUU78" s="1209">
        <f t="shared" si="209"/>
        <v>0</v>
      </c>
      <c r="QUV78" s="1209">
        <f t="shared" si="209"/>
        <v>0</v>
      </c>
      <c r="QUW78" s="1209">
        <f t="shared" si="209"/>
        <v>0</v>
      </c>
      <c r="QUX78" s="1209">
        <f t="shared" si="209"/>
        <v>0</v>
      </c>
      <c r="QUY78" s="1209">
        <f t="shared" si="209"/>
        <v>0</v>
      </c>
      <c r="QUZ78" s="1209">
        <f t="shared" si="209"/>
        <v>0</v>
      </c>
      <c r="QVA78" s="1209">
        <f t="shared" si="209"/>
        <v>0</v>
      </c>
      <c r="QVB78" s="1209">
        <f t="shared" si="209"/>
        <v>0</v>
      </c>
      <c r="QVC78" s="1209">
        <f t="shared" si="209"/>
        <v>0</v>
      </c>
      <c r="QVD78" s="1209">
        <f t="shared" si="209"/>
        <v>0</v>
      </c>
      <c r="QVE78" s="1209">
        <f t="shared" si="209"/>
        <v>0</v>
      </c>
      <c r="QVF78" s="1209">
        <f t="shared" si="209"/>
        <v>0</v>
      </c>
      <c r="QVG78" s="1209">
        <f t="shared" si="209"/>
        <v>0</v>
      </c>
      <c r="QVH78" s="1209">
        <f t="shared" si="209"/>
        <v>0</v>
      </c>
      <c r="QVI78" s="1209">
        <f t="shared" si="209"/>
        <v>0</v>
      </c>
      <c r="QVJ78" s="1209">
        <f t="shared" si="209"/>
        <v>0</v>
      </c>
      <c r="QVK78" s="1209">
        <f t="shared" si="209"/>
        <v>0</v>
      </c>
      <c r="QVL78" s="1209">
        <f t="shared" si="209"/>
        <v>0</v>
      </c>
      <c r="QVM78" s="1209">
        <f t="shared" si="209"/>
        <v>0</v>
      </c>
      <c r="QVN78" s="1209">
        <f t="shared" si="209"/>
        <v>0</v>
      </c>
      <c r="QVO78" s="1209">
        <f t="shared" si="209"/>
        <v>0</v>
      </c>
      <c r="QVP78" s="1209">
        <f t="shared" si="209"/>
        <v>0</v>
      </c>
      <c r="QVQ78" s="1209">
        <f t="shared" si="209"/>
        <v>0</v>
      </c>
      <c r="QVR78" s="1209">
        <f t="shared" si="209"/>
        <v>0</v>
      </c>
      <c r="QVS78" s="1209">
        <f t="shared" si="209"/>
        <v>0</v>
      </c>
      <c r="QVT78" s="1209">
        <f t="shared" si="209"/>
        <v>0</v>
      </c>
      <c r="QVU78" s="1209">
        <f t="shared" si="209"/>
        <v>0</v>
      </c>
      <c r="QVV78" s="1209">
        <f t="shared" si="209"/>
        <v>0</v>
      </c>
      <c r="QVW78" s="1209">
        <f t="shared" si="209"/>
        <v>0</v>
      </c>
      <c r="QVX78" s="1209">
        <f t="shared" si="209"/>
        <v>0</v>
      </c>
      <c r="QVY78" s="1209">
        <f t="shared" si="209"/>
        <v>0</v>
      </c>
      <c r="QVZ78" s="1209">
        <f t="shared" si="209"/>
        <v>0</v>
      </c>
      <c r="QWA78" s="1209">
        <f t="shared" si="209"/>
        <v>0</v>
      </c>
      <c r="QWB78" s="1209">
        <f t="shared" si="209"/>
        <v>0</v>
      </c>
      <c r="QWC78" s="1209">
        <f t="shared" si="209"/>
        <v>0</v>
      </c>
      <c r="QWD78" s="1209">
        <f t="shared" si="209"/>
        <v>0</v>
      </c>
      <c r="QWE78" s="1209">
        <f t="shared" si="209"/>
        <v>0</v>
      </c>
      <c r="QWF78" s="1209">
        <f t="shared" si="209"/>
        <v>0</v>
      </c>
      <c r="QWG78" s="1209">
        <f t="shared" si="209"/>
        <v>0</v>
      </c>
      <c r="QWH78" s="1209">
        <f t="shared" si="209"/>
        <v>0</v>
      </c>
      <c r="QWI78" s="1209">
        <f t="shared" si="209"/>
        <v>0</v>
      </c>
      <c r="QWJ78" s="1209">
        <f t="shared" ref="QWJ78:QYU78" si="210">SUM(QWJ76:QWJ77)</f>
        <v>0</v>
      </c>
      <c r="QWK78" s="1209">
        <f t="shared" si="210"/>
        <v>0</v>
      </c>
      <c r="QWL78" s="1209">
        <f t="shared" si="210"/>
        <v>0</v>
      </c>
      <c r="QWM78" s="1209">
        <f t="shared" si="210"/>
        <v>0</v>
      </c>
      <c r="QWN78" s="1209">
        <f t="shared" si="210"/>
        <v>0</v>
      </c>
      <c r="QWO78" s="1209">
        <f t="shared" si="210"/>
        <v>0</v>
      </c>
      <c r="QWP78" s="1209">
        <f t="shared" si="210"/>
        <v>0</v>
      </c>
      <c r="QWQ78" s="1209">
        <f t="shared" si="210"/>
        <v>0</v>
      </c>
      <c r="QWR78" s="1209">
        <f t="shared" si="210"/>
        <v>0</v>
      </c>
      <c r="QWS78" s="1209">
        <f t="shared" si="210"/>
        <v>0</v>
      </c>
      <c r="QWT78" s="1209">
        <f t="shared" si="210"/>
        <v>0</v>
      </c>
      <c r="QWU78" s="1209">
        <f t="shared" si="210"/>
        <v>0</v>
      </c>
      <c r="QWV78" s="1209">
        <f t="shared" si="210"/>
        <v>0</v>
      </c>
      <c r="QWW78" s="1209">
        <f t="shared" si="210"/>
        <v>0</v>
      </c>
      <c r="QWX78" s="1209">
        <f t="shared" si="210"/>
        <v>0</v>
      </c>
      <c r="QWY78" s="1209">
        <f t="shared" si="210"/>
        <v>0</v>
      </c>
      <c r="QWZ78" s="1209">
        <f t="shared" si="210"/>
        <v>0</v>
      </c>
      <c r="QXA78" s="1209">
        <f t="shared" si="210"/>
        <v>0</v>
      </c>
      <c r="QXB78" s="1209">
        <f t="shared" si="210"/>
        <v>0</v>
      </c>
      <c r="QXC78" s="1209">
        <f t="shared" si="210"/>
        <v>0</v>
      </c>
      <c r="QXD78" s="1209">
        <f t="shared" si="210"/>
        <v>0</v>
      </c>
      <c r="QXE78" s="1209">
        <f t="shared" si="210"/>
        <v>0</v>
      </c>
      <c r="QXF78" s="1209">
        <f t="shared" si="210"/>
        <v>0</v>
      </c>
      <c r="QXG78" s="1209">
        <f t="shared" si="210"/>
        <v>0</v>
      </c>
      <c r="QXH78" s="1209">
        <f t="shared" si="210"/>
        <v>0</v>
      </c>
      <c r="QXI78" s="1209">
        <f t="shared" si="210"/>
        <v>0</v>
      </c>
      <c r="QXJ78" s="1209">
        <f t="shared" si="210"/>
        <v>0</v>
      </c>
      <c r="QXK78" s="1209">
        <f t="shared" si="210"/>
        <v>0</v>
      </c>
      <c r="QXL78" s="1209">
        <f t="shared" si="210"/>
        <v>0</v>
      </c>
      <c r="QXM78" s="1209">
        <f t="shared" si="210"/>
        <v>0</v>
      </c>
      <c r="QXN78" s="1209">
        <f t="shared" si="210"/>
        <v>0</v>
      </c>
      <c r="QXO78" s="1209">
        <f t="shared" si="210"/>
        <v>0</v>
      </c>
      <c r="QXP78" s="1209">
        <f t="shared" si="210"/>
        <v>0</v>
      </c>
      <c r="QXQ78" s="1209">
        <f t="shared" si="210"/>
        <v>0</v>
      </c>
      <c r="QXR78" s="1209">
        <f t="shared" si="210"/>
        <v>0</v>
      </c>
      <c r="QXS78" s="1209">
        <f t="shared" si="210"/>
        <v>0</v>
      </c>
      <c r="QXT78" s="1209">
        <f t="shared" si="210"/>
        <v>0</v>
      </c>
      <c r="QXU78" s="1209">
        <f t="shared" si="210"/>
        <v>0</v>
      </c>
      <c r="QXV78" s="1209">
        <f t="shared" si="210"/>
        <v>0</v>
      </c>
      <c r="QXW78" s="1209">
        <f t="shared" si="210"/>
        <v>0</v>
      </c>
      <c r="QXX78" s="1209">
        <f t="shared" si="210"/>
        <v>0</v>
      </c>
      <c r="QXY78" s="1209">
        <f t="shared" si="210"/>
        <v>0</v>
      </c>
      <c r="QXZ78" s="1209">
        <f t="shared" si="210"/>
        <v>0</v>
      </c>
      <c r="QYA78" s="1209">
        <f t="shared" si="210"/>
        <v>0</v>
      </c>
      <c r="QYB78" s="1209">
        <f t="shared" si="210"/>
        <v>0</v>
      </c>
      <c r="QYC78" s="1209">
        <f t="shared" si="210"/>
        <v>0</v>
      </c>
      <c r="QYD78" s="1209">
        <f t="shared" si="210"/>
        <v>0</v>
      </c>
      <c r="QYE78" s="1209">
        <f t="shared" si="210"/>
        <v>0</v>
      </c>
      <c r="QYF78" s="1209">
        <f t="shared" si="210"/>
        <v>0</v>
      </c>
      <c r="QYG78" s="1209">
        <f t="shared" si="210"/>
        <v>0</v>
      </c>
      <c r="QYH78" s="1209">
        <f t="shared" si="210"/>
        <v>0</v>
      </c>
      <c r="QYI78" s="1209">
        <f t="shared" si="210"/>
        <v>0</v>
      </c>
      <c r="QYJ78" s="1209">
        <f t="shared" si="210"/>
        <v>0</v>
      </c>
      <c r="QYK78" s="1209">
        <f t="shared" si="210"/>
        <v>0</v>
      </c>
      <c r="QYL78" s="1209">
        <f t="shared" si="210"/>
        <v>0</v>
      </c>
      <c r="QYM78" s="1209">
        <f t="shared" si="210"/>
        <v>0</v>
      </c>
      <c r="QYN78" s="1209">
        <f t="shared" si="210"/>
        <v>0</v>
      </c>
      <c r="QYO78" s="1209">
        <f t="shared" si="210"/>
        <v>0</v>
      </c>
      <c r="QYP78" s="1209">
        <f t="shared" si="210"/>
        <v>0</v>
      </c>
      <c r="QYQ78" s="1209">
        <f t="shared" si="210"/>
        <v>0</v>
      </c>
      <c r="QYR78" s="1209">
        <f t="shared" si="210"/>
        <v>0</v>
      </c>
      <c r="QYS78" s="1209">
        <f t="shared" si="210"/>
        <v>0</v>
      </c>
      <c r="QYT78" s="1209">
        <f t="shared" si="210"/>
        <v>0</v>
      </c>
      <c r="QYU78" s="1209">
        <f t="shared" si="210"/>
        <v>0</v>
      </c>
      <c r="QYV78" s="1209">
        <f t="shared" ref="QYV78:RBG78" si="211">SUM(QYV76:QYV77)</f>
        <v>0</v>
      </c>
      <c r="QYW78" s="1209">
        <f t="shared" si="211"/>
        <v>0</v>
      </c>
      <c r="QYX78" s="1209">
        <f t="shared" si="211"/>
        <v>0</v>
      </c>
      <c r="QYY78" s="1209">
        <f t="shared" si="211"/>
        <v>0</v>
      </c>
      <c r="QYZ78" s="1209">
        <f t="shared" si="211"/>
        <v>0</v>
      </c>
      <c r="QZA78" s="1209">
        <f t="shared" si="211"/>
        <v>0</v>
      </c>
      <c r="QZB78" s="1209">
        <f t="shared" si="211"/>
        <v>0</v>
      </c>
      <c r="QZC78" s="1209">
        <f t="shared" si="211"/>
        <v>0</v>
      </c>
      <c r="QZD78" s="1209">
        <f t="shared" si="211"/>
        <v>0</v>
      </c>
      <c r="QZE78" s="1209">
        <f t="shared" si="211"/>
        <v>0</v>
      </c>
      <c r="QZF78" s="1209">
        <f t="shared" si="211"/>
        <v>0</v>
      </c>
      <c r="QZG78" s="1209">
        <f t="shared" si="211"/>
        <v>0</v>
      </c>
      <c r="QZH78" s="1209">
        <f t="shared" si="211"/>
        <v>0</v>
      </c>
      <c r="QZI78" s="1209">
        <f t="shared" si="211"/>
        <v>0</v>
      </c>
      <c r="QZJ78" s="1209">
        <f t="shared" si="211"/>
        <v>0</v>
      </c>
      <c r="QZK78" s="1209">
        <f t="shared" si="211"/>
        <v>0</v>
      </c>
      <c r="QZL78" s="1209">
        <f t="shared" si="211"/>
        <v>0</v>
      </c>
      <c r="QZM78" s="1209">
        <f t="shared" si="211"/>
        <v>0</v>
      </c>
      <c r="QZN78" s="1209">
        <f t="shared" si="211"/>
        <v>0</v>
      </c>
      <c r="QZO78" s="1209">
        <f t="shared" si="211"/>
        <v>0</v>
      </c>
      <c r="QZP78" s="1209">
        <f t="shared" si="211"/>
        <v>0</v>
      </c>
      <c r="QZQ78" s="1209">
        <f t="shared" si="211"/>
        <v>0</v>
      </c>
      <c r="QZR78" s="1209">
        <f t="shared" si="211"/>
        <v>0</v>
      </c>
      <c r="QZS78" s="1209">
        <f t="shared" si="211"/>
        <v>0</v>
      </c>
      <c r="QZT78" s="1209">
        <f t="shared" si="211"/>
        <v>0</v>
      </c>
      <c r="QZU78" s="1209">
        <f t="shared" si="211"/>
        <v>0</v>
      </c>
      <c r="QZV78" s="1209">
        <f t="shared" si="211"/>
        <v>0</v>
      </c>
      <c r="QZW78" s="1209">
        <f t="shared" si="211"/>
        <v>0</v>
      </c>
      <c r="QZX78" s="1209">
        <f t="shared" si="211"/>
        <v>0</v>
      </c>
      <c r="QZY78" s="1209">
        <f t="shared" si="211"/>
        <v>0</v>
      </c>
      <c r="QZZ78" s="1209">
        <f t="shared" si="211"/>
        <v>0</v>
      </c>
      <c r="RAA78" s="1209">
        <f t="shared" si="211"/>
        <v>0</v>
      </c>
      <c r="RAB78" s="1209">
        <f t="shared" si="211"/>
        <v>0</v>
      </c>
      <c r="RAC78" s="1209">
        <f t="shared" si="211"/>
        <v>0</v>
      </c>
      <c r="RAD78" s="1209">
        <f t="shared" si="211"/>
        <v>0</v>
      </c>
      <c r="RAE78" s="1209">
        <f t="shared" si="211"/>
        <v>0</v>
      </c>
      <c r="RAF78" s="1209">
        <f t="shared" si="211"/>
        <v>0</v>
      </c>
      <c r="RAG78" s="1209">
        <f t="shared" si="211"/>
        <v>0</v>
      </c>
      <c r="RAH78" s="1209">
        <f t="shared" si="211"/>
        <v>0</v>
      </c>
      <c r="RAI78" s="1209">
        <f t="shared" si="211"/>
        <v>0</v>
      </c>
      <c r="RAJ78" s="1209">
        <f t="shared" si="211"/>
        <v>0</v>
      </c>
      <c r="RAK78" s="1209">
        <f t="shared" si="211"/>
        <v>0</v>
      </c>
      <c r="RAL78" s="1209">
        <f t="shared" si="211"/>
        <v>0</v>
      </c>
      <c r="RAM78" s="1209">
        <f t="shared" si="211"/>
        <v>0</v>
      </c>
      <c r="RAN78" s="1209">
        <f t="shared" si="211"/>
        <v>0</v>
      </c>
      <c r="RAO78" s="1209">
        <f t="shared" si="211"/>
        <v>0</v>
      </c>
      <c r="RAP78" s="1209">
        <f t="shared" si="211"/>
        <v>0</v>
      </c>
      <c r="RAQ78" s="1209">
        <f t="shared" si="211"/>
        <v>0</v>
      </c>
      <c r="RAR78" s="1209">
        <f t="shared" si="211"/>
        <v>0</v>
      </c>
      <c r="RAS78" s="1209">
        <f t="shared" si="211"/>
        <v>0</v>
      </c>
      <c r="RAT78" s="1209">
        <f t="shared" si="211"/>
        <v>0</v>
      </c>
      <c r="RAU78" s="1209">
        <f t="shared" si="211"/>
        <v>0</v>
      </c>
      <c r="RAV78" s="1209">
        <f t="shared" si="211"/>
        <v>0</v>
      </c>
      <c r="RAW78" s="1209">
        <f t="shared" si="211"/>
        <v>0</v>
      </c>
      <c r="RAX78" s="1209">
        <f t="shared" si="211"/>
        <v>0</v>
      </c>
      <c r="RAY78" s="1209">
        <f t="shared" si="211"/>
        <v>0</v>
      </c>
      <c r="RAZ78" s="1209">
        <f t="shared" si="211"/>
        <v>0</v>
      </c>
      <c r="RBA78" s="1209">
        <f t="shared" si="211"/>
        <v>0</v>
      </c>
      <c r="RBB78" s="1209">
        <f t="shared" si="211"/>
        <v>0</v>
      </c>
      <c r="RBC78" s="1209">
        <f t="shared" si="211"/>
        <v>0</v>
      </c>
      <c r="RBD78" s="1209">
        <f t="shared" si="211"/>
        <v>0</v>
      </c>
      <c r="RBE78" s="1209">
        <f t="shared" si="211"/>
        <v>0</v>
      </c>
      <c r="RBF78" s="1209">
        <f t="shared" si="211"/>
        <v>0</v>
      </c>
      <c r="RBG78" s="1209">
        <f t="shared" si="211"/>
        <v>0</v>
      </c>
      <c r="RBH78" s="1209">
        <f t="shared" ref="RBH78:RDS78" si="212">SUM(RBH76:RBH77)</f>
        <v>0</v>
      </c>
      <c r="RBI78" s="1209">
        <f t="shared" si="212"/>
        <v>0</v>
      </c>
      <c r="RBJ78" s="1209">
        <f t="shared" si="212"/>
        <v>0</v>
      </c>
      <c r="RBK78" s="1209">
        <f t="shared" si="212"/>
        <v>0</v>
      </c>
      <c r="RBL78" s="1209">
        <f t="shared" si="212"/>
        <v>0</v>
      </c>
      <c r="RBM78" s="1209">
        <f t="shared" si="212"/>
        <v>0</v>
      </c>
      <c r="RBN78" s="1209">
        <f t="shared" si="212"/>
        <v>0</v>
      </c>
      <c r="RBO78" s="1209">
        <f t="shared" si="212"/>
        <v>0</v>
      </c>
      <c r="RBP78" s="1209">
        <f t="shared" si="212"/>
        <v>0</v>
      </c>
      <c r="RBQ78" s="1209">
        <f t="shared" si="212"/>
        <v>0</v>
      </c>
      <c r="RBR78" s="1209">
        <f t="shared" si="212"/>
        <v>0</v>
      </c>
      <c r="RBS78" s="1209">
        <f t="shared" si="212"/>
        <v>0</v>
      </c>
      <c r="RBT78" s="1209">
        <f t="shared" si="212"/>
        <v>0</v>
      </c>
      <c r="RBU78" s="1209">
        <f t="shared" si="212"/>
        <v>0</v>
      </c>
      <c r="RBV78" s="1209">
        <f t="shared" si="212"/>
        <v>0</v>
      </c>
      <c r="RBW78" s="1209">
        <f t="shared" si="212"/>
        <v>0</v>
      </c>
      <c r="RBX78" s="1209">
        <f t="shared" si="212"/>
        <v>0</v>
      </c>
      <c r="RBY78" s="1209">
        <f t="shared" si="212"/>
        <v>0</v>
      </c>
      <c r="RBZ78" s="1209">
        <f t="shared" si="212"/>
        <v>0</v>
      </c>
      <c r="RCA78" s="1209">
        <f t="shared" si="212"/>
        <v>0</v>
      </c>
      <c r="RCB78" s="1209">
        <f t="shared" si="212"/>
        <v>0</v>
      </c>
      <c r="RCC78" s="1209">
        <f t="shared" si="212"/>
        <v>0</v>
      </c>
      <c r="RCD78" s="1209">
        <f t="shared" si="212"/>
        <v>0</v>
      </c>
      <c r="RCE78" s="1209">
        <f t="shared" si="212"/>
        <v>0</v>
      </c>
      <c r="RCF78" s="1209">
        <f t="shared" si="212"/>
        <v>0</v>
      </c>
      <c r="RCG78" s="1209">
        <f t="shared" si="212"/>
        <v>0</v>
      </c>
      <c r="RCH78" s="1209">
        <f t="shared" si="212"/>
        <v>0</v>
      </c>
      <c r="RCI78" s="1209">
        <f t="shared" si="212"/>
        <v>0</v>
      </c>
      <c r="RCJ78" s="1209">
        <f t="shared" si="212"/>
        <v>0</v>
      </c>
      <c r="RCK78" s="1209">
        <f t="shared" si="212"/>
        <v>0</v>
      </c>
      <c r="RCL78" s="1209">
        <f t="shared" si="212"/>
        <v>0</v>
      </c>
      <c r="RCM78" s="1209">
        <f t="shared" si="212"/>
        <v>0</v>
      </c>
      <c r="RCN78" s="1209">
        <f t="shared" si="212"/>
        <v>0</v>
      </c>
      <c r="RCO78" s="1209">
        <f t="shared" si="212"/>
        <v>0</v>
      </c>
      <c r="RCP78" s="1209">
        <f t="shared" si="212"/>
        <v>0</v>
      </c>
      <c r="RCQ78" s="1209">
        <f t="shared" si="212"/>
        <v>0</v>
      </c>
      <c r="RCR78" s="1209">
        <f t="shared" si="212"/>
        <v>0</v>
      </c>
      <c r="RCS78" s="1209">
        <f t="shared" si="212"/>
        <v>0</v>
      </c>
      <c r="RCT78" s="1209">
        <f t="shared" si="212"/>
        <v>0</v>
      </c>
      <c r="RCU78" s="1209">
        <f t="shared" si="212"/>
        <v>0</v>
      </c>
      <c r="RCV78" s="1209">
        <f t="shared" si="212"/>
        <v>0</v>
      </c>
      <c r="RCW78" s="1209">
        <f t="shared" si="212"/>
        <v>0</v>
      </c>
      <c r="RCX78" s="1209">
        <f t="shared" si="212"/>
        <v>0</v>
      </c>
      <c r="RCY78" s="1209">
        <f t="shared" si="212"/>
        <v>0</v>
      </c>
      <c r="RCZ78" s="1209">
        <f t="shared" si="212"/>
        <v>0</v>
      </c>
      <c r="RDA78" s="1209">
        <f t="shared" si="212"/>
        <v>0</v>
      </c>
      <c r="RDB78" s="1209">
        <f t="shared" si="212"/>
        <v>0</v>
      </c>
      <c r="RDC78" s="1209">
        <f t="shared" si="212"/>
        <v>0</v>
      </c>
      <c r="RDD78" s="1209">
        <f t="shared" si="212"/>
        <v>0</v>
      </c>
      <c r="RDE78" s="1209">
        <f t="shared" si="212"/>
        <v>0</v>
      </c>
      <c r="RDF78" s="1209">
        <f t="shared" si="212"/>
        <v>0</v>
      </c>
      <c r="RDG78" s="1209">
        <f t="shared" si="212"/>
        <v>0</v>
      </c>
      <c r="RDH78" s="1209">
        <f t="shared" si="212"/>
        <v>0</v>
      </c>
      <c r="RDI78" s="1209">
        <f t="shared" si="212"/>
        <v>0</v>
      </c>
      <c r="RDJ78" s="1209">
        <f t="shared" si="212"/>
        <v>0</v>
      </c>
      <c r="RDK78" s="1209">
        <f t="shared" si="212"/>
        <v>0</v>
      </c>
      <c r="RDL78" s="1209">
        <f t="shared" si="212"/>
        <v>0</v>
      </c>
      <c r="RDM78" s="1209">
        <f t="shared" si="212"/>
        <v>0</v>
      </c>
      <c r="RDN78" s="1209">
        <f t="shared" si="212"/>
        <v>0</v>
      </c>
      <c r="RDO78" s="1209">
        <f t="shared" si="212"/>
        <v>0</v>
      </c>
      <c r="RDP78" s="1209">
        <f t="shared" si="212"/>
        <v>0</v>
      </c>
      <c r="RDQ78" s="1209">
        <f t="shared" si="212"/>
        <v>0</v>
      </c>
      <c r="RDR78" s="1209">
        <f t="shared" si="212"/>
        <v>0</v>
      </c>
      <c r="RDS78" s="1209">
        <f t="shared" si="212"/>
        <v>0</v>
      </c>
      <c r="RDT78" s="1209">
        <f t="shared" ref="RDT78:RGE78" si="213">SUM(RDT76:RDT77)</f>
        <v>0</v>
      </c>
      <c r="RDU78" s="1209">
        <f t="shared" si="213"/>
        <v>0</v>
      </c>
      <c r="RDV78" s="1209">
        <f t="shared" si="213"/>
        <v>0</v>
      </c>
      <c r="RDW78" s="1209">
        <f t="shared" si="213"/>
        <v>0</v>
      </c>
      <c r="RDX78" s="1209">
        <f t="shared" si="213"/>
        <v>0</v>
      </c>
      <c r="RDY78" s="1209">
        <f t="shared" si="213"/>
        <v>0</v>
      </c>
      <c r="RDZ78" s="1209">
        <f t="shared" si="213"/>
        <v>0</v>
      </c>
      <c r="REA78" s="1209">
        <f t="shared" si="213"/>
        <v>0</v>
      </c>
      <c r="REB78" s="1209">
        <f t="shared" si="213"/>
        <v>0</v>
      </c>
      <c r="REC78" s="1209">
        <f t="shared" si="213"/>
        <v>0</v>
      </c>
      <c r="RED78" s="1209">
        <f t="shared" si="213"/>
        <v>0</v>
      </c>
      <c r="REE78" s="1209">
        <f t="shared" si="213"/>
        <v>0</v>
      </c>
      <c r="REF78" s="1209">
        <f t="shared" si="213"/>
        <v>0</v>
      </c>
      <c r="REG78" s="1209">
        <f t="shared" si="213"/>
        <v>0</v>
      </c>
      <c r="REH78" s="1209">
        <f t="shared" si="213"/>
        <v>0</v>
      </c>
      <c r="REI78" s="1209">
        <f t="shared" si="213"/>
        <v>0</v>
      </c>
      <c r="REJ78" s="1209">
        <f t="shared" si="213"/>
        <v>0</v>
      </c>
      <c r="REK78" s="1209">
        <f t="shared" si="213"/>
        <v>0</v>
      </c>
      <c r="REL78" s="1209">
        <f t="shared" si="213"/>
        <v>0</v>
      </c>
      <c r="REM78" s="1209">
        <f t="shared" si="213"/>
        <v>0</v>
      </c>
      <c r="REN78" s="1209">
        <f t="shared" si="213"/>
        <v>0</v>
      </c>
      <c r="REO78" s="1209">
        <f t="shared" si="213"/>
        <v>0</v>
      </c>
      <c r="REP78" s="1209">
        <f t="shared" si="213"/>
        <v>0</v>
      </c>
      <c r="REQ78" s="1209">
        <f t="shared" si="213"/>
        <v>0</v>
      </c>
      <c r="RER78" s="1209">
        <f t="shared" si="213"/>
        <v>0</v>
      </c>
      <c r="RES78" s="1209">
        <f t="shared" si="213"/>
        <v>0</v>
      </c>
      <c r="RET78" s="1209">
        <f t="shared" si="213"/>
        <v>0</v>
      </c>
      <c r="REU78" s="1209">
        <f t="shared" si="213"/>
        <v>0</v>
      </c>
      <c r="REV78" s="1209">
        <f t="shared" si="213"/>
        <v>0</v>
      </c>
      <c r="REW78" s="1209">
        <f t="shared" si="213"/>
        <v>0</v>
      </c>
      <c r="REX78" s="1209">
        <f t="shared" si="213"/>
        <v>0</v>
      </c>
      <c r="REY78" s="1209">
        <f t="shared" si="213"/>
        <v>0</v>
      </c>
      <c r="REZ78" s="1209">
        <f t="shared" si="213"/>
        <v>0</v>
      </c>
      <c r="RFA78" s="1209">
        <f t="shared" si="213"/>
        <v>0</v>
      </c>
      <c r="RFB78" s="1209">
        <f t="shared" si="213"/>
        <v>0</v>
      </c>
      <c r="RFC78" s="1209">
        <f t="shared" si="213"/>
        <v>0</v>
      </c>
      <c r="RFD78" s="1209">
        <f t="shared" si="213"/>
        <v>0</v>
      </c>
      <c r="RFE78" s="1209">
        <f t="shared" si="213"/>
        <v>0</v>
      </c>
      <c r="RFF78" s="1209">
        <f t="shared" si="213"/>
        <v>0</v>
      </c>
      <c r="RFG78" s="1209">
        <f t="shared" si="213"/>
        <v>0</v>
      </c>
      <c r="RFH78" s="1209">
        <f t="shared" si="213"/>
        <v>0</v>
      </c>
      <c r="RFI78" s="1209">
        <f t="shared" si="213"/>
        <v>0</v>
      </c>
      <c r="RFJ78" s="1209">
        <f t="shared" si="213"/>
        <v>0</v>
      </c>
      <c r="RFK78" s="1209">
        <f t="shared" si="213"/>
        <v>0</v>
      </c>
      <c r="RFL78" s="1209">
        <f t="shared" si="213"/>
        <v>0</v>
      </c>
      <c r="RFM78" s="1209">
        <f t="shared" si="213"/>
        <v>0</v>
      </c>
      <c r="RFN78" s="1209">
        <f t="shared" si="213"/>
        <v>0</v>
      </c>
      <c r="RFO78" s="1209">
        <f t="shared" si="213"/>
        <v>0</v>
      </c>
      <c r="RFP78" s="1209">
        <f t="shared" si="213"/>
        <v>0</v>
      </c>
      <c r="RFQ78" s="1209">
        <f t="shared" si="213"/>
        <v>0</v>
      </c>
      <c r="RFR78" s="1209">
        <f t="shared" si="213"/>
        <v>0</v>
      </c>
      <c r="RFS78" s="1209">
        <f t="shared" si="213"/>
        <v>0</v>
      </c>
      <c r="RFT78" s="1209">
        <f t="shared" si="213"/>
        <v>0</v>
      </c>
      <c r="RFU78" s="1209">
        <f t="shared" si="213"/>
        <v>0</v>
      </c>
      <c r="RFV78" s="1209">
        <f t="shared" si="213"/>
        <v>0</v>
      </c>
      <c r="RFW78" s="1209">
        <f t="shared" si="213"/>
        <v>0</v>
      </c>
      <c r="RFX78" s="1209">
        <f t="shared" si="213"/>
        <v>0</v>
      </c>
      <c r="RFY78" s="1209">
        <f t="shared" si="213"/>
        <v>0</v>
      </c>
      <c r="RFZ78" s="1209">
        <f t="shared" si="213"/>
        <v>0</v>
      </c>
      <c r="RGA78" s="1209">
        <f t="shared" si="213"/>
        <v>0</v>
      </c>
      <c r="RGB78" s="1209">
        <f t="shared" si="213"/>
        <v>0</v>
      </c>
      <c r="RGC78" s="1209">
        <f t="shared" si="213"/>
        <v>0</v>
      </c>
      <c r="RGD78" s="1209">
        <f t="shared" si="213"/>
        <v>0</v>
      </c>
      <c r="RGE78" s="1209">
        <f t="shared" si="213"/>
        <v>0</v>
      </c>
      <c r="RGF78" s="1209">
        <f t="shared" ref="RGF78:RIQ78" si="214">SUM(RGF76:RGF77)</f>
        <v>0</v>
      </c>
      <c r="RGG78" s="1209">
        <f t="shared" si="214"/>
        <v>0</v>
      </c>
      <c r="RGH78" s="1209">
        <f t="shared" si="214"/>
        <v>0</v>
      </c>
      <c r="RGI78" s="1209">
        <f t="shared" si="214"/>
        <v>0</v>
      </c>
      <c r="RGJ78" s="1209">
        <f t="shared" si="214"/>
        <v>0</v>
      </c>
      <c r="RGK78" s="1209">
        <f t="shared" si="214"/>
        <v>0</v>
      </c>
      <c r="RGL78" s="1209">
        <f t="shared" si="214"/>
        <v>0</v>
      </c>
      <c r="RGM78" s="1209">
        <f t="shared" si="214"/>
        <v>0</v>
      </c>
      <c r="RGN78" s="1209">
        <f t="shared" si="214"/>
        <v>0</v>
      </c>
      <c r="RGO78" s="1209">
        <f t="shared" si="214"/>
        <v>0</v>
      </c>
      <c r="RGP78" s="1209">
        <f t="shared" si="214"/>
        <v>0</v>
      </c>
      <c r="RGQ78" s="1209">
        <f t="shared" si="214"/>
        <v>0</v>
      </c>
      <c r="RGR78" s="1209">
        <f t="shared" si="214"/>
        <v>0</v>
      </c>
      <c r="RGS78" s="1209">
        <f t="shared" si="214"/>
        <v>0</v>
      </c>
      <c r="RGT78" s="1209">
        <f t="shared" si="214"/>
        <v>0</v>
      </c>
      <c r="RGU78" s="1209">
        <f t="shared" si="214"/>
        <v>0</v>
      </c>
      <c r="RGV78" s="1209">
        <f t="shared" si="214"/>
        <v>0</v>
      </c>
      <c r="RGW78" s="1209">
        <f t="shared" si="214"/>
        <v>0</v>
      </c>
      <c r="RGX78" s="1209">
        <f t="shared" si="214"/>
        <v>0</v>
      </c>
      <c r="RGY78" s="1209">
        <f t="shared" si="214"/>
        <v>0</v>
      </c>
      <c r="RGZ78" s="1209">
        <f t="shared" si="214"/>
        <v>0</v>
      </c>
      <c r="RHA78" s="1209">
        <f t="shared" si="214"/>
        <v>0</v>
      </c>
      <c r="RHB78" s="1209">
        <f t="shared" si="214"/>
        <v>0</v>
      </c>
      <c r="RHC78" s="1209">
        <f t="shared" si="214"/>
        <v>0</v>
      </c>
      <c r="RHD78" s="1209">
        <f t="shared" si="214"/>
        <v>0</v>
      </c>
      <c r="RHE78" s="1209">
        <f t="shared" si="214"/>
        <v>0</v>
      </c>
      <c r="RHF78" s="1209">
        <f t="shared" si="214"/>
        <v>0</v>
      </c>
      <c r="RHG78" s="1209">
        <f t="shared" si="214"/>
        <v>0</v>
      </c>
      <c r="RHH78" s="1209">
        <f t="shared" si="214"/>
        <v>0</v>
      </c>
      <c r="RHI78" s="1209">
        <f t="shared" si="214"/>
        <v>0</v>
      </c>
      <c r="RHJ78" s="1209">
        <f t="shared" si="214"/>
        <v>0</v>
      </c>
      <c r="RHK78" s="1209">
        <f t="shared" si="214"/>
        <v>0</v>
      </c>
      <c r="RHL78" s="1209">
        <f t="shared" si="214"/>
        <v>0</v>
      </c>
      <c r="RHM78" s="1209">
        <f t="shared" si="214"/>
        <v>0</v>
      </c>
      <c r="RHN78" s="1209">
        <f t="shared" si="214"/>
        <v>0</v>
      </c>
      <c r="RHO78" s="1209">
        <f t="shared" si="214"/>
        <v>0</v>
      </c>
      <c r="RHP78" s="1209">
        <f t="shared" si="214"/>
        <v>0</v>
      </c>
      <c r="RHQ78" s="1209">
        <f t="shared" si="214"/>
        <v>0</v>
      </c>
      <c r="RHR78" s="1209">
        <f t="shared" si="214"/>
        <v>0</v>
      </c>
      <c r="RHS78" s="1209">
        <f t="shared" si="214"/>
        <v>0</v>
      </c>
      <c r="RHT78" s="1209">
        <f t="shared" si="214"/>
        <v>0</v>
      </c>
      <c r="RHU78" s="1209">
        <f t="shared" si="214"/>
        <v>0</v>
      </c>
      <c r="RHV78" s="1209">
        <f t="shared" si="214"/>
        <v>0</v>
      </c>
      <c r="RHW78" s="1209">
        <f t="shared" si="214"/>
        <v>0</v>
      </c>
      <c r="RHX78" s="1209">
        <f t="shared" si="214"/>
        <v>0</v>
      </c>
      <c r="RHY78" s="1209">
        <f t="shared" si="214"/>
        <v>0</v>
      </c>
      <c r="RHZ78" s="1209">
        <f t="shared" si="214"/>
        <v>0</v>
      </c>
      <c r="RIA78" s="1209">
        <f t="shared" si="214"/>
        <v>0</v>
      </c>
      <c r="RIB78" s="1209">
        <f t="shared" si="214"/>
        <v>0</v>
      </c>
      <c r="RIC78" s="1209">
        <f t="shared" si="214"/>
        <v>0</v>
      </c>
      <c r="RID78" s="1209">
        <f t="shared" si="214"/>
        <v>0</v>
      </c>
      <c r="RIE78" s="1209">
        <f t="shared" si="214"/>
        <v>0</v>
      </c>
      <c r="RIF78" s="1209">
        <f t="shared" si="214"/>
        <v>0</v>
      </c>
      <c r="RIG78" s="1209">
        <f t="shared" si="214"/>
        <v>0</v>
      </c>
      <c r="RIH78" s="1209">
        <f t="shared" si="214"/>
        <v>0</v>
      </c>
      <c r="RII78" s="1209">
        <f t="shared" si="214"/>
        <v>0</v>
      </c>
      <c r="RIJ78" s="1209">
        <f t="shared" si="214"/>
        <v>0</v>
      </c>
      <c r="RIK78" s="1209">
        <f t="shared" si="214"/>
        <v>0</v>
      </c>
      <c r="RIL78" s="1209">
        <f t="shared" si="214"/>
        <v>0</v>
      </c>
      <c r="RIM78" s="1209">
        <f t="shared" si="214"/>
        <v>0</v>
      </c>
      <c r="RIN78" s="1209">
        <f t="shared" si="214"/>
        <v>0</v>
      </c>
      <c r="RIO78" s="1209">
        <f t="shared" si="214"/>
        <v>0</v>
      </c>
      <c r="RIP78" s="1209">
        <f t="shared" si="214"/>
        <v>0</v>
      </c>
      <c r="RIQ78" s="1209">
        <f t="shared" si="214"/>
        <v>0</v>
      </c>
      <c r="RIR78" s="1209">
        <f t="shared" ref="RIR78:RLC78" si="215">SUM(RIR76:RIR77)</f>
        <v>0</v>
      </c>
      <c r="RIS78" s="1209">
        <f t="shared" si="215"/>
        <v>0</v>
      </c>
      <c r="RIT78" s="1209">
        <f t="shared" si="215"/>
        <v>0</v>
      </c>
      <c r="RIU78" s="1209">
        <f t="shared" si="215"/>
        <v>0</v>
      </c>
      <c r="RIV78" s="1209">
        <f t="shared" si="215"/>
        <v>0</v>
      </c>
      <c r="RIW78" s="1209">
        <f t="shared" si="215"/>
        <v>0</v>
      </c>
      <c r="RIX78" s="1209">
        <f t="shared" si="215"/>
        <v>0</v>
      </c>
      <c r="RIY78" s="1209">
        <f t="shared" si="215"/>
        <v>0</v>
      </c>
      <c r="RIZ78" s="1209">
        <f t="shared" si="215"/>
        <v>0</v>
      </c>
      <c r="RJA78" s="1209">
        <f t="shared" si="215"/>
        <v>0</v>
      </c>
      <c r="RJB78" s="1209">
        <f t="shared" si="215"/>
        <v>0</v>
      </c>
      <c r="RJC78" s="1209">
        <f t="shared" si="215"/>
        <v>0</v>
      </c>
      <c r="RJD78" s="1209">
        <f t="shared" si="215"/>
        <v>0</v>
      </c>
      <c r="RJE78" s="1209">
        <f t="shared" si="215"/>
        <v>0</v>
      </c>
      <c r="RJF78" s="1209">
        <f t="shared" si="215"/>
        <v>0</v>
      </c>
      <c r="RJG78" s="1209">
        <f t="shared" si="215"/>
        <v>0</v>
      </c>
      <c r="RJH78" s="1209">
        <f t="shared" si="215"/>
        <v>0</v>
      </c>
      <c r="RJI78" s="1209">
        <f t="shared" si="215"/>
        <v>0</v>
      </c>
      <c r="RJJ78" s="1209">
        <f t="shared" si="215"/>
        <v>0</v>
      </c>
      <c r="RJK78" s="1209">
        <f t="shared" si="215"/>
        <v>0</v>
      </c>
      <c r="RJL78" s="1209">
        <f t="shared" si="215"/>
        <v>0</v>
      </c>
      <c r="RJM78" s="1209">
        <f t="shared" si="215"/>
        <v>0</v>
      </c>
      <c r="RJN78" s="1209">
        <f t="shared" si="215"/>
        <v>0</v>
      </c>
      <c r="RJO78" s="1209">
        <f t="shared" si="215"/>
        <v>0</v>
      </c>
      <c r="RJP78" s="1209">
        <f t="shared" si="215"/>
        <v>0</v>
      </c>
      <c r="RJQ78" s="1209">
        <f t="shared" si="215"/>
        <v>0</v>
      </c>
      <c r="RJR78" s="1209">
        <f t="shared" si="215"/>
        <v>0</v>
      </c>
      <c r="RJS78" s="1209">
        <f t="shared" si="215"/>
        <v>0</v>
      </c>
      <c r="RJT78" s="1209">
        <f t="shared" si="215"/>
        <v>0</v>
      </c>
      <c r="RJU78" s="1209">
        <f t="shared" si="215"/>
        <v>0</v>
      </c>
      <c r="RJV78" s="1209">
        <f t="shared" si="215"/>
        <v>0</v>
      </c>
      <c r="RJW78" s="1209">
        <f t="shared" si="215"/>
        <v>0</v>
      </c>
      <c r="RJX78" s="1209">
        <f t="shared" si="215"/>
        <v>0</v>
      </c>
      <c r="RJY78" s="1209">
        <f t="shared" si="215"/>
        <v>0</v>
      </c>
      <c r="RJZ78" s="1209">
        <f t="shared" si="215"/>
        <v>0</v>
      </c>
      <c r="RKA78" s="1209">
        <f t="shared" si="215"/>
        <v>0</v>
      </c>
      <c r="RKB78" s="1209">
        <f t="shared" si="215"/>
        <v>0</v>
      </c>
      <c r="RKC78" s="1209">
        <f t="shared" si="215"/>
        <v>0</v>
      </c>
      <c r="RKD78" s="1209">
        <f t="shared" si="215"/>
        <v>0</v>
      </c>
      <c r="RKE78" s="1209">
        <f t="shared" si="215"/>
        <v>0</v>
      </c>
      <c r="RKF78" s="1209">
        <f t="shared" si="215"/>
        <v>0</v>
      </c>
      <c r="RKG78" s="1209">
        <f t="shared" si="215"/>
        <v>0</v>
      </c>
      <c r="RKH78" s="1209">
        <f t="shared" si="215"/>
        <v>0</v>
      </c>
      <c r="RKI78" s="1209">
        <f t="shared" si="215"/>
        <v>0</v>
      </c>
      <c r="RKJ78" s="1209">
        <f t="shared" si="215"/>
        <v>0</v>
      </c>
      <c r="RKK78" s="1209">
        <f t="shared" si="215"/>
        <v>0</v>
      </c>
      <c r="RKL78" s="1209">
        <f t="shared" si="215"/>
        <v>0</v>
      </c>
      <c r="RKM78" s="1209">
        <f t="shared" si="215"/>
        <v>0</v>
      </c>
      <c r="RKN78" s="1209">
        <f t="shared" si="215"/>
        <v>0</v>
      </c>
      <c r="RKO78" s="1209">
        <f t="shared" si="215"/>
        <v>0</v>
      </c>
      <c r="RKP78" s="1209">
        <f t="shared" si="215"/>
        <v>0</v>
      </c>
      <c r="RKQ78" s="1209">
        <f t="shared" si="215"/>
        <v>0</v>
      </c>
      <c r="RKR78" s="1209">
        <f t="shared" si="215"/>
        <v>0</v>
      </c>
      <c r="RKS78" s="1209">
        <f t="shared" si="215"/>
        <v>0</v>
      </c>
      <c r="RKT78" s="1209">
        <f t="shared" si="215"/>
        <v>0</v>
      </c>
      <c r="RKU78" s="1209">
        <f t="shared" si="215"/>
        <v>0</v>
      </c>
      <c r="RKV78" s="1209">
        <f t="shared" si="215"/>
        <v>0</v>
      </c>
      <c r="RKW78" s="1209">
        <f t="shared" si="215"/>
        <v>0</v>
      </c>
      <c r="RKX78" s="1209">
        <f t="shared" si="215"/>
        <v>0</v>
      </c>
      <c r="RKY78" s="1209">
        <f t="shared" si="215"/>
        <v>0</v>
      </c>
      <c r="RKZ78" s="1209">
        <f t="shared" si="215"/>
        <v>0</v>
      </c>
      <c r="RLA78" s="1209">
        <f t="shared" si="215"/>
        <v>0</v>
      </c>
      <c r="RLB78" s="1209">
        <f t="shared" si="215"/>
        <v>0</v>
      </c>
      <c r="RLC78" s="1209">
        <f t="shared" si="215"/>
        <v>0</v>
      </c>
      <c r="RLD78" s="1209">
        <f t="shared" ref="RLD78:RNO78" si="216">SUM(RLD76:RLD77)</f>
        <v>0</v>
      </c>
      <c r="RLE78" s="1209">
        <f t="shared" si="216"/>
        <v>0</v>
      </c>
      <c r="RLF78" s="1209">
        <f t="shared" si="216"/>
        <v>0</v>
      </c>
      <c r="RLG78" s="1209">
        <f t="shared" si="216"/>
        <v>0</v>
      </c>
      <c r="RLH78" s="1209">
        <f t="shared" si="216"/>
        <v>0</v>
      </c>
      <c r="RLI78" s="1209">
        <f t="shared" si="216"/>
        <v>0</v>
      </c>
      <c r="RLJ78" s="1209">
        <f t="shared" si="216"/>
        <v>0</v>
      </c>
      <c r="RLK78" s="1209">
        <f t="shared" si="216"/>
        <v>0</v>
      </c>
      <c r="RLL78" s="1209">
        <f t="shared" si="216"/>
        <v>0</v>
      </c>
      <c r="RLM78" s="1209">
        <f t="shared" si="216"/>
        <v>0</v>
      </c>
      <c r="RLN78" s="1209">
        <f t="shared" si="216"/>
        <v>0</v>
      </c>
      <c r="RLO78" s="1209">
        <f t="shared" si="216"/>
        <v>0</v>
      </c>
      <c r="RLP78" s="1209">
        <f t="shared" si="216"/>
        <v>0</v>
      </c>
      <c r="RLQ78" s="1209">
        <f t="shared" si="216"/>
        <v>0</v>
      </c>
      <c r="RLR78" s="1209">
        <f t="shared" si="216"/>
        <v>0</v>
      </c>
      <c r="RLS78" s="1209">
        <f t="shared" si="216"/>
        <v>0</v>
      </c>
      <c r="RLT78" s="1209">
        <f t="shared" si="216"/>
        <v>0</v>
      </c>
      <c r="RLU78" s="1209">
        <f t="shared" si="216"/>
        <v>0</v>
      </c>
      <c r="RLV78" s="1209">
        <f t="shared" si="216"/>
        <v>0</v>
      </c>
      <c r="RLW78" s="1209">
        <f t="shared" si="216"/>
        <v>0</v>
      </c>
      <c r="RLX78" s="1209">
        <f t="shared" si="216"/>
        <v>0</v>
      </c>
      <c r="RLY78" s="1209">
        <f t="shared" si="216"/>
        <v>0</v>
      </c>
      <c r="RLZ78" s="1209">
        <f t="shared" si="216"/>
        <v>0</v>
      </c>
      <c r="RMA78" s="1209">
        <f t="shared" si="216"/>
        <v>0</v>
      </c>
      <c r="RMB78" s="1209">
        <f t="shared" si="216"/>
        <v>0</v>
      </c>
      <c r="RMC78" s="1209">
        <f t="shared" si="216"/>
        <v>0</v>
      </c>
      <c r="RMD78" s="1209">
        <f t="shared" si="216"/>
        <v>0</v>
      </c>
      <c r="RME78" s="1209">
        <f t="shared" si="216"/>
        <v>0</v>
      </c>
      <c r="RMF78" s="1209">
        <f t="shared" si="216"/>
        <v>0</v>
      </c>
      <c r="RMG78" s="1209">
        <f t="shared" si="216"/>
        <v>0</v>
      </c>
      <c r="RMH78" s="1209">
        <f t="shared" si="216"/>
        <v>0</v>
      </c>
      <c r="RMI78" s="1209">
        <f t="shared" si="216"/>
        <v>0</v>
      </c>
      <c r="RMJ78" s="1209">
        <f t="shared" si="216"/>
        <v>0</v>
      </c>
      <c r="RMK78" s="1209">
        <f t="shared" si="216"/>
        <v>0</v>
      </c>
      <c r="RML78" s="1209">
        <f t="shared" si="216"/>
        <v>0</v>
      </c>
      <c r="RMM78" s="1209">
        <f t="shared" si="216"/>
        <v>0</v>
      </c>
      <c r="RMN78" s="1209">
        <f t="shared" si="216"/>
        <v>0</v>
      </c>
      <c r="RMO78" s="1209">
        <f t="shared" si="216"/>
        <v>0</v>
      </c>
      <c r="RMP78" s="1209">
        <f t="shared" si="216"/>
        <v>0</v>
      </c>
      <c r="RMQ78" s="1209">
        <f t="shared" si="216"/>
        <v>0</v>
      </c>
      <c r="RMR78" s="1209">
        <f t="shared" si="216"/>
        <v>0</v>
      </c>
      <c r="RMS78" s="1209">
        <f t="shared" si="216"/>
        <v>0</v>
      </c>
      <c r="RMT78" s="1209">
        <f t="shared" si="216"/>
        <v>0</v>
      </c>
      <c r="RMU78" s="1209">
        <f t="shared" si="216"/>
        <v>0</v>
      </c>
      <c r="RMV78" s="1209">
        <f t="shared" si="216"/>
        <v>0</v>
      </c>
      <c r="RMW78" s="1209">
        <f t="shared" si="216"/>
        <v>0</v>
      </c>
      <c r="RMX78" s="1209">
        <f t="shared" si="216"/>
        <v>0</v>
      </c>
      <c r="RMY78" s="1209">
        <f t="shared" si="216"/>
        <v>0</v>
      </c>
      <c r="RMZ78" s="1209">
        <f t="shared" si="216"/>
        <v>0</v>
      </c>
      <c r="RNA78" s="1209">
        <f t="shared" si="216"/>
        <v>0</v>
      </c>
      <c r="RNB78" s="1209">
        <f t="shared" si="216"/>
        <v>0</v>
      </c>
      <c r="RNC78" s="1209">
        <f t="shared" si="216"/>
        <v>0</v>
      </c>
      <c r="RND78" s="1209">
        <f t="shared" si="216"/>
        <v>0</v>
      </c>
      <c r="RNE78" s="1209">
        <f t="shared" si="216"/>
        <v>0</v>
      </c>
      <c r="RNF78" s="1209">
        <f t="shared" si="216"/>
        <v>0</v>
      </c>
      <c r="RNG78" s="1209">
        <f t="shared" si="216"/>
        <v>0</v>
      </c>
      <c r="RNH78" s="1209">
        <f t="shared" si="216"/>
        <v>0</v>
      </c>
      <c r="RNI78" s="1209">
        <f t="shared" si="216"/>
        <v>0</v>
      </c>
      <c r="RNJ78" s="1209">
        <f t="shared" si="216"/>
        <v>0</v>
      </c>
      <c r="RNK78" s="1209">
        <f t="shared" si="216"/>
        <v>0</v>
      </c>
      <c r="RNL78" s="1209">
        <f t="shared" si="216"/>
        <v>0</v>
      </c>
      <c r="RNM78" s="1209">
        <f t="shared" si="216"/>
        <v>0</v>
      </c>
      <c r="RNN78" s="1209">
        <f t="shared" si="216"/>
        <v>0</v>
      </c>
      <c r="RNO78" s="1209">
        <f t="shared" si="216"/>
        <v>0</v>
      </c>
      <c r="RNP78" s="1209">
        <f t="shared" ref="RNP78:RQA78" si="217">SUM(RNP76:RNP77)</f>
        <v>0</v>
      </c>
      <c r="RNQ78" s="1209">
        <f t="shared" si="217"/>
        <v>0</v>
      </c>
      <c r="RNR78" s="1209">
        <f t="shared" si="217"/>
        <v>0</v>
      </c>
      <c r="RNS78" s="1209">
        <f t="shared" si="217"/>
        <v>0</v>
      </c>
      <c r="RNT78" s="1209">
        <f t="shared" si="217"/>
        <v>0</v>
      </c>
      <c r="RNU78" s="1209">
        <f t="shared" si="217"/>
        <v>0</v>
      </c>
      <c r="RNV78" s="1209">
        <f t="shared" si="217"/>
        <v>0</v>
      </c>
      <c r="RNW78" s="1209">
        <f t="shared" si="217"/>
        <v>0</v>
      </c>
      <c r="RNX78" s="1209">
        <f t="shared" si="217"/>
        <v>0</v>
      </c>
      <c r="RNY78" s="1209">
        <f t="shared" si="217"/>
        <v>0</v>
      </c>
      <c r="RNZ78" s="1209">
        <f t="shared" si="217"/>
        <v>0</v>
      </c>
      <c r="ROA78" s="1209">
        <f t="shared" si="217"/>
        <v>0</v>
      </c>
      <c r="ROB78" s="1209">
        <f t="shared" si="217"/>
        <v>0</v>
      </c>
      <c r="ROC78" s="1209">
        <f t="shared" si="217"/>
        <v>0</v>
      </c>
      <c r="ROD78" s="1209">
        <f t="shared" si="217"/>
        <v>0</v>
      </c>
      <c r="ROE78" s="1209">
        <f t="shared" si="217"/>
        <v>0</v>
      </c>
      <c r="ROF78" s="1209">
        <f t="shared" si="217"/>
        <v>0</v>
      </c>
      <c r="ROG78" s="1209">
        <f t="shared" si="217"/>
        <v>0</v>
      </c>
      <c r="ROH78" s="1209">
        <f t="shared" si="217"/>
        <v>0</v>
      </c>
      <c r="ROI78" s="1209">
        <f t="shared" si="217"/>
        <v>0</v>
      </c>
      <c r="ROJ78" s="1209">
        <f t="shared" si="217"/>
        <v>0</v>
      </c>
      <c r="ROK78" s="1209">
        <f t="shared" si="217"/>
        <v>0</v>
      </c>
      <c r="ROL78" s="1209">
        <f t="shared" si="217"/>
        <v>0</v>
      </c>
      <c r="ROM78" s="1209">
        <f t="shared" si="217"/>
        <v>0</v>
      </c>
      <c r="RON78" s="1209">
        <f t="shared" si="217"/>
        <v>0</v>
      </c>
      <c r="ROO78" s="1209">
        <f t="shared" si="217"/>
        <v>0</v>
      </c>
      <c r="ROP78" s="1209">
        <f t="shared" si="217"/>
        <v>0</v>
      </c>
      <c r="ROQ78" s="1209">
        <f t="shared" si="217"/>
        <v>0</v>
      </c>
      <c r="ROR78" s="1209">
        <f t="shared" si="217"/>
        <v>0</v>
      </c>
      <c r="ROS78" s="1209">
        <f t="shared" si="217"/>
        <v>0</v>
      </c>
      <c r="ROT78" s="1209">
        <f t="shared" si="217"/>
        <v>0</v>
      </c>
      <c r="ROU78" s="1209">
        <f t="shared" si="217"/>
        <v>0</v>
      </c>
      <c r="ROV78" s="1209">
        <f t="shared" si="217"/>
        <v>0</v>
      </c>
      <c r="ROW78" s="1209">
        <f t="shared" si="217"/>
        <v>0</v>
      </c>
      <c r="ROX78" s="1209">
        <f t="shared" si="217"/>
        <v>0</v>
      </c>
      <c r="ROY78" s="1209">
        <f t="shared" si="217"/>
        <v>0</v>
      </c>
      <c r="ROZ78" s="1209">
        <f t="shared" si="217"/>
        <v>0</v>
      </c>
      <c r="RPA78" s="1209">
        <f t="shared" si="217"/>
        <v>0</v>
      </c>
      <c r="RPB78" s="1209">
        <f t="shared" si="217"/>
        <v>0</v>
      </c>
      <c r="RPC78" s="1209">
        <f t="shared" si="217"/>
        <v>0</v>
      </c>
      <c r="RPD78" s="1209">
        <f t="shared" si="217"/>
        <v>0</v>
      </c>
      <c r="RPE78" s="1209">
        <f t="shared" si="217"/>
        <v>0</v>
      </c>
      <c r="RPF78" s="1209">
        <f t="shared" si="217"/>
        <v>0</v>
      </c>
      <c r="RPG78" s="1209">
        <f t="shared" si="217"/>
        <v>0</v>
      </c>
      <c r="RPH78" s="1209">
        <f t="shared" si="217"/>
        <v>0</v>
      </c>
      <c r="RPI78" s="1209">
        <f t="shared" si="217"/>
        <v>0</v>
      </c>
      <c r="RPJ78" s="1209">
        <f t="shared" si="217"/>
        <v>0</v>
      </c>
      <c r="RPK78" s="1209">
        <f t="shared" si="217"/>
        <v>0</v>
      </c>
      <c r="RPL78" s="1209">
        <f t="shared" si="217"/>
        <v>0</v>
      </c>
      <c r="RPM78" s="1209">
        <f t="shared" si="217"/>
        <v>0</v>
      </c>
      <c r="RPN78" s="1209">
        <f t="shared" si="217"/>
        <v>0</v>
      </c>
      <c r="RPO78" s="1209">
        <f t="shared" si="217"/>
        <v>0</v>
      </c>
      <c r="RPP78" s="1209">
        <f t="shared" si="217"/>
        <v>0</v>
      </c>
      <c r="RPQ78" s="1209">
        <f t="shared" si="217"/>
        <v>0</v>
      </c>
      <c r="RPR78" s="1209">
        <f t="shared" si="217"/>
        <v>0</v>
      </c>
      <c r="RPS78" s="1209">
        <f t="shared" si="217"/>
        <v>0</v>
      </c>
      <c r="RPT78" s="1209">
        <f t="shared" si="217"/>
        <v>0</v>
      </c>
      <c r="RPU78" s="1209">
        <f t="shared" si="217"/>
        <v>0</v>
      </c>
      <c r="RPV78" s="1209">
        <f t="shared" si="217"/>
        <v>0</v>
      </c>
      <c r="RPW78" s="1209">
        <f t="shared" si="217"/>
        <v>0</v>
      </c>
      <c r="RPX78" s="1209">
        <f t="shared" si="217"/>
        <v>0</v>
      </c>
      <c r="RPY78" s="1209">
        <f t="shared" si="217"/>
        <v>0</v>
      </c>
      <c r="RPZ78" s="1209">
        <f t="shared" si="217"/>
        <v>0</v>
      </c>
      <c r="RQA78" s="1209">
        <f t="shared" si="217"/>
        <v>0</v>
      </c>
      <c r="RQB78" s="1209">
        <f t="shared" ref="RQB78:RSM78" si="218">SUM(RQB76:RQB77)</f>
        <v>0</v>
      </c>
      <c r="RQC78" s="1209">
        <f t="shared" si="218"/>
        <v>0</v>
      </c>
      <c r="RQD78" s="1209">
        <f t="shared" si="218"/>
        <v>0</v>
      </c>
      <c r="RQE78" s="1209">
        <f t="shared" si="218"/>
        <v>0</v>
      </c>
      <c r="RQF78" s="1209">
        <f t="shared" si="218"/>
        <v>0</v>
      </c>
      <c r="RQG78" s="1209">
        <f t="shared" si="218"/>
        <v>0</v>
      </c>
      <c r="RQH78" s="1209">
        <f t="shared" si="218"/>
        <v>0</v>
      </c>
      <c r="RQI78" s="1209">
        <f t="shared" si="218"/>
        <v>0</v>
      </c>
      <c r="RQJ78" s="1209">
        <f t="shared" si="218"/>
        <v>0</v>
      </c>
      <c r="RQK78" s="1209">
        <f t="shared" si="218"/>
        <v>0</v>
      </c>
      <c r="RQL78" s="1209">
        <f t="shared" si="218"/>
        <v>0</v>
      </c>
      <c r="RQM78" s="1209">
        <f t="shared" si="218"/>
        <v>0</v>
      </c>
      <c r="RQN78" s="1209">
        <f t="shared" si="218"/>
        <v>0</v>
      </c>
      <c r="RQO78" s="1209">
        <f t="shared" si="218"/>
        <v>0</v>
      </c>
      <c r="RQP78" s="1209">
        <f t="shared" si="218"/>
        <v>0</v>
      </c>
      <c r="RQQ78" s="1209">
        <f t="shared" si="218"/>
        <v>0</v>
      </c>
      <c r="RQR78" s="1209">
        <f t="shared" si="218"/>
        <v>0</v>
      </c>
      <c r="RQS78" s="1209">
        <f t="shared" si="218"/>
        <v>0</v>
      </c>
      <c r="RQT78" s="1209">
        <f t="shared" si="218"/>
        <v>0</v>
      </c>
      <c r="RQU78" s="1209">
        <f t="shared" si="218"/>
        <v>0</v>
      </c>
      <c r="RQV78" s="1209">
        <f t="shared" si="218"/>
        <v>0</v>
      </c>
      <c r="RQW78" s="1209">
        <f t="shared" si="218"/>
        <v>0</v>
      </c>
      <c r="RQX78" s="1209">
        <f t="shared" si="218"/>
        <v>0</v>
      </c>
      <c r="RQY78" s="1209">
        <f t="shared" si="218"/>
        <v>0</v>
      </c>
      <c r="RQZ78" s="1209">
        <f t="shared" si="218"/>
        <v>0</v>
      </c>
      <c r="RRA78" s="1209">
        <f t="shared" si="218"/>
        <v>0</v>
      </c>
      <c r="RRB78" s="1209">
        <f t="shared" si="218"/>
        <v>0</v>
      </c>
      <c r="RRC78" s="1209">
        <f t="shared" si="218"/>
        <v>0</v>
      </c>
      <c r="RRD78" s="1209">
        <f t="shared" si="218"/>
        <v>0</v>
      </c>
      <c r="RRE78" s="1209">
        <f t="shared" si="218"/>
        <v>0</v>
      </c>
      <c r="RRF78" s="1209">
        <f t="shared" si="218"/>
        <v>0</v>
      </c>
      <c r="RRG78" s="1209">
        <f t="shared" si="218"/>
        <v>0</v>
      </c>
      <c r="RRH78" s="1209">
        <f t="shared" si="218"/>
        <v>0</v>
      </c>
      <c r="RRI78" s="1209">
        <f t="shared" si="218"/>
        <v>0</v>
      </c>
      <c r="RRJ78" s="1209">
        <f t="shared" si="218"/>
        <v>0</v>
      </c>
      <c r="RRK78" s="1209">
        <f t="shared" si="218"/>
        <v>0</v>
      </c>
      <c r="RRL78" s="1209">
        <f t="shared" si="218"/>
        <v>0</v>
      </c>
      <c r="RRM78" s="1209">
        <f t="shared" si="218"/>
        <v>0</v>
      </c>
      <c r="RRN78" s="1209">
        <f t="shared" si="218"/>
        <v>0</v>
      </c>
      <c r="RRO78" s="1209">
        <f t="shared" si="218"/>
        <v>0</v>
      </c>
      <c r="RRP78" s="1209">
        <f t="shared" si="218"/>
        <v>0</v>
      </c>
      <c r="RRQ78" s="1209">
        <f t="shared" si="218"/>
        <v>0</v>
      </c>
      <c r="RRR78" s="1209">
        <f t="shared" si="218"/>
        <v>0</v>
      </c>
      <c r="RRS78" s="1209">
        <f t="shared" si="218"/>
        <v>0</v>
      </c>
      <c r="RRT78" s="1209">
        <f t="shared" si="218"/>
        <v>0</v>
      </c>
      <c r="RRU78" s="1209">
        <f t="shared" si="218"/>
        <v>0</v>
      </c>
      <c r="RRV78" s="1209">
        <f t="shared" si="218"/>
        <v>0</v>
      </c>
      <c r="RRW78" s="1209">
        <f t="shared" si="218"/>
        <v>0</v>
      </c>
      <c r="RRX78" s="1209">
        <f t="shared" si="218"/>
        <v>0</v>
      </c>
      <c r="RRY78" s="1209">
        <f t="shared" si="218"/>
        <v>0</v>
      </c>
      <c r="RRZ78" s="1209">
        <f t="shared" si="218"/>
        <v>0</v>
      </c>
      <c r="RSA78" s="1209">
        <f t="shared" si="218"/>
        <v>0</v>
      </c>
      <c r="RSB78" s="1209">
        <f t="shared" si="218"/>
        <v>0</v>
      </c>
      <c r="RSC78" s="1209">
        <f t="shared" si="218"/>
        <v>0</v>
      </c>
      <c r="RSD78" s="1209">
        <f t="shared" si="218"/>
        <v>0</v>
      </c>
      <c r="RSE78" s="1209">
        <f t="shared" si="218"/>
        <v>0</v>
      </c>
      <c r="RSF78" s="1209">
        <f t="shared" si="218"/>
        <v>0</v>
      </c>
      <c r="RSG78" s="1209">
        <f t="shared" si="218"/>
        <v>0</v>
      </c>
      <c r="RSH78" s="1209">
        <f t="shared" si="218"/>
        <v>0</v>
      </c>
      <c r="RSI78" s="1209">
        <f t="shared" si="218"/>
        <v>0</v>
      </c>
      <c r="RSJ78" s="1209">
        <f t="shared" si="218"/>
        <v>0</v>
      </c>
      <c r="RSK78" s="1209">
        <f t="shared" si="218"/>
        <v>0</v>
      </c>
      <c r="RSL78" s="1209">
        <f t="shared" si="218"/>
        <v>0</v>
      </c>
      <c r="RSM78" s="1209">
        <f t="shared" si="218"/>
        <v>0</v>
      </c>
      <c r="RSN78" s="1209">
        <f t="shared" ref="RSN78:RUY78" si="219">SUM(RSN76:RSN77)</f>
        <v>0</v>
      </c>
      <c r="RSO78" s="1209">
        <f t="shared" si="219"/>
        <v>0</v>
      </c>
      <c r="RSP78" s="1209">
        <f t="shared" si="219"/>
        <v>0</v>
      </c>
      <c r="RSQ78" s="1209">
        <f t="shared" si="219"/>
        <v>0</v>
      </c>
      <c r="RSR78" s="1209">
        <f t="shared" si="219"/>
        <v>0</v>
      </c>
      <c r="RSS78" s="1209">
        <f t="shared" si="219"/>
        <v>0</v>
      </c>
      <c r="RST78" s="1209">
        <f t="shared" si="219"/>
        <v>0</v>
      </c>
      <c r="RSU78" s="1209">
        <f t="shared" si="219"/>
        <v>0</v>
      </c>
      <c r="RSV78" s="1209">
        <f t="shared" si="219"/>
        <v>0</v>
      </c>
      <c r="RSW78" s="1209">
        <f t="shared" si="219"/>
        <v>0</v>
      </c>
      <c r="RSX78" s="1209">
        <f t="shared" si="219"/>
        <v>0</v>
      </c>
      <c r="RSY78" s="1209">
        <f t="shared" si="219"/>
        <v>0</v>
      </c>
      <c r="RSZ78" s="1209">
        <f t="shared" si="219"/>
        <v>0</v>
      </c>
      <c r="RTA78" s="1209">
        <f t="shared" si="219"/>
        <v>0</v>
      </c>
      <c r="RTB78" s="1209">
        <f t="shared" si="219"/>
        <v>0</v>
      </c>
      <c r="RTC78" s="1209">
        <f t="shared" si="219"/>
        <v>0</v>
      </c>
      <c r="RTD78" s="1209">
        <f t="shared" si="219"/>
        <v>0</v>
      </c>
      <c r="RTE78" s="1209">
        <f t="shared" si="219"/>
        <v>0</v>
      </c>
      <c r="RTF78" s="1209">
        <f t="shared" si="219"/>
        <v>0</v>
      </c>
      <c r="RTG78" s="1209">
        <f t="shared" si="219"/>
        <v>0</v>
      </c>
      <c r="RTH78" s="1209">
        <f t="shared" si="219"/>
        <v>0</v>
      </c>
      <c r="RTI78" s="1209">
        <f t="shared" si="219"/>
        <v>0</v>
      </c>
      <c r="RTJ78" s="1209">
        <f t="shared" si="219"/>
        <v>0</v>
      </c>
      <c r="RTK78" s="1209">
        <f t="shared" si="219"/>
        <v>0</v>
      </c>
      <c r="RTL78" s="1209">
        <f t="shared" si="219"/>
        <v>0</v>
      </c>
      <c r="RTM78" s="1209">
        <f t="shared" si="219"/>
        <v>0</v>
      </c>
      <c r="RTN78" s="1209">
        <f t="shared" si="219"/>
        <v>0</v>
      </c>
      <c r="RTO78" s="1209">
        <f t="shared" si="219"/>
        <v>0</v>
      </c>
      <c r="RTP78" s="1209">
        <f t="shared" si="219"/>
        <v>0</v>
      </c>
      <c r="RTQ78" s="1209">
        <f t="shared" si="219"/>
        <v>0</v>
      </c>
      <c r="RTR78" s="1209">
        <f t="shared" si="219"/>
        <v>0</v>
      </c>
      <c r="RTS78" s="1209">
        <f t="shared" si="219"/>
        <v>0</v>
      </c>
      <c r="RTT78" s="1209">
        <f t="shared" si="219"/>
        <v>0</v>
      </c>
      <c r="RTU78" s="1209">
        <f t="shared" si="219"/>
        <v>0</v>
      </c>
      <c r="RTV78" s="1209">
        <f t="shared" si="219"/>
        <v>0</v>
      </c>
      <c r="RTW78" s="1209">
        <f t="shared" si="219"/>
        <v>0</v>
      </c>
      <c r="RTX78" s="1209">
        <f t="shared" si="219"/>
        <v>0</v>
      </c>
      <c r="RTY78" s="1209">
        <f t="shared" si="219"/>
        <v>0</v>
      </c>
      <c r="RTZ78" s="1209">
        <f t="shared" si="219"/>
        <v>0</v>
      </c>
      <c r="RUA78" s="1209">
        <f t="shared" si="219"/>
        <v>0</v>
      </c>
      <c r="RUB78" s="1209">
        <f t="shared" si="219"/>
        <v>0</v>
      </c>
      <c r="RUC78" s="1209">
        <f t="shared" si="219"/>
        <v>0</v>
      </c>
      <c r="RUD78" s="1209">
        <f t="shared" si="219"/>
        <v>0</v>
      </c>
      <c r="RUE78" s="1209">
        <f t="shared" si="219"/>
        <v>0</v>
      </c>
      <c r="RUF78" s="1209">
        <f t="shared" si="219"/>
        <v>0</v>
      </c>
      <c r="RUG78" s="1209">
        <f t="shared" si="219"/>
        <v>0</v>
      </c>
      <c r="RUH78" s="1209">
        <f t="shared" si="219"/>
        <v>0</v>
      </c>
      <c r="RUI78" s="1209">
        <f t="shared" si="219"/>
        <v>0</v>
      </c>
      <c r="RUJ78" s="1209">
        <f t="shared" si="219"/>
        <v>0</v>
      </c>
      <c r="RUK78" s="1209">
        <f t="shared" si="219"/>
        <v>0</v>
      </c>
      <c r="RUL78" s="1209">
        <f t="shared" si="219"/>
        <v>0</v>
      </c>
      <c r="RUM78" s="1209">
        <f t="shared" si="219"/>
        <v>0</v>
      </c>
      <c r="RUN78" s="1209">
        <f t="shared" si="219"/>
        <v>0</v>
      </c>
      <c r="RUO78" s="1209">
        <f t="shared" si="219"/>
        <v>0</v>
      </c>
      <c r="RUP78" s="1209">
        <f t="shared" si="219"/>
        <v>0</v>
      </c>
      <c r="RUQ78" s="1209">
        <f t="shared" si="219"/>
        <v>0</v>
      </c>
      <c r="RUR78" s="1209">
        <f t="shared" si="219"/>
        <v>0</v>
      </c>
      <c r="RUS78" s="1209">
        <f t="shared" si="219"/>
        <v>0</v>
      </c>
      <c r="RUT78" s="1209">
        <f t="shared" si="219"/>
        <v>0</v>
      </c>
      <c r="RUU78" s="1209">
        <f t="shared" si="219"/>
        <v>0</v>
      </c>
      <c r="RUV78" s="1209">
        <f t="shared" si="219"/>
        <v>0</v>
      </c>
      <c r="RUW78" s="1209">
        <f t="shared" si="219"/>
        <v>0</v>
      </c>
      <c r="RUX78" s="1209">
        <f t="shared" si="219"/>
        <v>0</v>
      </c>
      <c r="RUY78" s="1209">
        <f t="shared" si="219"/>
        <v>0</v>
      </c>
      <c r="RUZ78" s="1209">
        <f t="shared" ref="RUZ78:RXK78" si="220">SUM(RUZ76:RUZ77)</f>
        <v>0</v>
      </c>
      <c r="RVA78" s="1209">
        <f t="shared" si="220"/>
        <v>0</v>
      </c>
      <c r="RVB78" s="1209">
        <f t="shared" si="220"/>
        <v>0</v>
      </c>
      <c r="RVC78" s="1209">
        <f t="shared" si="220"/>
        <v>0</v>
      </c>
      <c r="RVD78" s="1209">
        <f t="shared" si="220"/>
        <v>0</v>
      </c>
      <c r="RVE78" s="1209">
        <f t="shared" si="220"/>
        <v>0</v>
      </c>
      <c r="RVF78" s="1209">
        <f t="shared" si="220"/>
        <v>0</v>
      </c>
      <c r="RVG78" s="1209">
        <f t="shared" si="220"/>
        <v>0</v>
      </c>
      <c r="RVH78" s="1209">
        <f t="shared" si="220"/>
        <v>0</v>
      </c>
      <c r="RVI78" s="1209">
        <f t="shared" si="220"/>
        <v>0</v>
      </c>
      <c r="RVJ78" s="1209">
        <f t="shared" si="220"/>
        <v>0</v>
      </c>
      <c r="RVK78" s="1209">
        <f t="shared" si="220"/>
        <v>0</v>
      </c>
      <c r="RVL78" s="1209">
        <f t="shared" si="220"/>
        <v>0</v>
      </c>
      <c r="RVM78" s="1209">
        <f t="shared" si="220"/>
        <v>0</v>
      </c>
      <c r="RVN78" s="1209">
        <f t="shared" si="220"/>
        <v>0</v>
      </c>
      <c r="RVO78" s="1209">
        <f t="shared" si="220"/>
        <v>0</v>
      </c>
      <c r="RVP78" s="1209">
        <f t="shared" si="220"/>
        <v>0</v>
      </c>
      <c r="RVQ78" s="1209">
        <f t="shared" si="220"/>
        <v>0</v>
      </c>
      <c r="RVR78" s="1209">
        <f t="shared" si="220"/>
        <v>0</v>
      </c>
      <c r="RVS78" s="1209">
        <f t="shared" si="220"/>
        <v>0</v>
      </c>
      <c r="RVT78" s="1209">
        <f t="shared" si="220"/>
        <v>0</v>
      </c>
      <c r="RVU78" s="1209">
        <f t="shared" si="220"/>
        <v>0</v>
      </c>
      <c r="RVV78" s="1209">
        <f t="shared" si="220"/>
        <v>0</v>
      </c>
      <c r="RVW78" s="1209">
        <f t="shared" si="220"/>
        <v>0</v>
      </c>
      <c r="RVX78" s="1209">
        <f t="shared" si="220"/>
        <v>0</v>
      </c>
      <c r="RVY78" s="1209">
        <f t="shared" si="220"/>
        <v>0</v>
      </c>
      <c r="RVZ78" s="1209">
        <f t="shared" si="220"/>
        <v>0</v>
      </c>
      <c r="RWA78" s="1209">
        <f t="shared" si="220"/>
        <v>0</v>
      </c>
      <c r="RWB78" s="1209">
        <f t="shared" si="220"/>
        <v>0</v>
      </c>
      <c r="RWC78" s="1209">
        <f t="shared" si="220"/>
        <v>0</v>
      </c>
      <c r="RWD78" s="1209">
        <f t="shared" si="220"/>
        <v>0</v>
      </c>
      <c r="RWE78" s="1209">
        <f t="shared" si="220"/>
        <v>0</v>
      </c>
      <c r="RWF78" s="1209">
        <f t="shared" si="220"/>
        <v>0</v>
      </c>
      <c r="RWG78" s="1209">
        <f t="shared" si="220"/>
        <v>0</v>
      </c>
      <c r="RWH78" s="1209">
        <f t="shared" si="220"/>
        <v>0</v>
      </c>
      <c r="RWI78" s="1209">
        <f t="shared" si="220"/>
        <v>0</v>
      </c>
      <c r="RWJ78" s="1209">
        <f t="shared" si="220"/>
        <v>0</v>
      </c>
      <c r="RWK78" s="1209">
        <f t="shared" si="220"/>
        <v>0</v>
      </c>
      <c r="RWL78" s="1209">
        <f t="shared" si="220"/>
        <v>0</v>
      </c>
      <c r="RWM78" s="1209">
        <f t="shared" si="220"/>
        <v>0</v>
      </c>
      <c r="RWN78" s="1209">
        <f t="shared" si="220"/>
        <v>0</v>
      </c>
      <c r="RWO78" s="1209">
        <f t="shared" si="220"/>
        <v>0</v>
      </c>
      <c r="RWP78" s="1209">
        <f t="shared" si="220"/>
        <v>0</v>
      </c>
      <c r="RWQ78" s="1209">
        <f t="shared" si="220"/>
        <v>0</v>
      </c>
      <c r="RWR78" s="1209">
        <f t="shared" si="220"/>
        <v>0</v>
      </c>
      <c r="RWS78" s="1209">
        <f t="shared" si="220"/>
        <v>0</v>
      </c>
      <c r="RWT78" s="1209">
        <f t="shared" si="220"/>
        <v>0</v>
      </c>
      <c r="RWU78" s="1209">
        <f t="shared" si="220"/>
        <v>0</v>
      </c>
      <c r="RWV78" s="1209">
        <f t="shared" si="220"/>
        <v>0</v>
      </c>
      <c r="RWW78" s="1209">
        <f t="shared" si="220"/>
        <v>0</v>
      </c>
      <c r="RWX78" s="1209">
        <f t="shared" si="220"/>
        <v>0</v>
      </c>
      <c r="RWY78" s="1209">
        <f t="shared" si="220"/>
        <v>0</v>
      </c>
      <c r="RWZ78" s="1209">
        <f t="shared" si="220"/>
        <v>0</v>
      </c>
      <c r="RXA78" s="1209">
        <f t="shared" si="220"/>
        <v>0</v>
      </c>
      <c r="RXB78" s="1209">
        <f t="shared" si="220"/>
        <v>0</v>
      </c>
      <c r="RXC78" s="1209">
        <f t="shared" si="220"/>
        <v>0</v>
      </c>
      <c r="RXD78" s="1209">
        <f t="shared" si="220"/>
        <v>0</v>
      </c>
      <c r="RXE78" s="1209">
        <f t="shared" si="220"/>
        <v>0</v>
      </c>
      <c r="RXF78" s="1209">
        <f t="shared" si="220"/>
        <v>0</v>
      </c>
      <c r="RXG78" s="1209">
        <f t="shared" si="220"/>
        <v>0</v>
      </c>
      <c r="RXH78" s="1209">
        <f t="shared" si="220"/>
        <v>0</v>
      </c>
      <c r="RXI78" s="1209">
        <f t="shared" si="220"/>
        <v>0</v>
      </c>
      <c r="RXJ78" s="1209">
        <f t="shared" si="220"/>
        <v>0</v>
      </c>
      <c r="RXK78" s="1209">
        <f t="shared" si="220"/>
        <v>0</v>
      </c>
      <c r="RXL78" s="1209">
        <f t="shared" ref="RXL78:RZW78" si="221">SUM(RXL76:RXL77)</f>
        <v>0</v>
      </c>
      <c r="RXM78" s="1209">
        <f t="shared" si="221"/>
        <v>0</v>
      </c>
      <c r="RXN78" s="1209">
        <f t="shared" si="221"/>
        <v>0</v>
      </c>
      <c r="RXO78" s="1209">
        <f t="shared" si="221"/>
        <v>0</v>
      </c>
      <c r="RXP78" s="1209">
        <f t="shared" si="221"/>
        <v>0</v>
      </c>
      <c r="RXQ78" s="1209">
        <f t="shared" si="221"/>
        <v>0</v>
      </c>
      <c r="RXR78" s="1209">
        <f t="shared" si="221"/>
        <v>0</v>
      </c>
      <c r="RXS78" s="1209">
        <f t="shared" si="221"/>
        <v>0</v>
      </c>
      <c r="RXT78" s="1209">
        <f t="shared" si="221"/>
        <v>0</v>
      </c>
      <c r="RXU78" s="1209">
        <f t="shared" si="221"/>
        <v>0</v>
      </c>
      <c r="RXV78" s="1209">
        <f t="shared" si="221"/>
        <v>0</v>
      </c>
      <c r="RXW78" s="1209">
        <f t="shared" si="221"/>
        <v>0</v>
      </c>
      <c r="RXX78" s="1209">
        <f t="shared" si="221"/>
        <v>0</v>
      </c>
      <c r="RXY78" s="1209">
        <f t="shared" si="221"/>
        <v>0</v>
      </c>
      <c r="RXZ78" s="1209">
        <f t="shared" si="221"/>
        <v>0</v>
      </c>
      <c r="RYA78" s="1209">
        <f t="shared" si="221"/>
        <v>0</v>
      </c>
      <c r="RYB78" s="1209">
        <f t="shared" si="221"/>
        <v>0</v>
      </c>
      <c r="RYC78" s="1209">
        <f t="shared" si="221"/>
        <v>0</v>
      </c>
      <c r="RYD78" s="1209">
        <f t="shared" si="221"/>
        <v>0</v>
      </c>
      <c r="RYE78" s="1209">
        <f t="shared" si="221"/>
        <v>0</v>
      </c>
      <c r="RYF78" s="1209">
        <f t="shared" si="221"/>
        <v>0</v>
      </c>
      <c r="RYG78" s="1209">
        <f t="shared" si="221"/>
        <v>0</v>
      </c>
      <c r="RYH78" s="1209">
        <f t="shared" si="221"/>
        <v>0</v>
      </c>
      <c r="RYI78" s="1209">
        <f t="shared" si="221"/>
        <v>0</v>
      </c>
      <c r="RYJ78" s="1209">
        <f t="shared" si="221"/>
        <v>0</v>
      </c>
      <c r="RYK78" s="1209">
        <f t="shared" si="221"/>
        <v>0</v>
      </c>
      <c r="RYL78" s="1209">
        <f t="shared" si="221"/>
        <v>0</v>
      </c>
      <c r="RYM78" s="1209">
        <f t="shared" si="221"/>
        <v>0</v>
      </c>
      <c r="RYN78" s="1209">
        <f t="shared" si="221"/>
        <v>0</v>
      </c>
      <c r="RYO78" s="1209">
        <f t="shared" si="221"/>
        <v>0</v>
      </c>
      <c r="RYP78" s="1209">
        <f t="shared" si="221"/>
        <v>0</v>
      </c>
      <c r="RYQ78" s="1209">
        <f t="shared" si="221"/>
        <v>0</v>
      </c>
      <c r="RYR78" s="1209">
        <f t="shared" si="221"/>
        <v>0</v>
      </c>
      <c r="RYS78" s="1209">
        <f t="shared" si="221"/>
        <v>0</v>
      </c>
      <c r="RYT78" s="1209">
        <f t="shared" si="221"/>
        <v>0</v>
      </c>
      <c r="RYU78" s="1209">
        <f t="shared" si="221"/>
        <v>0</v>
      </c>
      <c r="RYV78" s="1209">
        <f t="shared" si="221"/>
        <v>0</v>
      </c>
      <c r="RYW78" s="1209">
        <f t="shared" si="221"/>
        <v>0</v>
      </c>
      <c r="RYX78" s="1209">
        <f t="shared" si="221"/>
        <v>0</v>
      </c>
      <c r="RYY78" s="1209">
        <f t="shared" si="221"/>
        <v>0</v>
      </c>
      <c r="RYZ78" s="1209">
        <f t="shared" si="221"/>
        <v>0</v>
      </c>
      <c r="RZA78" s="1209">
        <f t="shared" si="221"/>
        <v>0</v>
      </c>
      <c r="RZB78" s="1209">
        <f t="shared" si="221"/>
        <v>0</v>
      </c>
      <c r="RZC78" s="1209">
        <f t="shared" si="221"/>
        <v>0</v>
      </c>
      <c r="RZD78" s="1209">
        <f t="shared" si="221"/>
        <v>0</v>
      </c>
      <c r="RZE78" s="1209">
        <f t="shared" si="221"/>
        <v>0</v>
      </c>
      <c r="RZF78" s="1209">
        <f t="shared" si="221"/>
        <v>0</v>
      </c>
      <c r="RZG78" s="1209">
        <f t="shared" si="221"/>
        <v>0</v>
      </c>
      <c r="RZH78" s="1209">
        <f t="shared" si="221"/>
        <v>0</v>
      </c>
      <c r="RZI78" s="1209">
        <f t="shared" si="221"/>
        <v>0</v>
      </c>
      <c r="RZJ78" s="1209">
        <f t="shared" si="221"/>
        <v>0</v>
      </c>
      <c r="RZK78" s="1209">
        <f t="shared" si="221"/>
        <v>0</v>
      </c>
      <c r="RZL78" s="1209">
        <f t="shared" si="221"/>
        <v>0</v>
      </c>
      <c r="RZM78" s="1209">
        <f t="shared" si="221"/>
        <v>0</v>
      </c>
      <c r="RZN78" s="1209">
        <f t="shared" si="221"/>
        <v>0</v>
      </c>
      <c r="RZO78" s="1209">
        <f t="shared" si="221"/>
        <v>0</v>
      </c>
      <c r="RZP78" s="1209">
        <f t="shared" si="221"/>
        <v>0</v>
      </c>
      <c r="RZQ78" s="1209">
        <f t="shared" si="221"/>
        <v>0</v>
      </c>
      <c r="RZR78" s="1209">
        <f t="shared" si="221"/>
        <v>0</v>
      </c>
      <c r="RZS78" s="1209">
        <f t="shared" si="221"/>
        <v>0</v>
      </c>
      <c r="RZT78" s="1209">
        <f t="shared" si="221"/>
        <v>0</v>
      </c>
      <c r="RZU78" s="1209">
        <f t="shared" si="221"/>
        <v>0</v>
      </c>
      <c r="RZV78" s="1209">
        <f t="shared" si="221"/>
        <v>0</v>
      </c>
      <c r="RZW78" s="1209">
        <f t="shared" si="221"/>
        <v>0</v>
      </c>
      <c r="RZX78" s="1209">
        <f t="shared" ref="RZX78:SCI78" si="222">SUM(RZX76:RZX77)</f>
        <v>0</v>
      </c>
      <c r="RZY78" s="1209">
        <f t="shared" si="222"/>
        <v>0</v>
      </c>
      <c r="RZZ78" s="1209">
        <f t="shared" si="222"/>
        <v>0</v>
      </c>
      <c r="SAA78" s="1209">
        <f t="shared" si="222"/>
        <v>0</v>
      </c>
      <c r="SAB78" s="1209">
        <f t="shared" si="222"/>
        <v>0</v>
      </c>
      <c r="SAC78" s="1209">
        <f t="shared" si="222"/>
        <v>0</v>
      </c>
      <c r="SAD78" s="1209">
        <f t="shared" si="222"/>
        <v>0</v>
      </c>
      <c r="SAE78" s="1209">
        <f t="shared" si="222"/>
        <v>0</v>
      </c>
      <c r="SAF78" s="1209">
        <f t="shared" si="222"/>
        <v>0</v>
      </c>
      <c r="SAG78" s="1209">
        <f t="shared" si="222"/>
        <v>0</v>
      </c>
      <c r="SAH78" s="1209">
        <f t="shared" si="222"/>
        <v>0</v>
      </c>
      <c r="SAI78" s="1209">
        <f t="shared" si="222"/>
        <v>0</v>
      </c>
      <c r="SAJ78" s="1209">
        <f t="shared" si="222"/>
        <v>0</v>
      </c>
      <c r="SAK78" s="1209">
        <f t="shared" si="222"/>
        <v>0</v>
      </c>
      <c r="SAL78" s="1209">
        <f t="shared" si="222"/>
        <v>0</v>
      </c>
      <c r="SAM78" s="1209">
        <f t="shared" si="222"/>
        <v>0</v>
      </c>
      <c r="SAN78" s="1209">
        <f t="shared" si="222"/>
        <v>0</v>
      </c>
      <c r="SAO78" s="1209">
        <f t="shared" si="222"/>
        <v>0</v>
      </c>
      <c r="SAP78" s="1209">
        <f t="shared" si="222"/>
        <v>0</v>
      </c>
      <c r="SAQ78" s="1209">
        <f t="shared" si="222"/>
        <v>0</v>
      </c>
      <c r="SAR78" s="1209">
        <f t="shared" si="222"/>
        <v>0</v>
      </c>
      <c r="SAS78" s="1209">
        <f t="shared" si="222"/>
        <v>0</v>
      </c>
      <c r="SAT78" s="1209">
        <f t="shared" si="222"/>
        <v>0</v>
      </c>
      <c r="SAU78" s="1209">
        <f t="shared" si="222"/>
        <v>0</v>
      </c>
      <c r="SAV78" s="1209">
        <f t="shared" si="222"/>
        <v>0</v>
      </c>
      <c r="SAW78" s="1209">
        <f t="shared" si="222"/>
        <v>0</v>
      </c>
      <c r="SAX78" s="1209">
        <f t="shared" si="222"/>
        <v>0</v>
      </c>
      <c r="SAY78" s="1209">
        <f t="shared" si="222"/>
        <v>0</v>
      </c>
      <c r="SAZ78" s="1209">
        <f t="shared" si="222"/>
        <v>0</v>
      </c>
      <c r="SBA78" s="1209">
        <f t="shared" si="222"/>
        <v>0</v>
      </c>
      <c r="SBB78" s="1209">
        <f t="shared" si="222"/>
        <v>0</v>
      </c>
      <c r="SBC78" s="1209">
        <f t="shared" si="222"/>
        <v>0</v>
      </c>
      <c r="SBD78" s="1209">
        <f t="shared" si="222"/>
        <v>0</v>
      </c>
      <c r="SBE78" s="1209">
        <f t="shared" si="222"/>
        <v>0</v>
      </c>
      <c r="SBF78" s="1209">
        <f t="shared" si="222"/>
        <v>0</v>
      </c>
      <c r="SBG78" s="1209">
        <f t="shared" si="222"/>
        <v>0</v>
      </c>
      <c r="SBH78" s="1209">
        <f t="shared" si="222"/>
        <v>0</v>
      </c>
      <c r="SBI78" s="1209">
        <f t="shared" si="222"/>
        <v>0</v>
      </c>
      <c r="SBJ78" s="1209">
        <f t="shared" si="222"/>
        <v>0</v>
      </c>
      <c r="SBK78" s="1209">
        <f t="shared" si="222"/>
        <v>0</v>
      </c>
      <c r="SBL78" s="1209">
        <f t="shared" si="222"/>
        <v>0</v>
      </c>
      <c r="SBM78" s="1209">
        <f t="shared" si="222"/>
        <v>0</v>
      </c>
      <c r="SBN78" s="1209">
        <f t="shared" si="222"/>
        <v>0</v>
      </c>
      <c r="SBO78" s="1209">
        <f t="shared" si="222"/>
        <v>0</v>
      </c>
      <c r="SBP78" s="1209">
        <f t="shared" si="222"/>
        <v>0</v>
      </c>
      <c r="SBQ78" s="1209">
        <f t="shared" si="222"/>
        <v>0</v>
      </c>
      <c r="SBR78" s="1209">
        <f t="shared" si="222"/>
        <v>0</v>
      </c>
      <c r="SBS78" s="1209">
        <f t="shared" si="222"/>
        <v>0</v>
      </c>
      <c r="SBT78" s="1209">
        <f t="shared" si="222"/>
        <v>0</v>
      </c>
      <c r="SBU78" s="1209">
        <f t="shared" si="222"/>
        <v>0</v>
      </c>
      <c r="SBV78" s="1209">
        <f t="shared" si="222"/>
        <v>0</v>
      </c>
      <c r="SBW78" s="1209">
        <f t="shared" si="222"/>
        <v>0</v>
      </c>
      <c r="SBX78" s="1209">
        <f t="shared" si="222"/>
        <v>0</v>
      </c>
      <c r="SBY78" s="1209">
        <f t="shared" si="222"/>
        <v>0</v>
      </c>
      <c r="SBZ78" s="1209">
        <f t="shared" si="222"/>
        <v>0</v>
      </c>
      <c r="SCA78" s="1209">
        <f t="shared" si="222"/>
        <v>0</v>
      </c>
      <c r="SCB78" s="1209">
        <f t="shared" si="222"/>
        <v>0</v>
      </c>
      <c r="SCC78" s="1209">
        <f t="shared" si="222"/>
        <v>0</v>
      </c>
      <c r="SCD78" s="1209">
        <f t="shared" si="222"/>
        <v>0</v>
      </c>
      <c r="SCE78" s="1209">
        <f t="shared" si="222"/>
        <v>0</v>
      </c>
      <c r="SCF78" s="1209">
        <f t="shared" si="222"/>
        <v>0</v>
      </c>
      <c r="SCG78" s="1209">
        <f t="shared" si="222"/>
        <v>0</v>
      </c>
      <c r="SCH78" s="1209">
        <f t="shared" si="222"/>
        <v>0</v>
      </c>
      <c r="SCI78" s="1209">
        <f t="shared" si="222"/>
        <v>0</v>
      </c>
      <c r="SCJ78" s="1209">
        <f t="shared" ref="SCJ78:SEU78" si="223">SUM(SCJ76:SCJ77)</f>
        <v>0</v>
      </c>
      <c r="SCK78" s="1209">
        <f t="shared" si="223"/>
        <v>0</v>
      </c>
      <c r="SCL78" s="1209">
        <f t="shared" si="223"/>
        <v>0</v>
      </c>
      <c r="SCM78" s="1209">
        <f t="shared" si="223"/>
        <v>0</v>
      </c>
      <c r="SCN78" s="1209">
        <f t="shared" si="223"/>
        <v>0</v>
      </c>
      <c r="SCO78" s="1209">
        <f t="shared" si="223"/>
        <v>0</v>
      </c>
      <c r="SCP78" s="1209">
        <f t="shared" si="223"/>
        <v>0</v>
      </c>
      <c r="SCQ78" s="1209">
        <f t="shared" si="223"/>
        <v>0</v>
      </c>
      <c r="SCR78" s="1209">
        <f t="shared" si="223"/>
        <v>0</v>
      </c>
      <c r="SCS78" s="1209">
        <f t="shared" si="223"/>
        <v>0</v>
      </c>
      <c r="SCT78" s="1209">
        <f t="shared" si="223"/>
        <v>0</v>
      </c>
      <c r="SCU78" s="1209">
        <f t="shared" si="223"/>
        <v>0</v>
      </c>
      <c r="SCV78" s="1209">
        <f t="shared" si="223"/>
        <v>0</v>
      </c>
      <c r="SCW78" s="1209">
        <f t="shared" si="223"/>
        <v>0</v>
      </c>
      <c r="SCX78" s="1209">
        <f t="shared" si="223"/>
        <v>0</v>
      </c>
      <c r="SCY78" s="1209">
        <f t="shared" si="223"/>
        <v>0</v>
      </c>
      <c r="SCZ78" s="1209">
        <f t="shared" si="223"/>
        <v>0</v>
      </c>
      <c r="SDA78" s="1209">
        <f t="shared" si="223"/>
        <v>0</v>
      </c>
      <c r="SDB78" s="1209">
        <f t="shared" si="223"/>
        <v>0</v>
      </c>
      <c r="SDC78" s="1209">
        <f t="shared" si="223"/>
        <v>0</v>
      </c>
      <c r="SDD78" s="1209">
        <f t="shared" si="223"/>
        <v>0</v>
      </c>
      <c r="SDE78" s="1209">
        <f t="shared" si="223"/>
        <v>0</v>
      </c>
      <c r="SDF78" s="1209">
        <f t="shared" si="223"/>
        <v>0</v>
      </c>
      <c r="SDG78" s="1209">
        <f t="shared" si="223"/>
        <v>0</v>
      </c>
      <c r="SDH78" s="1209">
        <f t="shared" si="223"/>
        <v>0</v>
      </c>
      <c r="SDI78" s="1209">
        <f t="shared" si="223"/>
        <v>0</v>
      </c>
      <c r="SDJ78" s="1209">
        <f t="shared" si="223"/>
        <v>0</v>
      </c>
      <c r="SDK78" s="1209">
        <f t="shared" si="223"/>
        <v>0</v>
      </c>
      <c r="SDL78" s="1209">
        <f t="shared" si="223"/>
        <v>0</v>
      </c>
      <c r="SDM78" s="1209">
        <f t="shared" si="223"/>
        <v>0</v>
      </c>
      <c r="SDN78" s="1209">
        <f t="shared" si="223"/>
        <v>0</v>
      </c>
      <c r="SDO78" s="1209">
        <f t="shared" si="223"/>
        <v>0</v>
      </c>
      <c r="SDP78" s="1209">
        <f t="shared" si="223"/>
        <v>0</v>
      </c>
      <c r="SDQ78" s="1209">
        <f t="shared" si="223"/>
        <v>0</v>
      </c>
      <c r="SDR78" s="1209">
        <f t="shared" si="223"/>
        <v>0</v>
      </c>
      <c r="SDS78" s="1209">
        <f t="shared" si="223"/>
        <v>0</v>
      </c>
      <c r="SDT78" s="1209">
        <f t="shared" si="223"/>
        <v>0</v>
      </c>
      <c r="SDU78" s="1209">
        <f t="shared" si="223"/>
        <v>0</v>
      </c>
      <c r="SDV78" s="1209">
        <f t="shared" si="223"/>
        <v>0</v>
      </c>
      <c r="SDW78" s="1209">
        <f t="shared" si="223"/>
        <v>0</v>
      </c>
      <c r="SDX78" s="1209">
        <f t="shared" si="223"/>
        <v>0</v>
      </c>
      <c r="SDY78" s="1209">
        <f t="shared" si="223"/>
        <v>0</v>
      </c>
      <c r="SDZ78" s="1209">
        <f t="shared" si="223"/>
        <v>0</v>
      </c>
      <c r="SEA78" s="1209">
        <f t="shared" si="223"/>
        <v>0</v>
      </c>
      <c r="SEB78" s="1209">
        <f t="shared" si="223"/>
        <v>0</v>
      </c>
      <c r="SEC78" s="1209">
        <f t="shared" si="223"/>
        <v>0</v>
      </c>
      <c r="SED78" s="1209">
        <f t="shared" si="223"/>
        <v>0</v>
      </c>
      <c r="SEE78" s="1209">
        <f t="shared" si="223"/>
        <v>0</v>
      </c>
      <c r="SEF78" s="1209">
        <f t="shared" si="223"/>
        <v>0</v>
      </c>
      <c r="SEG78" s="1209">
        <f t="shared" si="223"/>
        <v>0</v>
      </c>
      <c r="SEH78" s="1209">
        <f t="shared" si="223"/>
        <v>0</v>
      </c>
      <c r="SEI78" s="1209">
        <f t="shared" si="223"/>
        <v>0</v>
      </c>
      <c r="SEJ78" s="1209">
        <f t="shared" si="223"/>
        <v>0</v>
      </c>
      <c r="SEK78" s="1209">
        <f t="shared" si="223"/>
        <v>0</v>
      </c>
      <c r="SEL78" s="1209">
        <f t="shared" si="223"/>
        <v>0</v>
      </c>
      <c r="SEM78" s="1209">
        <f t="shared" si="223"/>
        <v>0</v>
      </c>
      <c r="SEN78" s="1209">
        <f t="shared" si="223"/>
        <v>0</v>
      </c>
      <c r="SEO78" s="1209">
        <f t="shared" si="223"/>
        <v>0</v>
      </c>
      <c r="SEP78" s="1209">
        <f t="shared" si="223"/>
        <v>0</v>
      </c>
      <c r="SEQ78" s="1209">
        <f t="shared" si="223"/>
        <v>0</v>
      </c>
      <c r="SER78" s="1209">
        <f t="shared" si="223"/>
        <v>0</v>
      </c>
      <c r="SES78" s="1209">
        <f t="shared" si="223"/>
        <v>0</v>
      </c>
      <c r="SET78" s="1209">
        <f t="shared" si="223"/>
        <v>0</v>
      </c>
      <c r="SEU78" s="1209">
        <f t="shared" si="223"/>
        <v>0</v>
      </c>
      <c r="SEV78" s="1209">
        <f t="shared" ref="SEV78:SHG78" si="224">SUM(SEV76:SEV77)</f>
        <v>0</v>
      </c>
      <c r="SEW78" s="1209">
        <f t="shared" si="224"/>
        <v>0</v>
      </c>
      <c r="SEX78" s="1209">
        <f t="shared" si="224"/>
        <v>0</v>
      </c>
      <c r="SEY78" s="1209">
        <f t="shared" si="224"/>
        <v>0</v>
      </c>
      <c r="SEZ78" s="1209">
        <f t="shared" si="224"/>
        <v>0</v>
      </c>
      <c r="SFA78" s="1209">
        <f t="shared" si="224"/>
        <v>0</v>
      </c>
      <c r="SFB78" s="1209">
        <f t="shared" si="224"/>
        <v>0</v>
      </c>
      <c r="SFC78" s="1209">
        <f t="shared" si="224"/>
        <v>0</v>
      </c>
      <c r="SFD78" s="1209">
        <f t="shared" si="224"/>
        <v>0</v>
      </c>
      <c r="SFE78" s="1209">
        <f t="shared" si="224"/>
        <v>0</v>
      </c>
      <c r="SFF78" s="1209">
        <f t="shared" si="224"/>
        <v>0</v>
      </c>
      <c r="SFG78" s="1209">
        <f t="shared" si="224"/>
        <v>0</v>
      </c>
      <c r="SFH78" s="1209">
        <f t="shared" si="224"/>
        <v>0</v>
      </c>
      <c r="SFI78" s="1209">
        <f t="shared" si="224"/>
        <v>0</v>
      </c>
      <c r="SFJ78" s="1209">
        <f t="shared" si="224"/>
        <v>0</v>
      </c>
      <c r="SFK78" s="1209">
        <f t="shared" si="224"/>
        <v>0</v>
      </c>
      <c r="SFL78" s="1209">
        <f t="shared" si="224"/>
        <v>0</v>
      </c>
      <c r="SFM78" s="1209">
        <f t="shared" si="224"/>
        <v>0</v>
      </c>
      <c r="SFN78" s="1209">
        <f t="shared" si="224"/>
        <v>0</v>
      </c>
      <c r="SFO78" s="1209">
        <f t="shared" si="224"/>
        <v>0</v>
      </c>
      <c r="SFP78" s="1209">
        <f t="shared" si="224"/>
        <v>0</v>
      </c>
      <c r="SFQ78" s="1209">
        <f t="shared" si="224"/>
        <v>0</v>
      </c>
      <c r="SFR78" s="1209">
        <f t="shared" si="224"/>
        <v>0</v>
      </c>
      <c r="SFS78" s="1209">
        <f t="shared" si="224"/>
        <v>0</v>
      </c>
      <c r="SFT78" s="1209">
        <f t="shared" si="224"/>
        <v>0</v>
      </c>
      <c r="SFU78" s="1209">
        <f t="shared" si="224"/>
        <v>0</v>
      </c>
      <c r="SFV78" s="1209">
        <f t="shared" si="224"/>
        <v>0</v>
      </c>
      <c r="SFW78" s="1209">
        <f t="shared" si="224"/>
        <v>0</v>
      </c>
      <c r="SFX78" s="1209">
        <f t="shared" si="224"/>
        <v>0</v>
      </c>
      <c r="SFY78" s="1209">
        <f t="shared" si="224"/>
        <v>0</v>
      </c>
      <c r="SFZ78" s="1209">
        <f t="shared" si="224"/>
        <v>0</v>
      </c>
      <c r="SGA78" s="1209">
        <f t="shared" si="224"/>
        <v>0</v>
      </c>
      <c r="SGB78" s="1209">
        <f t="shared" si="224"/>
        <v>0</v>
      </c>
      <c r="SGC78" s="1209">
        <f t="shared" si="224"/>
        <v>0</v>
      </c>
      <c r="SGD78" s="1209">
        <f t="shared" si="224"/>
        <v>0</v>
      </c>
      <c r="SGE78" s="1209">
        <f t="shared" si="224"/>
        <v>0</v>
      </c>
      <c r="SGF78" s="1209">
        <f t="shared" si="224"/>
        <v>0</v>
      </c>
      <c r="SGG78" s="1209">
        <f t="shared" si="224"/>
        <v>0</v>
      </c>
      <c r="SGH78" s="1209">
        <f t="shared" si="224"/>
        <v>0</v>
      </c>
      <c r="SGI78" s="1209">
        <f t="shared" si="224"/>
        <v>0</v>
      </c>
      <c r="SGJ78" s="1209">
        <f t="shared" si="224"/>
        <v>0</v>
      </c>
      <c r="SGK78" s="1209">
        <f t="shared" si="224"/>
        <v>0</v>
      </c>
      <c r="SGL78" s="1209">
        <f t="shared" si="224"/>
        <v>0</v>
      </c>
      <c r="SGM78" s="1209">
        <f t="shared" si="224"/>
        <v>0</v>
      </c>
      <c r="SGN78" s="1209">
        <f t="shared" si="224"/>
        <v>0</v>
      </c>
      <c r="SGO78" s="1209">
        <f t="shared" si="224"/>
        <v>0</v>
      </c>
      <c r="SGP78" s="1209">
        <f t="shared" si="224"/>
        <v>0</v>
      </c>
      <c r="SGQ78" s="1209">
        <f t="shared" si="224"/>
        <v>0</v>
      </c>
      <c r="SGR78" s="1209">
        <f t="shared" si="224"/>
        <v>0</v>
      </c>
      <c r="SGS78" s="1209">
        <f t="shared" si="224"/>
        <v>0</v>
      </c>
      <c r="SGT78" s="1209">
        <f t="shared" si="224"/>
        <v>0</v>
      </c>
      <c r="SGU78" s="1209">
        <f t="shared" si="224"/>
        <v>0</v>
      </c>
      <c r="SGV78" s="1209">
        <f t="shared" si="224"/>
        <v>0</v>
      </c>
      <c r="SGW78" s="1209">
        <f t="shared" si="224"/>
        <v>0</v>
      </c>
      <c r="SGX78" s="1209">
        <f t="shared" si="224"/>
        <v>0</v>
      </c>
      <c r="SGY78" s="1209">
        <f t="shared" si="224"/>
        <v>0</v>
      </c>
      <c r="SGZ78" s="1209">
        <f t="shared" si="224"/>
        <v>0</v>
      </c>
      <c r="SHA78" s="1209">
        <f t="shared" si="224"/>
        <v>0</v>
      </c>
      <c r="SHB78" s="1209">
        <f t="shared" si="224"/>
        <v>0</v>
      </c>
      <c r="SHC78" s="1209">
        <f t="shared" si="224"/>
        <v>0</v>
      </c>
      <c r="SHD78" s="1209">
        <f t="shared" si="224"/>
        <v>0</v>
      </c>
      <c r="SHE78" s="1209">
        <f t="shared" si="224"/>
        <v>0</v>
      </c>
      <c r="SHF78" s="1209">
        <f t="shared" si="224"/>
        <v>0</v>
      </c>
      <c r="SHG78" s="1209">
        <f t="shared" si="224"/>
        <v>0</v>
      </c>
      <c r="SHH78" s="1209">
        <f t="shared" ref="SHH78:SJS78" si="225">SUM(SHH76:SHH77)</f>
        <v>0</v>
      </c>
      <c r="SHI78" s="1209">
        <f t="shared" si="225"/>
        <v>0</v>
      </c>
      <c r="SHJ78" s="1209">
        <f t="shared" si="225"/>
        <v>0</v>
      </c>
      <c r="SHK78" s="1209">
        <f t="shared" si="225"/>
        <v>0</v>
      </c>
      <c r="SHL78" s="1209">
        <f t="shared" si="225"/>
        <v>0</v>
      </c>
      <c r="SHM78" s="1209">
        <f t="shared" si="225"/>
        <v>0</v>
      </c>
      <c r="SHN78" s="1209">
        <f t="shared" si="225"/>
        <v>0</v>
      </c>
      <c r="SHO78" s="1209">
        <f t="shared" si="225"/>
        <v>0</v>
      </c>
      <c r="SHP78" s="1209">
        <f t="shared" si="225"/>
        <v>0</v>
      </c>
      <c r="SHQ78" s="1209">
        <f t="shared" si="225"/>
        <v>0</v>
      </c>
      <c r="SHR78" s="1209">
        <f t="shared" si="225"/>
        <v>0</v>
      </c>
      <c r="SHS78" s="1209">
        <f t="shared" si="225"/>
        <v>0</v>
      </c>
      <c r="SHT78" s="1209">
        <f t="shared" si="225"/>
        <v>0</v>
      </c>
      <c r="SHU78" s="1209">
        <f t="shared" si="225"/>
        <v>0</v>
      </c>
      <c r="SHV78" s="1209">
        <f t="shared" si="225"/>
        <v>0</v>
      </c>
      <c r="SHW78" s="1209">
        <f t="shared" si="225"/>
        <v>0</v>
      </c>
      <c r="SHX78" s="1209">
        <f t="shared" si="225"/>
        <v>0</v>
      </c>
      <c r="SHY78" s="1209">
        <f t="shared" si="225"/>
        <v>0</v>
      </c>
      <c r="SHZ78" s="1209">
        <f t="shared" si="225"/>
        <v>0</v>
      </c>
      <c r="SIA78" s="1209">
        <f t="shared" si="225"/>
        <v>0</v>
      </c>
      <c r="SIB78" s="1209">
        <f t="shared" si="225"/>
        <v>0</v>
      </c>
      <c r="SIC78" s="1209">
        <f t="shared" si="225"/>
        <v>0</v>
      </c>
      <c r="SID78" s="1209">
        <f t="shared" si="225"/>
        <v>0</v>
      </c>
      <c r="SIE78" s="1209">
        <f t="shared" si="225"/>
        <v>0</v>
      </c>
      <c r="SIF78" s="1209">
        <f t="shared" si="225"/>
        <v>0</v>
      </c>
      <c r="SIG78" s="1209">
        <f t="shared" si="225"/>
        <v>0</v>
      </c>
      <c r="SIH78" s="1209">
        <f t="shared" si="225"/>
        <v>0</v>
      </c>
      <c r="SII78" s="1209">
        <f t="shared" si="225"/>
        <v>0</v>
      </c>
      <c r="SIJ78" s="1209">
        <f t="shared" si="225"/>
        <v>0</v>
      </c>
      <c r="SIK78" s="1209">
        <f t="shared" si="225"/>
        <v>0</v>
      </c>
      <c r="SIL78" s="1209">
        <f t="shared" si="225"/>
        <v>0</v>
      </c>
      <c r="SIM78" s="1209">
        <f t="shared" si="225"/>
        <v>0</v>
      </c>
      <c r="SIN78" s="1209">
        <f t="shared" si="225"/>
        <v>0</v>
      </c>
      <c r="SIO78" s="1209">
        <f t="shared" si="225"/>
        <v>0</v>
      </c>
      <c r="SIP78" s="1209">
        <f t="shared" si="225"/>
        <v>0</v>
      </c>
      <c r="SIQ78" s="1209">
        <f t="shared" si="225"/>
        <v>0</v>
      </c>
      <c r="SIR78" s="1209">
        <f t="shared" si="225"/>
        <v>0</v>
      </c>
      <c r="SIS78" s="1209">
        <f t="shared" si="225"/>
        <v>0</v>
      </c>
      <c r="SIT78" s="1209">
        <f t="shared" si="225"/>
        <v>0</v>
      </c>
      <c r="SIU78" s="1209">
        <f t="shared" si="225"/>
        <v>0</v>
      </c>
      <c r="SIV78" s="1209">
        <f t="shared" si="225"/>
        <v>0</v>
      </c>
      <c r="SIW78" s="1209">
        <f t="shared" si="225"/>
        <v>0</v>
      </c>
      <c r="SIX78" s="1209">
        <f t="shared" si="225"/>
        <v>0</v>
      </c>
      <c r="SIY78" s="1209">
        <f t="shared" si="225"/>
        <v>0</v>
      </c>
      <c r="SIZ78" s="1209">
        <f t="shared" si="225"/>
        <v>0</v>
      </c>
      <c r="SJA78" s="1209">
        <f t="shared" si="225"/>
        <v>0</v>
      </c>
      <c r="SJB78" s="1209">
        <f t="shared" si="225"/>
        <v>0</v>
      </c>
      <c r="SJC78" s="1209">
        <f t="shared" si="225"/>
        <v>0</v>
      </c>
      <c r="SJD78" s="1209">
        <f t="shared" si="225"/>
        <v>0</v>
      </c>
      <c r="SJE78" s="1209">
        <f t="shared" si="225"/>
        <v>0</v>
      </c>
      <c r="SJF78" s="1209">
        <f t="shared" si="225"/>
        <v>0</v>
      </c>
      <c r="SJG78" s="1209">
        <f t="shared" si="225"/>
        <v>0</v>
      </c>
      <c r="SJH78" s="1209">
        <f t="shared" si="225"/>
        <v>0</v>
      </c>
      <c r="SJI78" s="1209">
        <f t="shared" si="225"/>
        <v>0</v>
      </c>
      <c r="SJJ78" s="1209">
        <f t="shared" si="225"/>
        <v>0</v>
      </c>
      <c r="SJK78" s="1209">
        <f t="shared" si="225"/>
        <v>0</v>
      </c>
      <c r="SJL78" s="1209">
        <f t="shared" si="225"/>
        <v>0</v>
      </c>
      <c r="SJM78" s="1209">
        <f t="shared" si="225"/>
        <v>0</v>
      </c>
      <c r="SJN78" s="1209">
        <f t="shared" si="225"/>
        <v>0</v>
      </c>
      <c r="SJO78" s="1209">
        <f t="shared" si="225"/>
        <v>0</v>
      </c>
      <c r="SJP78" s="1209">
        <f t="shared" si="225"/>
        <v>0</v>
      </c>
      <c r="SJQ78" s="1209">
        <f t="shared" si="225"/>
        <v>0</v>
      </c>
      <c r="SJR78" s="1209">
        <f t="shared" si="225"/>
        <v>0</v>
      </c>
      <c r="SJS78" s="1209">
        <f t="shared" si="225"/>
        <v>0</v>
      </c>
      <c r="SJT78" s="1209">
        <f t="shared" ref="SJT78:SME78" si="226">SUM(SJT76:SJT77)</f>
        <v>0</v>
      </c>
      <c r="SJU78" s="1209">
        <f t="shared" si="226"/>
        <v>0</v>
      </c>
      <c r="SJV78" s="1209">
        <f t="shared" si="226"/>
        <v>0</v>
      </c>
      <c r="SJW78" s="1209">
        <f t="shared" si="226"/>
        <v>0</v>
      </c>
      <c r="SJX78" s="1209">
        <f t="shared" si="226"/>
        <v>0</v>
      </c>
      <c r="SJY78" s="1209">
        <f t="shared" si="226"/>
        <v>0</v>
      </c>
      <c r="SJZ78" s="1209">
        <f t="shared" si="226"/>
        <v>0</v>
      </c>
      <c r="SKA78" s="1209">
        <f t="shared" si="226"/>
        <v>0</v>
      </c>
      <c r="SKB78" s="1209">
        <f t="shared" si="226"/>
        <v>0</v>
      </c>
      <c r="SKC78" s="1209">
        <f t="shared" si="226"/>
        <v>0</v>
      </c>
      <c r="SKD78" s="1209">
        <f t="shared" si="226"/>
        <v>0</v>
      </c>
      <c r="SKE78" s="1209">
        <f t="shared" si="226"/>
        <v>0</v>
      </c>
      <c r="SKF78" s="1209">
        <f t="shared" si="226"/>
        <v>0</v>
      </c>
      <c r="SKG78" s="1209">
        <f t="shared" si="226"/>
        <v>0</v>
      </c>
      <c r="SKH78" s="1209">
        <f t="shared" si="226"/>
        <v>0</v>
      </c>
      <c r="SKI78" s="1209">
        <f t="shared" si="226"/>
        <v>0</v>
      </c>
      <c r="SKJ78" s="1209">
        <f t="shared" si="226"/>
        <v>0</v>
      </c>
      <c r="SKK78" s="1209">
        <f t="shared" si="226"/>
        <v>0</v>
      </c>
      <c r="SKL78" s="1209">
        <f t="shared" si="226"/>
        <v>0</v>
      </c>
      <c r="SKM78" s="1209">
        <f t="shared" si="226"/>
        <v>0</v>
      </c>
      <c r="SKN78" s="1209">
        <f t="shared" si="226"/>
        <v>0</v>
      </c>
      <c r="SKO78" s="1209">
        <f t="shared" si="226"/>
        <v>0</v>
      </c>
      <c r="SKP78" s="1209">
        <f t="shared" si="226"/>
        <v>0</v>
      </c>
      <c r="SKQ78" s="1209">
        <f t="shared" si="226"/>
        <v>0</v>
      </c>
      <c r="SKR78" s="1209">
        <f t="shared" si="226"/>
        <v>0</v>
      </c>
      <c r="SKS78" s="1209">
        <f t="shared" si="226"/>
        <v>0</v>
      </c>
      <c r="SKT78" s="1209">
        <f t="shared" si="226"/>
        <v>0</v>
      </c>
      <c r="SKU78" s="1209">
        <f t="shared" si="226"/>
        <v>0</v>
      </c>
      <c r="SKV78" s="1209">
        <f t="shared" si="226"/>
        <v>0</v>
      </c>
      <c r="SKW78" s="1209">
        <f t="shared" si="226"/>
        <v>0</v>
      </c>
      <c r="SKX78" s="1209">
        <f t="shared" si="226"/>
        <v>0</v>
      </c>
      <c r="SKY78" s="1209">
        <f t="shared" si="226"/>
        <v>0</v>
      </c>
      <c r="SKZ78" s="1209">
        <f t="shared" si="226"/>
        <v>0</v>
      </c>
      <c r="SLA78" s="1209">
        <f t="shared" si="226"/>
        <v>0</v>
      </c>
      <c r="SLB78" s="1209">
        <f t="shared" si="226"/>
        <v>0</v>
      </c>
      <c r="SLC78" s="1209">
        <f t="shared" si="226"/>
        <v>0</v>
      </c>
      <c r="SLD78" s="1209">
        <f t="shared" si="226"/>
        <v>0</v>
      </c>
      <c r="SLE78" s="1209">
        <f t="shared" si="226"/>
        <v>0</v>
      </c>
      <c r="SLF78" s="1209">
        <f t="shared" si="226"/>
        <v>0</v>
      </c>
      <c r="SLG78" s="1209">
        <f t="shared" si="226"/>
        <v>0</v>
      </c>
      <c r="SLH78" s="1209">
        <f t="shared" si="226"/>
        <v>0</v>
      </c>
      <c r="SLI78" s="1209">
        <f t="shared" si="226"/>
        <v>0</v>
      </c>
      <c r="SLJ78" s="1209">
        <f t="shared" si="226"/>
        <v>0</v>
      </c>
      <c r="SLK78" s="1209">
        <f t="shared" si="226"/>
        <v>0</v>
      </c>
      <c r="SLL78" s="1209">
        <f t="shared" si="226"/>
        <v>0</v>
      </c>
      <c r="SLM78" s="1209">
        <f t="shared" si="226"/>
        <v>0</v>
      </c>
      <c r="SLN78" s="1209">
        <f t="shared" si="226"/>
        <v>0</v>
      </c>
      <c r="SLO78" s="1209">
        <f t="shared" si="226"/>
        <v>0</v>
      </c>
      <c r="SLP78" s="1209">
        <f t="shared" si="226"/>
        <v>0</v>
      </c>
      <c r="SLQ78" s="1209">
        <f t="shared" si="226"/>
        <v>0</v>
      </c>
      <c r="SLR78" s="1209">
        <f t="shared" si="226"/>
        <v>0</v>
      </c>
      <c r="SLS78" s="1209">
        <f t="shared" si="226"/>
        <v>0</v>
      </c>
      <c r="SLT78" s="1209">
        <f t="shared" si="226"/>
        <v>0</v>
      </c>
      <c r="SLU78" s="1209">
        <f t="shared" si="226"/>
        <v>0</v>
      </c>
      <c r="SLV78" s="1209">
        <f t="shared" si="226"/>
        <v>0</v>
      </c>
      <c r="SLW78" s="1209">
        <f t="shared" si="226"/>
        <v>0</v>
      </c>
      <c r="SLX78" s="1209">
        <f t="shared" si="226"/>
        <v>0</v>
      </c>
      <c r="SLY78" s="1209">
        <f t="shared" si="226"/>
        <v>0</v>
      </c>
      <c r="SLZ78" s="1209">
        <f t="shared" si="226"/>
        <v>0</v>
      </c>
      <c r="SMA78" s="1209">
        <f t="shared" si="226"/>
        <v>0</v>
      </c>
      <c r="SMB78" s="1209">
        <f t="shared" si="226"/>
        <v>0</v>
      </c>
      <c r="SMC78" s="1209">
        <f t="shared" si="226"/>
        <v>0</v>
      </c>
      <c r="SMD78" s="1209">
        <f t="shared" si="226"/>
        <v>0</v>
      </c>
      <c r="SME78" s="1209">
        <f t="shared" si="226"/>
        <v>0</v>
      </c>
      <c r="SMF78" s="1209">
        <f t="shared" ref="SMF78:SOQ78" si="227">SUM(SMF76:SMF77)</f>
        <v>0</v>
      </c>
      <c r="SMG78" s="1209">
        <f t="shared" si="227"/>
        <v>0</v>
      </c>
      <c r="SMH78" s="1209">
        <f t="shared" si="227"/>
        <v>0</v>
      </c>
      <c r="SMI78" s="1209">
        <f t="shared" si="227"/>
        <v>0</v>
      </c>
      <c r="SMJ78" s="1209">
        <f t="shared" si="227"/>
        <v>0</v>
      </c>
      <c r="SMK78" s="1209">
        <f t="shared" si="227"/>
        <v>0</v>
      </c>
      <c r="SML78" s="1209">
        <f t="shared" si="227"/>
        <v>0</v>
      </c>
      <c r="SMM78" s="1209">
        <f t="shared" si="227"/>
        <v>0</v>
      </c>
      <c r="SMN78" s="1209">
        <f t="shared" si="227"/>
        <v>0</v>
      </c>
      <c r="SMO78" s="1209">
        <f t="shared" si="227"/>
        <v>0</v>
      </c>
      <c r="SMP78" s="1209">
        <f t="shared" si="227"/>
        <v>0</v>
      </c>
      <c r="SMQ78" s="1209">
        <f t="shared" si="227"/>
        <v>0</v>
      </c>
      <c r="SMR78" s="1209">
        <f t="shared" si="227"/>
        <v>0</v>
      </c>
      <c r="SMS78" s="1209">
        <f t="shared" si="227"/>
        <v>0</v>
      </c>
      <c r="SMT78" s="1209">
        <f t="shared" si="227"/>
        <v>0</v>
      </c>
      <c r="SMU78" s="1209">
        <f t="shared" si="227"/>
        <v>0</v>
      </c>
      <c r="SMV78" s="1209">
        <f t="shared" si="227"/>
        <v>0</v>
      </c>
      <c r="SMW78" s="1209">
        <f t="shared" si="227"/>
        <v>0</v>
      </c>
      <c r="SMX78" s="1209">
        <f t="shared" si="227"/>
        <v>0</v>
      </c>
      <c r="SMY78" s="1209">
        <f t="shared" si="227"/>
        <v>0</v>
      </c>
      <c r="SMZ78" s="1209">
        <f t="shared" si="227"/>
        <v>0</v>
      </c>
      <c r="SNA78" s="1209">
        <f t="shared" si="227"/>
        <v>0</v>
      </c>
      <c r="SNB78" s="1209">
        <f t="shared" si="227"/>
        <v>0</v>
      </c>
      <c r="SNC78" s="1209">
        <f t="shared" si="227"/>
        <v>0</v>
      </c>
      <c r="SND78" s="1209">
        <f t="shared" si="227"/>
        <v>0</v>
      </c>
      <c r="SNE78" s="1209">
        <f t="shared" si="227"/>
        <v>0</v>
      </c>
      <c r="SNF78" s="1209">
        <f t="shared" si="227"/>
        <v>0</v>
      </c>
      <c r="SNG78" s="1209">
        <f t="shared" si="227"/>
        <v>0</v>
      </c>
      <c r="SNH78" s="1209">
        <f t="shared" si="227"/>
        <v>0</v>
      </c>
      <c r="SNI78" s="1209">
        <f t="shared" si="227"/>
        <v>0</v>
      </c>
      <c r="SNJ78" s="1209">
        <f t="shared" si="227"/>
        <v>0</v>
      </c>
      <c r="SNK78" s="1209">
        <f t="shared" si="227"/>
        <v>0</v>
      </c>
      <c r="SNL78" s="1209">
        <f t="shared" si="227"/>
        <v>0</v>
      </c>
      <c r="SNM78" s="1209">
        <f t="shared" si="227"/>
        <v>0</v>
      </c>
      <c r="SNN78" s="1209">
        <f t="shared" si="227"/>
        <v>0</v>
      </c>
      <c r="SNO78" s="1209">
        <f t="shared" si="227"/>
        <v>0</v>
      </c>
      <c r="SNP78" s="1209">
        <f t="shared" si="227"/>
        <v>0</v>
      </c>
      <c r="SNQ78" s="1209">
        <f t="shared" si="227"/>
        <v>0</v>
      </c>
      <c r="SNR78" s="1209">
        <f t="shared" si="227"/>
        <v>0</v>
      </c>
      <c r="SNS78" s="1209">
        <f t="shared" si="227"/>
        <v>0</v>
      </c>
      <c r="SNT78" s="1209">
        <f t="shared" si="227"/>
        <v>0</v>
      </c>
      <c r="SNU78" s="1209">
        <f t="shared" si="227"/>
        <v>0</v>
      </c>
      <c r="SNV78" s="1209">
        <f t="shared" si="227"/>
        <v>0</v>
      </c>
      <c r="SNW78" s="1209">
        <f t="shared" si="227"/>
        <v>0</v>
      </c>
      <c r="SNX78" s="1209">
        <f t="shared" si="227"/>
        <v>0</v>
      </c>
      <c r="SNY78" s="1209">
        <f t="shared" si="227"/>
        <v>0</v>
      </c>
      <c r="SNZ78" s="1209">
        <f t="shared" si="227"/>
        <v>0</v>
      </c>
      <c r="SOA78" s="1209">
        <f t="shared" si="227"/>
        <v>0</v>
      </c>
      <c r="SOB78" s="1209">
        <f t="shared" si="227"/>
        <v>0</v>
      </c>
      <c r="SOC78" s="1209">
        <f t="shared" si="227"/>
        <v>0</v>
      </c>
      <c r="SOD78" s="1209">
        <f t="shared" si="227"/>
        <v>0</v>
      </c>
      <c r="SOE78" s="1209">
        <f t="shared" si="227"/>
        <v>0</v>
      </c>
      <c r="SOF78" s="1209">
        <f t="shared" si="227"/>
        <v>0</v>
      </c>
      <c r="SOG78" s="1209">
        <f t="shared" si="227"/>
        <v>0</v>
      </c>
      <c r="SOH78" s="1209">
        <f t="shared" si="227"/>
        <v>0</v>
      </c>
      <c r="SOI78" s="1209">
        <f t="shared" si="227"/>
        <v>0</v>
      </c>
      <c r="SOJ78" s="1209">
        <f t="shared" si="227"/>
        <v>0</v>
      </c>
      <c r="SOK78" s="1209">
        <f t="shared" si="227"/>
        <v>0</v>
      </c>
      <c r="SOL78" s="1209">
        <f t="shared" si="227"/>
        <v>0</v>
      </c>
      <c r="SOM78" s="1209">
        <f t="shared" si="227"/>
        <v>0</v>
      </c>
      <c r="SON78" s="1209">
        <f t="shared" si="227"/>
        <v>0</v>
      </c>
      <c r="SOO78" s="1209">
        <f t="shared" si="227"/>
        <v>0</v>
      </c>
      <c r="SOP78" s="1209">
        <f t="shared" si="227"/>
        <v>0</v>
      </c>
      <c r="SOQ78" s="1209">
        <f t="shared" si="227"/>
        <v>0</v>
      </c>
      <c r="SOR78" s="1209">
        <f t="shared" ref="SOR78:SRC78" si="228">SUM(SOR76:SOR77)</f>
        <v>0</v>
      </c>
      <c r="SOS78" s="1209">
        <f t="shared" si="228"/>
        <v>0</v>
      </c>
      <c r="SOT78" s="1209">
        <f t="shared" si="228"/>
        <v>0</v>
      </c>
      <c r="SOU78" s="1209">
        <f t="shared" si="228"/>
        <v>0</v>
      </c>
      <c r="SOV78" s="1209">
        <f t="shared" si="228"/>
        <v>0</v>
      </c>
      <c r="SOW78" s="1209">
        <f t="shared" si="228"/>
        <v>0</v>
      </c>
      <c r="SOX78" s="1209">
        <f t="shared" si="228"/>
        <v>0</v>
      </c>
      <c r="SOY78" s="1209">
        <f t="shared" si="228"/>
        <v>0</v>
      </c>
      <c r="SOZ78" s="1209">
        <f t="shared" si="228"/>
        <v>0</v>
      </c>
      <c r="SPA78" s="1209">
        <f t="shared" si="228"/>
        <v>0</v>
      </c>
      <c r="SPB78" s="1209">
        <f t="shared" si="228"/>
        <v>0</v>
      </c>
      <c r="SPC78" s="1209">
        <f t="shared" si="228"/>
        <v>0</v>
      </c>
      <c r="SPD78" s="1209">
        <f t="shared" si="228"/>
        <v>0</v>
      </c>
      <c r="SPE78" s="1209">
        <f t="shared" si="228"/>
        <v>0</v>
      </c>
      <c r="SPF78" s="1209">
        <f t="shared" si="228"/>
        <v>0</v>
      </c>
      <c r="SPG78" s="1209">
        <f t="shared" si="228"/>
        <v>0</v>
      </c>
      <c r="SPH78" s="1209">
        <f t="shared" si="228"/>
        <v>0</v>
      </c>
      <c r="SPI78" s="1209">
        <f t="shared" si="228"/>
        <v>0</v>
      </c>
      <c r="SPJ78" s="1209">
        <f t="shared" si="228"/>
        <v>0</v>
      </c>
      <c r="SPK78" s="1209">
        <f t="shared" si="228"/>
        <v>0</v>
      </c>
      <c r="SPL78" s="1209">
        <f t="shared" si="228"/>
        <v>0</v>
      </c>
      <c r="SPM78" s="1209">
        <f t="shared" si="228"/>
        <v>0</v>
      </c>
      <c r="SPN78" s="1209">
        <f t="shared" si="228"/>
        <v>0</v>
      </c>
      <c r="SPO78" s="1209">
        <f t="shared" si="228"/>
        <v>0</v>
      </c>
      <c r="SPP78" s="1209">
        <f t="shared" si="228"/>
        <v>0</v>
      </c>
      <c r="SPQ78" s="1209">
        <f t="shared" si="228"/>
        <v>0</v>
      </c>
      <c r="SPR78" s="1209">
        <f t="shared" si="228"/>
        <v>0</v>
      </c>
      <c r="SPS78" s="1209">
        <f t="shared" si="228"/>
        <v>0</v>
      </c>
      <c r="SPT78" s="1209">
        <f t="shared" si="228"/>
        <v>0</v>
      </c>
      <c r="SPU78" s="1209">
        <f t="shared" si="228"/>
        <v>0</v>
      </c>
      <c r="SPV78" s="1209">
        <f t="shared" si="228"/>
        <v>0</v>
      </c>
      <c r="SPW78" s="1209">
        <f t="shared" si="228"/>
        <v>0</v>
      </c>
      <c r="SPX78" s="1209">
        <f t="shared" si="228"/>
        <v>0</v>
      </c>
      <c r="SPY78" s="1209">
        <f t="shared" si="228"/>
        <v>0</v>
      </c>
      <c r="SPZ78" s="1209">
        <f t="shared" si="228"/>
        <v>0</v>
      </c>
      <c r="SQA78" s="1209">
        <f t="shared" si="228"/>
        <v>0</v>
      </c>
      <c r="SQB78" s="1209">
        <f t="shared" si="228"/>
        <v>0</v>
      </c>
      <c r="SQC78" s="1209">
        <f t="shared" si="228"/>
        <v>0</v>
      </c>
      <c r="SQD78" s="1209">
        <f t="shared" si="228"/>
        <v>0</v>
      </c>
      <c r="SQE78" s="1209">
        <f t="shared" si="228"/>
        <v>0</v>
      </c>
      <c r="SQF78" s="1209">
        <f t="shared" si="228"/>
        <v>0</v>
      </c>
      <c r="SQG78" s="1209">
        <f t="shared" si="228"/>
        <v>0</v>
      </c>
      <c r="SQH78" s="1209">
        <f t="shared" si="228"/>
        <v>0</v>
      </c>
      <c r="SQI78" s="1209">
        <f t="shared" si="228"/>
        <v>0</v>
      </c>
      <c r="SQJ78" s="1209">
        <f t="shared" si="228"/>
        <v>0</v>
      </c>
      <c r="SQK78" s="1209">
        <f t="shared" si="228"/>
        <v>0</v>
      </c>
      <c r="SQL78" s="1209">
        <f t="shared" si="228"/>
        <v>0</v>
      </c>
      <c r="SQM78" s="1209">
        <f t="shared" si="228"/>
        <v>0</v>
      </c>
      <c r="SQN78" s="1209">
        <f t="shared" si="228"/>
        <v>0</v>
      </c>
      <c r="SQO78" s="1209">
        <f t="shared" si="228"/>
        <v>0</v>
      </c>
      <c r="SQP78" s="1209">
        <f t="shared" si="228"/>
        <v>0</v>
      </c>
      <c r="SQQ78" s="1209">
        <f t="shared" si="228"/>
        <v>0</v>
      </c>
      <c r="SQR78" s="1209">
        <f t="shared" si="228"/>
        <v>0</v>
      </c>
      <c r="SQS78" s="1209">
        <f t="shared" si="228"/>
        <v>0</v>
      </c>
      <c r="SQT78" s="1209">
        <f t="shared" si="228"/>
        <v>0</v>
      </c>
      <c r="SQU78" s="1209">
        <f t="shared" si="228"/>
        <v>0</v>
      </c>
      <c r="SQV78" s="1209">
        <f t="shared" si="228"/>
        <v>0</v>
      </c>
      <c r="SQW78" s="1209">
        <f t="shared" si="228"/>
        <v>0</v>
      </c>
      <c r="SQX78" s="1209">
        <f t="shared" si="228"/>
        <v>0</v>
      </c>
      <c r="SQY78" s="1209">
        <f t="shared" si="228"/>
        <v>0</v>
      </c>
      <c r="SQZ78" s="1209">
        <f t="shared" si="228"/>
        <v>0</v>
      </c>
      <c r="SRA78" s="1209">
        <f t="shared" si="228"/>
        <v>0</v>
      </c>
      <c r="SRB78" s="1209">
        <f t="shared" si="228"/>
        <v>0</v>
      </c>
      <c r="SRC78" s="1209">
        <f t="shared" si="228"/>
        <v>0</v>
      </c>
      <c r="SRD78" s="1209">
        <f t="shared" ref="SRD78:STO78" si="229">SUM(SRD76:SRD77)</f>
        <v>0</v>
      </c>
      <c r="SRE78" s="1209">
        <f t="shared" si="229"/>
        <v>0</v>
      </c>
      <c r="SRF78" s="1209">
        <f t="shared" si="229"/>
        <v>0</v>
      </c>
      <c r="SRG78" s="1209">
        <f t="shared" si="229"/>
        <v>0</v>
      </c>
      <c r="SRH78" s="1209">
        <f t="shared" si="229"/>
        <v>0</v>
      </c>
      <c r="SRI78" s="1209">
        <f t="shared" si="229"/>
        <v>0</v>
      </c>
      <c r="SRJ78" s="1209">
        <f t="shared" si="229"/>
        <v>0</v>
      </c>
      <c r="SRK78" s="1209">
        <f t="shared" si="229"/>
        <v>0</v>
      </c>
      <c r="SRL78" s="1209">
        <f t="shared" si="229"/>
        <v>0</v>
      </c>
      <c r="SRM78" s="1209">
        <f t="shared" si="229"/>
        <v>0</v>
      </c>
      <c r="SRN78" s="1209">
        <f t="shared" si="229"/>
        <v>0</v>
      </c>
      <c r="SRO78" s="1209">
        <f t="shared" si="229"/>
        <v>0</v>
      </c>
      <c r="SRP78" s="1209">
        <f t="shared" si="229"/>
        <v>0</v>
      </c>
      <c r="SRQ78" s="1209">
        <f t="shared" si="229"/>
        <v>0</v>
      </c>
      <c r="SRR78" s="1209">
        <f t="shared" si="229"/>
        <v>0</v>
      </c>
      <c r="SRS78" s="1209">
        <f t="shared" si="229"/>
        <v>0</v>
      </c>
      <c r="SRT78" s="1209">
        <f t="shared" si="229"/>
        <v>0</v>
      </c>
      <c r="SRU78" s="1209">
        <f t="shared" si="229"/>
        <v>0</v>
      </c>
      <c r="SRV78" s="1209">
        <f t="shared" si="229"/>
        <v>0</v>
      </c>
      <c r="SRW78" s="1209">
        <f t="shared" si="229"/>
        <v>0</v>
      </c>
      <c r="SRX78" s="1209">
        <f t="shared" si="229"/>
        <v>0</v>
      </c>
      <c r="SRY78" s="1209">
        <f t="shared" si="229"/>
        <v>0</v>
      </c>
      <c r="SRZ78" s="1209">
        <f t="shared" si="229"/>
        <v>0</v>
      </c>
      <c r="SSA78" s="1209">
        <f t="shared" si="229"/>
        <v>0</v>
      </c>
      <c r="SSB78" s="1209">
        <f t="shared" si="229"/>
        <v>0</v>
      </c>
      <c r="SSC78" s="1209">
        <f t="shared" si="229"/>
        <v>0</v>
      </c>
      <c r="SSD78" s="1209">
        <f t="shared" si="229"/>
        <v>0</v>
      </c>
      <c r="SSE78" s="1209">
        <f t="shared" si="229"/>
        <v>0</v>
      </c>
      <c r="SSF78" s="1209">
        <f t="shared" si="229"/>
        <v>0</v>
      </c>
      <c r="SSG78" s="1209">
        <f t="shared" si="229"/>
        <v>0</v>
      </c>
      <c r="SSH78" s="1209">
        <f t="shared" si="229"/>
        <v>0</v>
      </c>
      <c r="SSI78" s="1209">
        <f t="shared" si="229"/>
        <v>0</v>
      </c>
      <c r="SSJ78" s="1209">
        <f t="shared" si="229"/>
        <v>0</v>
      </c>
      <c r="SSK78" s="1209">
        <f t="shared" si="229"/>
        <v>0</v>
      </c>
      <c r="SSL78" s="1209">
        <f t="shared" si="229"/>
        <v>0</v>
      </c>
      <c r="SSM78" s="1209">
        <f t="shared" si="229"/>
        <v>0</v>
      </c>
      <c r="SSN78" s="1209">
        <f t="shared" si="229"/>
        <v>0</v>
      </c>
      <c r="SSO78" s="1209">
        <f t="shared" si="229"/>
        <v>0</v>
      </c>
      <c r="SSP78" s="1209">
        <f t="shared" si="229"/>
        <v>0</v>
      </c>
      <c r="SSQ78" s="1209">
        <f t="shared" si="229"/>
        <v>0</v>
      </c>
      <c r="SSR78" s="1209">
        <f t="shared" si="229"/>
        <v>0</v>
      </c>
      <c r="SSS78" s="1209">
        <f t="shared" si="229"/>
        <v>0</v>
      </c>
      <c r="SST78" s="1209">
        <f t="shared" si="229"/>
        <v>0</v>
      </c>
      <c r="SSU78" s="1209">
        <f t="shared" si="229"/>
        <v>0</v>
      </c>
      <c r="SSV78" s="1209">
        <f t="shared" si="229"/>
        <v>0</v>
      </c>
      <c r="SSW78" s="1209">
        <f t="shared" si="229"/>
        <v>0</v>
      </c>
      <c r="SSX78" s="1209">
        <f t="shared" si="229"/>
        <v>0</v>
      </c>
      <c r="SSY78" s="1209">
        <f t="shared" si="229"/>
        <v>0</v>
      </c>
      <c r="SSZ78" s="1209">
        <f t="shared" si="229"/>
        <v>0</v>
      </c>
      <c r="STA78" s="1209">
        <f t="shared" si="229"/>
        <v>0</v>
      </c>
      <c r="STB78" s="1209">
        <f t="shared" si="229"/>
        <v>0</v>
      </c>
      <c r="STC78" s="1209">
        <f t="shared" si="229"/>
        <v>0</v>
      </c>
      <c r="STD78" s="1209">
        <f t="shared" si="229"/>
        <v>0</v>
      </c>
      <c r="STE78" s="1209">
        <f t="shared" si="229"/>
        <v>0</v>
      </c>
      <c r="STF78" s="1209">
        <f t="shared" si="229"/>
        <v>0</v>
      </c>
      <c r="STG78" s="1209">
        <f t="shared" si="229"/>
        <v>0</v>
      </c>
      <c r="STH78" s="1209">
        <f t="shared" si="229"/>
        <v>0</v>
      </c>
      <c r="STI78" s="1209">
        <f t="shared" si="229"/>
        <v>0</v>
      </c>
      <c r="STJ78" s="1209">
        <f t="shared" si="229"/>
        <v>0</v>
      </c>
      <c r="STK78" s="1209">
        <f t="shared" si="229"/>
        <v>0</v>
      </c>
      <c r="STL78" s="1209">
        <f t="shared" si="229"/>
        <v>0</v>
      </c>
      <c r="STM78" s="1209">
        <f t="shared" si="229"/>
        <v>0</v>
      </c>
      <c r="STN78" s="1209">
        <f t="shared" si="229"/>
        <v>0</v>
      </c>
      <c r="STO78" s="1209">
        <f t="shared" si="229"/>
        <v>0</v>
      </c>
      <c r="STP78" s="1209">
        <f t="shared" ref="STP78:SWA78" si="230">SUM(STP76:STP77)</f>
        <v>0</v>
      </c>
      <c r="STQ78" s="1209">
        <f t="shared" si="230"/>
        <v>0</v>
      </c>
      <c r="STR78" s="1209">
        <f t="shared" si="230"/>
        <v>0</v>
      </c>
      <c r="STS78" s="1209">
        <f t="shared" si="230"/>
        <v>0</v>
      </c>
      <c r="STT78" s="1209">
        <f t="shared" si="230"/>
        <v>0</v>
      </c>
      <c r="STU78" s="1209">
        <f t="shared" si="230"/>
        <v>0</v>
      </c>
      <c r="STV78" s="1209">
        <f t="shared" si="230"/>
        <v>0</v>
      </c>
      <c r="STW78" s="1209">
        <f t="shared" si="230"/>
        <v>0</v>
      </c>
      <c r="STX78" s="1209">
        <f t="shared" si="230"/>
        <v>0</v>
      </c>
      <c r="STY78" s="1209">
        <f t="shared" si="230"/>
        <v>0</v>
      </c>
      <c r="STZ78" s="1209">
        <f t="shared" si="230"/>
        <v>0</v>
      </c>
      <c r="SUA78" s="1209">
        <f t="shared" si="230"/>
        <v>0</v>
      </c>
      <c r="SUB78" s="1209">
        <f t="shared" si="230"/>
        <v>0</v>
      </c>
      <c r="SUC78" s="1209">
        <f t="shared" si="230"/>
        <v>0</v>
      </c>
      <c r="SUD78" s="1209">
        <f t="shared" si="230"/>
        <v>0</v>
      </c>
      <c r="SUE78" s="1209">
        <f t="shared" si="230"/>
        <v>0</v>
      </c>
      <c r="SUF78" s="1209">
        <f t="shared" si="230"/>
        <v>0</v>
      </c>
      <c r="SUG78" s="1209">
        <f t="shared" si="230"/>
        <v>0</v>
      </c>
      <c r="SUH78" s="1209">
        <f t="shared" si="230"/>
        <v>0</v>
      </c>
      <c r="SUI78" s="1209">
        <f t="shared" si="230"/>
        <v>0</v>
      </c>
      <c r="SUJ78" s="1209">
        <f t="shared" si="230"/>
        <v>0</v>
      </c>
      <c r="SUK78" s="1209">
        <f t="shared" si="230"/>
        <v>0</v>
      </c>
      <c r="SUL78" s="1209">
        <f t="shared" si="230"/>
        <v>0</v>
      </c>
      <c r="SUM78" s="1209">
        <f t="shared" si="230"/>
        <v>0</v>
      </c>
      <c r="SUN78" s="1209">
        <f t="shared" si="230"/>
        <v>0</v>
      </c>
      <c r="SUO78" s="1209">
        <f t="shared" si="230"/>
        <v>0</v>
      </c>
      <c r="SUP78" s="1209">
        <f t="shared" si="230"/>
        <v>0</v>
      </c>
      <c r="SUQ78" s="1209">
        <f t="shared" si="230"/>
        <v>0</v>
      </c>
      <c r="SUR78" s="1209">
        <f t="shared" si="230"/>
        <v>0</v>
      </c>
      <c r="SUS78" s="1209">
        <f t="shared" si="230"/>
        <v>0</v>
      </c>
      <c r="SUT78" s="1209">
        <f t="shared" si="230"/>
        <v>0</v>
      </c>
      <c r="SUU78" s="1209">
        <f t="shared" si="230"/>
        <v>0</v>
      </c>
      <c r="SUV78" s="1209">
        <f t="shared" si="230"/>
        <v>0</v>
      </c>
      <c r="SUW78" s="1209">
        <f t="shared" si="230"/>
        <v>0</v>
      </c>
      <c r="SUX78" s="1209">
        <f t="shared" si="230"/>
        <v>0</v>
      </c>
      <c r="SUY78" s="1209">
        <f t="shared" si="230"/>
        <v>0</v>
      </c>
      <c r="SUZ78" s="1209">
        <f t="shared" si="230"/>
        <v>0</v>
      </c>
      <c r="SVA78" s="1209">
        <f t="shared" si="230"/>
        <v>0</v>
      </c>
      <c r="SVB78" s="1209">
        <f t="shared" si="230"/>
        <v>0</v>
      </c>
      <c r="SVC78" s="1209">
        <f t="shared" si="230"/>
        <v>0</v>
      </c>
      <c r="SVD78" s="1209">
        <f t="shared" si="230"/>
        <v>0</v>
      </c>
      <c r="SVE78" s="1209">
        <f t="shared" si="230"/>
        <v>0</v>
      </c>
      <c r="SVF78" s="1209">
        <f t="shared" si="230"/>
        <v>0</v>
      </c>
      <c r="SVG78" s="1209">
        <f t="shared" si="230"/>
        <v>0</v>
      </c>
      <c r="SVH78" s="1209">
        <f t="shared" si="230"/>
        <v>0</v>
      </c>
      <c r="SVI78" s="1209">
        <f t="shared" si="230"/>
        <v>0</v>
      </c>
      <c r="SVJ78" s="1209">
        <f t="shared" si="230"/>
        <v>0</v>
      </c>
      <c r="SVK78" s="1209">
        <f t="shared" si="230"/>
        <v>0</v>
      </c>
      <c r="SVL78" s="1209">
        <f t="shared" si="230"/>
        <v>0</v>
      </c>
      <c r="SVM78" s="1209">
        <f t="shared" si="230"/>
        <v>0</v>
      </c>
      <c r="SVN78" s="1209">
        <f t="shared" si="230"/>
        <v>0</v>
      </c>
      <c r="SVO78" s="1209">
        <f t="shared" si="230"/>
        <v>0</v>
      </c>
      <c r="SVP78" s="1209">
        <f t="shared" si="230"/>
        <v>0</v>
      </c>
      <c r="SVQ78" s="1209">
        <f t="shared" si="230"/>
        <v>0</v>
      </c>
      <c r="SVR78" s="1209">
        <f t="shared" si="230"/>
        <v>0</v>
      </c>
      <c r="SVS78" s="1209">
        <f t="shared" si="230"/>
        <v>0</v>
      </c>
      <c r="SVT78" s="1209">
        <f t="shared" si="230"/>
        <v>0</v>
      </c>
      <c r="SVU78" s="1209">
        <f t="shared" si="230"/>
        <v>0</v>
      </c>
      <c r="SVV78" s="1209">
        <f t="shared" si="230"/>
        <v>0</v>
      </c>
      <c r="SVW78" s="1209">
        <f t="shared" si="230"/>
        <v>0</v>
      </c>
      <c r="SVX78" s="1209">
        <f t="shared" si="230"/>
        <v>0</v>
      </c>
      <c r="SVY78" s="1209">
        <f t="shared" si="230"/>
        <v>0</v>
      </c>
      <c r="SVZ78" s="1209">
        <f t="shared" si="230"/>
        <v>0</v>
      </c>
      <c r="SWA78" s="1209">
        <f t="shared" si="230"/>
        <v>0</v>
      </c>
      <c r="SWB78" s="1209">
        <f t="shared" ref="SWB78:SYM78" si="231">SUM(SWB76:SWB77)</f>
        <v>0</v>
      </c>
      <c r="SWC78" s="1209">
        <f t="shared" si="231"/>
        <v>0</v>
      </c>
      <c r="SWD78" s="1209">
        <f t="shared" si="231"/>
        <v>0</v>
      </c>
      <c r="SWE78" s="1209">
        <f t="shared" si="231"/>
        <v>0</v>
      </c>
      <c r="SWF78" s="1209">
        <f t="shared" si="231"/>
        <v>0</v>
      </c>
      <c r="SWG78" s="1209">
        <f t="shared" si="231"/>
        <v>0</v>
      </c>
      <c r="SWH78" s="1209">
        <f t="shared" si="231"/>
        <v>0</v>
      </c>
      <c r="SWI78" s="1209">
        <f t="shared" si="231"/>
        <v>0</v>
      </c>
      <c r="SWJ78" s="1209">
        <f t="shared" si="231"/>
        <v>0</v>
      </c>
      <c r="SWK78" s="1209">
        <f t="shared" si="231"/>
        <v>0</v>
      </c>
      <c r="SWL78" s="1209">
        <f t="shared" si="231"/>
        <v>0</v>
      </c>
      <c r="SWM78" s="1209">
        <f t="shared" si="231"/>
        <v>0</v>
      </c>
      <c r="SWN78" s="1209">
        <f t="shared" si="231"/>
        <v>0</v>
      </c>
      <c r="SWO78" s="1209">
        <f t="shared" si="231"/>
        <v>0</v>
      </c>
      <c r="SWP78" s="1209">
        <f t="shared" si="231"/>
        <v>0</v>
      </c>
      <c r="SWQ78" s="1209">
        <f t="shared" si="231"/>
        <v>0</v>
      </c>
      <c r="SWR78" s="1209">
        <f t="shared" si="231"/>
        <v>0</v>
      </c>
      <c r="SWS78" s="1209">
        <f t="shared" si="231"/>
        <v>0</v>
      </c>
      <c r="SWT78" s="1209">
        <f t="shared" si="231"/>
        <v>0</v>
      </c>
      <c r="SWU78" s="1209">
        <f t="shared" si="231"/>
        <v>0</v>
      </c>
      <c r="SWV78" s="1209">
        <f t="shared" si="231"/>
        <v>0</v>
      </c>
      <c r="SWW78" s="1209">
        <f t="shared" si="231"/>
        <v>0</v>
      </c>
      <c r="SWX78" s="1209">
        <f t="shared" si="231"/>
        <v>0</v>
      </c>
      <c r="SWY78" s="1209">
        <f t="shared" si="231"/>
        <v>0</v>
      </c>
      <c r="SWZ78" s="1209">
        <f t="shared" si="231"/>
        <v>0</v>
      </c>
      <c r="SXA78" s="1209">
        <f t="shared" si="231"/>
        <v>0</v>
      </c>
      <c r="SXB78" s="1209">
        <f t="shared" si="231"/>
        <v>0</v>
      </c>
      <c r="SXC78" s="1209">
        <f t="shared" si="231"/>
        <v>0</v>
      </c>
      <c r="SXD78" s="1209">
        <f t="shared" si="231"/>
        <v>0</v>
      </c>
      <c r="SXE78" s="1209">
        <f t="shared" si="231"/>
        <v>0</v>
      </c>
      <c r="SXF78" s="1209">
        <f t="shared" si="231"/>
        <v>0</v>
      </c>
      <c r="SXG78" s="1209">
        <f t="shared" si="231"/>
        <v>0</v>
      </c>
      <c r="SXH78" s="1209">
        <f t="shared" si="231"/>
        <v>0</v>
      </c>
      <c r="SXI78" s="1209">
        <f t="shared" si="231"/>
        <v>0</v>
      </c>
      <c r="SXJ78" s="1209">
        <f t="shared" si="231"/>
        <v>0</v>
      </c>
      <c r="SXK78" s="1209">
        <f t="shared" si="231"/>
        <v>0</v>
      </c>
      <c r="SXL78" s="1209">
        <f t="shared" si="231"/>
        <v>0</v>
      </c>
      <c r="SXM78" s="1209">
        <f t="shared" si="231"/>
        <v>0</v>
      </c>
      <c r="SXN78" s="1209">
        <f t="shared" si="231"/>
        <v>0</v>
      </c>
      <c r="SXO78" s="1209">
        <f t="shared" si="231"/>
        <v>0</v>
      </c>
      <c r="SXP78" s="1209">
        <f t="shared" si="231"/>
        <v>0</v>
      </c>
      <c r="SXQ78" s="1209">
        <f t="shared" si="231"/>
        <v>0</v>
      </c>
      <c r="SXR78" s="1209">
        <f t="shared" si="231"/>
        <v>0</v>
      </c>
      <c r="SXS78" s="1209">
        <f t="shared" si="231"/>
        <v>0</v>
      </c>
      <c r="SXT78" s="1209">
        <f t="shared" si="231"/>
        <v>0</v>
      </c>
      <c r="SXU78" s="1209">
        <f t="shared" si="231"/>
        <v>0</v>
      </c>
      <c r="SXV78" s="1209">
        <f t="shared" si="231"/>
        <v>0</v>
      </c>
      <c r="SXW78" s="1209">
        <f t="shared" si="231"/>
        <v>0</v>
      </c>
      <c r="SXX78" s="1209">
        <f t="shared" si="231"/>
        <v>0</v>
      </c>
      <c r="SXY78" s="1209">
        <f t="shared" si="231"/>
        <v>0</v>
      </c>
      <c r="SXZ78" s="1209">
        <f t="shared" si="231"/>
        <v>0</v>
      </c>
      <c r="SYA78" s="1209">
        <f t="shared" si="231"/>
        <v>0</v>
      </c>
      <c r="SYB78" s="1209">
        <f t="shared" si="231"/>
        <v>0</v>
      </c>
      <c r="SYC78" s="1209">
        <f t="shared" si="231"/>
        <v>0</v>
      </c>
      <c r="SYD78" s="1209">
        <f t="shared" si="231"/>
        <v>0</v>
      </c>
      <c r="SYE78" s="1209">
        <f t="shared" si="231"/>
        <v>0</v>
      </c>
      <c r="SYF78" s="1209">
        <f t="shared" si="231"/>
        <v>0</v>
      </c>
      <c r="SYG78" s="1209">
        <f t="shared" si="231"/>
        <v>0</v>
      </c>
      <c r="SYH78" s="1209">
        <f t="shared" si="231"/>
        <v>0</v>
      </c>
      <c r="SYI78" s="1209">
        <f t="shared" si="231"/>
        <v>0</v>
      </c>
      <c r="SYJ78" s="1209">
        <f t="shared" si="231"/>
        <v>0</v>
      </c>
      <c r="SYK78" s="1209">
        <f t="shared" si="231"/>
        <v>0</v>
      </c>
      <c r="SYL78" s="1209">
        <f t="shared" si="231"/>
        <v>0</v>
      </c>
      <c r="SYM78" s="1209">
        <f t="shared" si="231"/>
        <v>0</v>
      </c>
      <c r="SYN78" s="1209">
        <f t="shared" ref="SYN78:TAY78" si="232">SUM(SYN76:SYN77)</f>
        <v>0</v>
      </c>
      <c r="SYO78" s="1209">
        <f t="shared" si="232"/>
        <v>0</v>
      </c>
      <c r="SYP78" s="1209">
        <f t="shared" si="232"/>
        <v>0</v>
      </c>
      <c r="SYQ78" s="1209">
        <f t="shared" si="232"/>
        <v>0</v>
      </c>
      <c r="SYR78" s="1209">
        <f t="shared" si="232"/>
        <v>0</v>
      </c>
      <c r="SYS78" s="1209">
        <f t="shared" si="232"/>
        <v>0</v>
      </c>
      <c r="SYT78" s="1209">
        <f t="shared" si="232"/>
        <v>0</v>
      </c>
      <c r="SYU78" s="1209">
        <f t="shared" si="232"/>
        <v>0</v>
      </c>
      <c r="SYV78" s="1209">
        <f t="shared" si="232"/>
        <v>0</v>
      </c>
      <c r="SYW78" s="1209">
        <f t="shared" si="232"/>
        <v>0</v>
      </c>
      <c r="SYX78" s="1209">
        <f t="shared" si="232"/>
        <v>0</v>
      </c>
      <c r="SYY78" s="1209">
        <f t="shared" si="232"/>
        <v>0</v>
      </c>
      <c r="SYZ78" s="1209">
        <f t="shared" si="232"/>
        <v>0</v>
      </c>
      <c r="SZA78" s="1209">
        <f t="shared" si="232"/>
        <v>0</v>
      </c>
      <c r="SZB78" s="1209">
        <f t="shared" si="232"/>
        <v>0</v>
      </c>
      <c r="SZC78" s="1209">
        <f t="shared" si="232"/>
        <v>0</v>
      </c>
      <c r="SZD78" s="1209">
        <f t="shared" si="232"/>
        <v>0</v>
      </c>
      <c r="SZE78" s="1209">
        <f t="shared" si="232"/>
        <v>0</v>
      </c>
      <c r="SZF78" s="1209">
        <f t="shared" si="232"/>
        <v>0</v>
      </c>
      <c r="SZG78" s="1209">
        <f t="shared" si="232"/>
        <v>0</v>
      </c>
      <c r="SZH78" s="1209">
        <f t="shared" si="232"/>
        <v>0</v>
      </c>
      <c r="SZI78" s="1209">
        <f t="shared" si="232"/>
        <v>0</v>
      </c>
      <c r="SZJ78" s="1209">
        <f t="shared" si="232"/>
        <v>0</v>
      </c>
      <c r="SZK78" s="1209">
        <f t="shared" si="232"/>
        <v>0</v>
      </c>
      <c r="SZL78" s="1209">
        <f t="shared" si="232"/>
        <v>0</v>
      </c>
      <c r="SZM78" s="1209">
        <f t="shared" si="232"/>
        <v>0</v>
      </c>
      <c r="SZN78" s="1209">
        <f t="shared" si="232"/>
        <v>0</v>
      </c>
      <c r="SZO78" s="1209">
        <f t="shared" si="232"/>
        <v>0</v>
      </c>
      <c r="SZP78" s="1209">
        <f t="shared" si="232"/>
        <v>0</v>
      </c>
      <c r="SZQ78" s="1209">
        <f t="shared" si="232"/>
        <v>0</v>
      </c>
      <c r="SZR78" s="1209">
        <f t="shared" si="232"/>
        <v>0</v>
      </c>
      <c r="SZS78" s="1209">
        <f t="shared" si="232"/>
        <v>0</v>
      </c>
      <c r="SZT78" s="1209">
        <f t="shared" si="232"/>
        <v>0</v>
      </c>
      <c r="SZU78" s="1209">
        <f t="shared" si="232"/>
        <v>0</v>
      </c>
      <c r="SZV78" s="1209">
        <f t="shared" si="232"/>
        <v>0</v>
      </c>
      <c r="SZW78" s="1209">
        <f t="shared" si="232"/>
        <v>0</v>
      </c>
      <c r="SZX78" s="1209">
        <f t="shared" si="232"/>
        <v>0</v>
      </c>
      <c r="SZY78" s="1209">
        <f t="shared" si="232"/>
        <v>0</v>
      </c>
      <c r="SZZ78" s="1209">
        <f t="shared" si="232"/>
        <v>0</v>
      </c>
      <c r="TAA78" s="1209">
        <f t="shared" si="232"/>
        <v>0</v>
      </c>
      <c r="TAB78" s="1209">
        <f t="shared" si="232"/>
        <v>0</v>
      </c>
      <c r="TAC78" s="1209">
        <f t="shared" si="232"/>
        <v>0</v>
      </c>
      <c r="TAD78" s="1209">
        <f t="shared" si="232"/>
        <v>0</v>
      </c>
      <c r="TAE78" s="1209">
        <f t="shared" si="232"/>
        <v>0</v>
      </c>
      <c r="TAF78" s="1209">
        <f t="shared" si="232"/>
        <v>0</v>
      </c>
      <c r="TAG78" s="1209">
        <f t="shared" si="232"/>
        <v>0</v>
      </c>
      <c r="TAH78" s="1209">
        <f t="shared" si="232"/>
        <v>0</v>
      </c>
      <c r="TAI78" s="1209">
        <f t="shared" si="232"/>
        <v>0</v>
      </c>
      <c r="TAJ78" s="1209">
        <f t="shared" si="232"/>
        <v>0</v>
      </c>
      <c r="TAK78" s="1209">
        <f t="shared" si="232"/>
        <v>0</v>
      </c>
      <c r="TAL78" s="1209">
        <f t="shared" si="232"/>
        <v>0</v>
      </c>
      <c r="TAM78" s="1209">
        <f t="shared" si="232"/>
        <v>0</v>
      </c>
      <c r="TAN78" s="1209">
        <f t="shared" si="232"/>
        <v>0</v>
      </c>
      <c r="TAO78" s="1209">
        <f t="shared" si="232"/>
        <v>0</v>
      </c>
      <c r="TAP78" s="1209">
        <f t="shared" si="232"/>
        <v>0</v>
      </c>
      <c r="TAQ78" s="1209">
        <f t="shared" si="232"/>
        <v>0</v>
      </c>
      <c r="TAR78" s="1209">
        <f t="shared" si="232"/>
        <v>0</v>
      </c>
      <c r="TAS78" s="1209">
        <f t="shared" si="232"/>
        <v>0</v>
      </c>
      <c r="TAT78" s="1209">
        <f t="shared" si="232"/>
        <v>0</v>
      </c>
      <c r="TAU78" s="1209">
        <f t="shared" si="232"/>
        <v>0</v>
      </c>
      <c r="TAV78" s="1209">
        <f t="shared" si="232"/>
        <v>0</v>
      </c>
      <c r="TAW78" s="1209">
        <f t="shared" si="232"/>
        <v>0</v>
      </c>
      <c r="TAX78" s="1209">
        <f t="shared" si="232"/>
        <v>0</v>
      </c>
      <c r="TAY78" s="1209">
        <f t="shared" si="232"/>
        <v>0</v>
      </c>
      <c r="TAZ78" s="1209">
        <f t="shared" ref="TAZ78:TDK78" si="233">SUM(TAZ76:TAZ77)</f>
        <v>0</v>
      </c>
      <c r="TBA78" s="1209">
        <f t="shared" si="233"/>
        <v>0</v>
      </c>
      <c r="TBB78" s="1209">
        <f t="shared" si="233"/>
        <v>0</v>
      </c>
      <c r="TBC78" s="1209">
        <f t="shared" si="233"/>
        <v>0</v>
      </c>
      <c r="TBD78" s="1209">
        <f t="shared" si="233"/>
        <v>0</v>
      </c>
      <c r="TBE78" s="1209">
        <f t="shared" si="233"/>
        <v>0</v>
      </c>
      <c r="TBF78" s="1209">
        <f t="shared" si="233"/>
        <v>0</v>
      </c>
      <c r="TBG78" s="1209">
        <f t="shared" si="233"/>
        <v>0</v>
      </c>
      <c r="TBH78" s="1209">
        <f t="shared" si="233"/>
        <v>0</v>
      </c>
      <c r="TBI78" s="1209">
        <f t="shared" si="233"/>
        <v>0</v>
      </c>
      <c r="TBJ78" s="1209">
        <f t="shared" si="233"/>
        <v>0</v>
      </c>
      <c r="TBK78" s="1209">
        <f t="shared" si="233"/>
        <v>0</v>
      </c>
      <c r="TBL78" s="1209">
        <f t="shared" si="233"/>
        <v>0</v>
      </c>
      <c r="TBM78" s="1209">
        <f t="shared" si="233"/>
        <v>0</v>
      </c>
      <c r="TBN78" s="1209">
        <f t="shared" si="233"/>
        <v>0</v>
      </c>
      <c r="TBO78" s="1209">
        <f t="shared" si="233"/>
        <v>0</v>
      </c>
      <c r="TBP78" s="1209">
        <f t="shared" si="233"/>
        <v>0</v>
      </c>
      <c r="TBQ78" s="1209">
        <f t="shared" si="233"/>
        <v>0</v>
      </c>
      <c r="TBR78" s="1209">
        <f t="shared" si="233"/>
        <v>0</v>
      </c>
      <c r="TBS78" s="1209">
        <f t="shared" si="233"/>
        <v>0</v>
      </c>
      <c r="TBT78" s="1209">
        <f t="shared" si="233"/>
        <v>0</v>
      </c>
      <c r="TBU78" s="1209">
        <f t="shared" si="233"/>
        <v>0</v>
      </c>
      <c r="TBV78" s="1209">
        <f t="shared" si="233"/>
        <v>0</v>
      </c>
      <c r="TBW78" s="1209">
        <f t="shared" si="233"/>
        <v>0</v>
      </c>
      <c r="TBX78" s="1209">
        <f t="shared" si="233"/>
        <v>0</v>
      </c>
      <c r="TBY78" s="1209">
        <f t="shared" si="233"/>
        <v>0</v>
      </c>
      <c r="TBZ78" s="1209">
        <f t="shared" si="233"/>
        <v>0</v>
      </c>
      <c r="TCA78" s="1209">
        <f t="shared" si="233"/>
        <v>0</v>
      </c>
      <c r="TCB78" s="1209">
        <f t="shared" si="233"/>
        <v>0</v>
      </c>
      <c r="TCC78" s="1209">
        <f t="shared" si="233"/>
        <v>0</v>
      </c>
      <c r="TCD78" s="1209">
        <f t="shared" si="233"/>
        <v>0</v>
      </c>
      <c r="TCE78" s="1209">
        <f t="shared" si="233"/>
        <v>0</v>
      </c>
      <c r="TCF78" s="1209">
        <f t="shared" si="233"/>
        <v>0</v>
      </c>
      <c r="TCG78" s="1209">
        <f t="shared" si="233"/>
        <v>0</v>
      </c>
      <c r="TCH78" s="1209">
        <f t="shared" si="233"/>
        <v>0</v>
      </c>
      <c r="TCI78" s="1209">
        <f t="shared" si="233"/>
        <v>0</v>
      </c>
      <c r="TCJ78" s="1209">
        <f t="shared" si="233"/>
        <v>0</v>
      </c>
      <c r="TCK78" s="1209">
        <f t="shared" si="233"/>
        <v>0</v>
      </c>
      <c r="TCL78" s="1209">
        <f t="shared" si="233"/>
        <v>0</v>
      </c>
      <c r="TCM78" s="1209">
        <f t="shared" si="233"/>
        <v>0</v>
      </c>
      <c r="TCN78" s="1209">
        <f t="shared" si="233"/>
        <v>0</v>
      </c>
      <c r="TCO78" s="1209">
        <f t="shared" si="233"/>
        <v>0</v>
      </c>
      <c r="TCP78" s="1209">
        <f t="shared" si="233"/>
        <v>0</v>
      </c>
      <c r="TCQ78" s="1209">
        <f t="shared" si="233"/>
        <v>0</v>
      </c>
      <c r="TCR78" s="1209">
        <f t="shared" si="233"/>
        <v>0</v>
      </c>
      <c r="TCS78" s="1209">
        <f t="shared" si="233"/>
        <v>0</v>
      </c>
      <c r="TCT78" s="1209">
        <f t="shared" si="233"/>
        <v>0</v>
      </c>
      <c r="TCU78" s="1209">
        <f t="shared" si="233"/>
        <v>0</v>
      </c>
      <c r="TCV78" s="1209">
        <f t="shared" si="233"/>
        <v>0</v>
      </c>
      <c r="TCW78" s="1209">
        <f t="shared" si="233"/>
        <v>0</v>
      </c>
      <c r="TCX78" s="1209">
        <f t="shared" si="233"/>
        <v>0</v>
      </c>
      <c r="TCY78" s="1209">
        <f t="shared" si="233"/>
        <v>0</v>
      </c>
      <c r="TCZ78" s="1209">
        <f t="shared" si="233"/>
        <v>0</v>
      </c>
      <c r="TDA78" s="1209">
        <f t="shared" si="233"/>
        <v>0</v>
      </c>
      <c r="TDB78" s="1209">
        <f t="shared" si="233"/>
        <v>0</v>
      </c>
      <c r="TDC78" s="1209">
        <f t="shared" si="233"/>
        <v>0</v>
      </c>
      <c r="TDD78" s="1209">
        <f t="shared" si="233"/>
        <v>0</v>
      </c>
      <c r="TDE78" s="1209">
        <f t="shared" si="233"/>
        <v>0</v>
      </c>
      <c r="TDF78" s="1209">
        <f t="shared" si="233"/>
        <v>0</v>
      </c>
      <c r="TDG78" s="1209">
        <f t="shared" si="233"/>
        <v>0</v>
      </c>
      <c r="TDH78" s="1209">
        <f t="shared" si="233"/>
        <v>0</v>
      </c>
      <c r="TDI78" s="1209">
        <f t="shared" si="233"/>
        <v>0</v>
      </c>
      <c r="TDJ78" s="1209">
        <f t="shared" si="233"/>
        <v>0</v>
      </c>
      <c r="TDK78" s="1209">
        <f t="shared" si="233"/>
        <v>0</v>
      </c>
      <c r="TDL78" s="1209">
        <f t="shared" ref="TDL78:TFW78" si="234">SUM(TDL76:TDL77)</f>
        <v>0</v>
      </c>
      <c r="TDM78" s="1209">
        <f t="shared" si="234"/>
        <v>0</v>
      </c>
      <c r="TDN78" s="1209">
        <f t="shared" si="234"/>
        <v>0</v>
      </c>
      <c r="TDO78" s="1209">
        <f t="shared" si="234"/>
        <v>0</v>
      </c>
      <c r="TDP78" s="1209">
        <f t="shared" si="234"/>
        <v>0</v>
      </c>
      <c r="TDQ78" s="1209">
        <f t="shared" si="234"/>
        <v>0</v>
      </c>
      <c r="TDR78" s="1209">
        <f t="shared" si="234"/>
        <v>0</v>
      </c>
      <c r="TDS78" s="1209">
        <f t="shared" si="234"/>
        <v>0</v>
      </c>
      <c r="TDT78" s="1209">
        <f t="shared" si="234"/>
        <v>0</v>
      </c>
      <c r="TDU78" s="1209">
        <f t="shared" si="234"/>
        <v>0</v>
      </c>
      <c r="TDV78" s="1209">
        <f t="shared" si="234"/>
        <v>0</v>
      </c>
      <c r="TDW78" s="1209">
        <f t="shared" si="234"/>
        <v>0</v>
      </c>
      <c r="TDX78" s="1209">
        <f t="shared" si="234"/>
        <v>0</v>
      </c>
      <c r="TDY78" s="1209">
        <f t="shared" si="234"/>
        <v>0</v>
      </c>
      <c r="TDZ78" s="1209">
        <f t="shared" si="234"/>
        <v>0</v>
      </c>
      <c r="TEA78" s="1209">
        <f t="shared" si="234"/>
        <v>0</v>
      </c>
      <c r="TEB78" s="1209">
        <f t="shared" si="234"/>
        <v>0</v>
      </c>
      <c r="TEC78" s="1209">
        <f t="shared" si="234"/>
        <v>0</v>
      </c>
      <c r="TED78" s="1209">
        <f t="shared" si="234"/>
        <v>0</v>
      </c>
      <c r="TEE78" s="1209">
        <f t="shared" si="234"/>
        <v>0</v>
      </c>
      <c r="TEF78" s="1209">
        <f t="shared" si="234"/>
        <v>0</v>
      </c>
      <c r="TEG78" s="1209">
        <f t="shared" si="234"/>
        <v>0</v>
      </c>
      <c r="TEH78" s="1209">
        <f t="shared" si="234"/>
        <v>0</v>
      </c>
      <c r="TEI78" s="1209">
        <f t="shared" si="234"/>
        <v>0</v>
      </c>
      <c r="TEJ78" s="1209">
        <f t="shared" si="234"/>
        <v>0</v>
      </c>
      <c r="TEK78" s="1209">
        <f t="shared" si="234"/>
        <v>0</v>
      </c>
      <c r="TEL78" s="1209">
        <f t="shared" si="234"/>
        <v>0</v>
      </c>
      <c r="TEM78" s="1209">
        <f t="shared" si="234"/>
        <v>0</v>
      </c>
      <c r="TEN78" s="1209">
        <f t="shared" si="234"/>
        <v>0</v>
      </c>
      <c r="TEO78" s="1209">
        <f t="shared" si="234"/>
        <v>0</v>
      </c>
      <c r="TEP78" s="1209">
        <f t="shared" si="234"/>
        <v>0</v>
      </c>
      <c r="TEQ78" s="1209">
        <f t="shared" si="234"/>
        <v>0</v>
      </c>
      <c r="TER78" s="1209">
        <f t="shared" si="234"/>
        <v>0</v>
      </c>
      <c r="TES78" s="1209">
        <f t="shared" si="234"/>
        <v>0</v>
      </c>
      <c r="TET78" s="1209">
        <f t="shared" si="234"/>
        <v>0</v>
      </c>
      <c r="TEU78" s="1209">
        <f t="shared" si="234"/>
        <v>0</v>
      </c>
      <c r="TEV78" s="1209">
        <f t="shared" si="234"/>
        <v>0</v>
      </c>
      <c r="TEW78" s="1209">
        <f t="shared" si="234"/>
        <v>0</v>
      </c>
      <c r="TEX78" s="1209">
        <f t="shared" si="234"/>
        <v>0</v>
      </c>
      <c r="TEY78" s="1209">
        <f t="shared" si="234"/>
        <v>0</v>
      </c>
      <c r="TEZ78" s="1209">
        <f t="shared" si="234"/>
        <v>0</v>
      </c>
      <c r="TFA78" s="1209">
        <f t="shared" si="234"/>
        <v>0</v>
      </c>
      <c r="TFB78" s="1209">
        <f t="shared" si="234"/>
        <v>0</v>
      </c>
      <c r="TFC78" s="1209">
        <f t="shared" si="234"/>
        <v>0</v>
      </c>
      <c r="TFD78" s="1209">
        <f t="shared" si="234"/>
        <v>0</v>
      </c>
      <c r="TFE78" s="1209">
        <f t="shared" si="234"/>
        <v>0</v>
      </c>
      <c r="TFF78" s="1209">
        <f t="shared" si="234"/>
        <v>0</v>
      </c>
      <c r="TFG78" s="1209">
        <f t="shared" si="234"/>
        <v>0</v>
      </c>
      <c r="TFH78" s="1209">
        <f t="shared" si="234"/>
        <v>0</v>
      </c>
      <c r="TFI78" s="1209">
        <f t="shared" si="234"/>
        <v>0</v>
      </c>
      <c r="TFJ78" s="1209">
        <f t="shared" si="234"/>
        <v>0</v>
      </c>
      <c r="TFK78" s="1209">
        <f t="shared" si="234"/>
        <v>0</v>
      </c>
      <c r="TFL78" s="1209">
        <f t="shared" si="234"/>
        <v>0</v>
      </c>
      <c r="TFM78" s="1209">
        <f t="shared" si="234"/>
        <v>0</v>
      </c>
      <c r="TFN78" s="1209">
        <f t="shared" si="234"/>
        <v>0</v>
      </c>
      <c r="TFO78" s="1209">
        <f t="shared" si="234"/>
        <v>0</v>
      </c>
      <c r="TFP78" s="1209">
        <f t="shared" si="234"/>
        <v>0</v>
      </c>
      <c r="TFQ78" s="1209">
        <f t="shared" si="234"/>
        <v>0</v>
      </c>
      <c r="TFR78" s="1209">
        <f t="shared" si="234"/>
        <v>0</v>
      </c>
      <c r="TFS78" s="1209">
        <f t="shared" si="234"/>
        <v>0</v>
      </c>
      <c r="TFT78" s="1209">
        <f t="shared" si="234"/>
        <v>0</v>
      </c>
      <c r="TFU78" s="1209">
        <f t="shared" si="234"/>
        <v>0</v>
      </c>
      <c r="TFV78" s="1209">
        <f t="shared" si="234"/>
        <v>0</v>
      </c>
      <c r="TFW78" s="1209">
        <f t="shared" si="234"/>
        <v>0</v>
      </c>
      <c r="TFX78" s="1209">
        <f t="shared" ref="TFX78:TII78" si="235">SUM(TFX76:TFX77)</f>
        <v>0</v>
      </c>
      <c r="TFY78" s="1209">
        <f t="shared" si="235"/>
        <v>0</v>
      </c>
      <c r="TFZ78" s="1209">
        <f t="shared" si="235"/>
        <v>0</v>
      </c>
      <c r="TGA78" s="1209">
        <f t="shared" si="235"/>
        <v>0</v>
      </c>
      <c r="TGB78" s="1209">
        <f t="shared" si="235"/>
        <v>0</v>
      </c>
      <c r="TGC78" s="1209">
        <f t="shared" si="235"/>
        <v>0</v>
      </c>
      <c r="TGD78" s="1209">
        <f t="shared" si="235"/>
        <v>0</v>
      </c>
      <c r="TGE78" s="1209">
        <f t="shared" si="235"/>
        <v>0</v>
      </c>
      <c r="TGF78" s="1209">
        <f t="shared" si="235"/>
        <v>0</v>
      </c>
      <c r="TGG78" s="1209">
        <f t="shared" si="235"/>
        <v>0</v>
      </c>
      <c r="TGH78" s="1209">
        <f t="shared" si="235"/>
        <v>0</v>
      </c>
      <c r="TGI78" s="1209">
        <f t="shared" si="235"/>
        <v>0</v>
      </c>
      <c r="TGJ78" s="1209">
        <f t="shared" si="235"/>
        <v>0</v>
      </c>
      <c r="TGK78" s="1209">
        <f t="shared" si="235"/>
        <v>0</v>
      </c>
      <c r="TGL78" s="1209">
        <f t="shared" si="235"/>
        <v>0</v>
      </c>
      <c r="TGM78" s="1209">
        <f t="shared" si="235"/>
        <v>0</v>
      </c>
      <c r="TGN78" s="1209">
        <f t="shared" si="235"/>
        <v>0</v>
      </c>
      <c r="TGO78" s="1209">
        <f t="shared" si="235"/>
        <v>0</v>
      </c>
      <c r="TGP78" s="1209">
        <f t="shared" si="235"/>
        <v>0</v>
      </c>
      <c r="TGQ78" s="1209">
        <f t="shared" si="235"/>
        <v>0</v>
      </c>
      <c r="TGR78" s="1209">
        <f t="shared" si="235"/>
        <v>0</v>
      </c>
      <c r="TGS78" s="1209">
        <f t="shared" si="235"/>
        <v>0</v>
      </c>
      <c r="TGT78" s="1209">
        <f t="shared" si="235"/>
        <v>0</v>
      </c>
      <c r="TGU78" s="1209">
        <f t="shared" si="235"/>
        <v>0</v>
      </c>
      <c r="TGV78" s="1209">
        <f t="shared" si="235"/>
        <v>0</v>
      </c>
      <c r="TGW78" s="1209">
        <f t="shared" si="235"/>
        <v>0</v>
      </c>
      <c r="TGX78" s="1209">
        <f t="shared" si="235"/>
        <v>0</v>
      </c>
      <c r="TGY78" s="1209">
        <f t="shared" si="235"/>
        <v>0</v>
      </c>
      <c r="TGZ78" s="1209">
        <f t="shared" si="235"/>
        <v>0</v>
      </c>
      <c r="THA78" s="1209">
        <f t="shared" si="235"/>
        <v>0</v>
      </c>
      <c r="THB78" s="1209">
        <f t="shared" si="235"/>
        <v>0</v>
      </c>
      <c r="THC78" s="1209">
        <f t="shared" si="235"/>
        <v>0</v>
      </c>
      <c r="THD78" s="1209">
        <f t="shared" si="235"/>
        <v>0</v>
      </c>
      <c r="THE78" s="1209">
        <f t="shared" si="235"/>
        <v>0</v>
      </c>
      <c r="THF78" s="1209">
        <f t="shared" si="235"/>
        <v>0</v>
      </c>
      <c r="THG78" s="1209">
        <f t="shared" si="235"/>
        <v>0</v>
      </c>
      <c r="THH78" s="1209">
        <f t="shared" si="235"/>
        <v>0</v>
      </c>
      <c r="THI78" s="1209">
        <f t="shared" si="235"/>
        <v>0</v>
      </c>
      <c r="THJ78" s="1209">
        <f t="shared" si="235"/>
        <v>0</v>
      </c>
      <c r="THK78" s="1209">
        <f t="shared" si="235"/>
        <v>0</v>
      </c>
      <c r="THL78" s="1209">
        <f t="shared" si="235"/>
        <v>0</v>
      </c>
      <c r="THM78" s="1209">
        <f t="shared" si="235"/>
        <v>0</v>
      </c>
      <c r="THN78" s="1209">
        <f t="shared" si="235"/>
        <v>0</v>
      </c>
      <c r="THO78" s="1209">
        <f t="shared" si="235"/>
        <v>0</v>
      </c>
      <c r="THP78" s="1209">
        <f t="shared" si="235"/>
        <v>0</v>
      </c>
      <c r="THQ78" s="1209">
        <f t="shared" si="235"/>
        <v>0</v>
      </c>
      <c r="THR78" s="1209">
        <f t="shared" si="235"/>
        <v>0</v>
      </c>
      <c r="THS78" s="1209">
        <f t="shared" si="235"/>
        <v>0</v>
      </c>
      <c r="THT78" s="1209">
        <f t="shared" si="235"/>
        <v>0</v>
      </c>
      <c r="THU78" s="1209">
        <f t="shared" si="235"/>
        <v>0</v>
      </c>
      <c r="THV78" s="1209">
        <f t="shared" si="235"/>
        <v>0</v>
      </c>
      <c r="THW78" s="1209">
        <f t="shared" si="235"/>
        <v>0</v>
      </c>
      <c r="THX78" s="1209">
        <f t="shared" si="235"/>
        <v>0</v>
      </c>
      <c r="THY78" s="1209">
        <f t="shared" si="235"/>
        <v>0</v>
      </c>
      <c r="THZ78" s="1209">
        <f t="shared" si="235"/>
        <v>0</v>
      </c>
      <c r="TIA78" s="1209">
        <f t="shared" si="235"/>
        <v>0</v>
      </c>
      <c r="TIB78" s="1209">
        <f t="shared" si="235"/>
        <v>0</v>
      </c>
      <c r="TIC78" s="1209">
        <f t="shared" si="235"/>
        <v>0</v>
      </c>
      <c r="TID78" s="1209">
        <f t="shared" si="235"/>
        <v>0</v>
      </c>
      <c r="TIE78" s="1209">
        <f t="shared" si="235"/>
        <v>0</v>
      </c>
      <c r="TIF78" s="1209">
        <f t="shared" si="235"/>
        <v>0</v>
      </c>
      <c r="TIG78" s="1209">
        <f t="shared" si="235"/>
        <v>0</v>
      </c>
      <c r="TIH78" s="1209">
        <f t="shared" si="235"/>
        <v>0</v>
      </c>
      <c r="TII78" s="1209">
        <f t="shared" si="235"/>
        <v>0</v>
      </c>
      <c r="TIJ78" s="1209">
        <f t="shared" ref="TIJ78:TKU78" si="236">SUM(TIJ76:TIJ77)</f>
        <v>0</v>
      </c>
      <c r="TIK78" s="1209">
        <f t="shared" si="236"/>
        <v>0</v>
      </c>
      <c r="TIL78" s="1209">
        <f t="shared" si="236"/>
        <v>0</v>
      </c>
      <c r="TIM78" s="1209">
        <f t="shared" si="236"/>
        <v>0</v>
      </c>
      <c r="TIN78" s="1209">
        <f t="shared" si="236"/>
        <v>0</v>
      </c>
      <c r="TIO78" s="1209">
        <f t="shared" si="236"/>
        <v>0</v>
      </c>
      <c r="TIP78" s="1209">
        <f t="shared" si="236"/>
        <v>0</v>
      </c>
      <c r="TIQ78" s="1209">
        <f t="shared" si="236"/>
        <v>0</v>
      </c>
      <c r="TIR78" s="1209">
        <f t="shared" si="236"/>
        <v>0</v>
      </c>
      <c r="TIS78" s="1209">
        <f t="shared" si="236"/>
        <v>0</v>
      </c>
      <c r="TIT78" s="1209">
        <f t="shared" si="236"/>
        <v>0</v>
      </c>
      <c r="TIU78" s="1209">
        <f t="shared" si="236"/>
        <v>0</v>
      </c>
      <c r="TIV78" s="1209">
        <f t="shared" si="236"/>
        <v>0</v>
      </c>
      <c r="TIW78" s="1209">
        <f t="shared" si="236"/>
        <v>0</v>
      </c>
      <c r="TIX78" s="1209">
        <f t="shared" si="236"/>
        <v>0</v>
      </c>
      <c r="TIY78" s="1209">
        <f t="shared" si="236"/>
        <v>0</v>
      </c>
      <c r="TIZ78" s="1209">
        <f t="shared" si="236"/>
        <v>0</v>
      </c>
      <c r="TJA78" s="1209">
        <f t="shared" si="236"/>
        <v>0</v>
      </c>
      <c r="TJB78" s="1209">
        <f t="shared" si="236"/>
        <v>0</v>
      </c>
      <c r="TJC78" s="1209">
        <f t="shared" si="236"/>
        <v>0</v>
      </c>
      <c r="TJD78" s="1209">
        <f t="shared" si="236"/>
        <v>0</v>
      </c>
      <c r="TJE78" s="1209">
        <f t="shared" si="236"/>
        <v>0</v>
      </c>
      <c r="TJF78" s="1209">
        <f t="shared" si="236"/>
        <v>0</v>
      </c>
      <c r="TJG78" s="1209">
        <f t="shared" si="236"/>
        <v>0</v>
      </c>
      <c r="TJH78" s="1209">
        <f t="shared" si="236"/>
        <v>0</v>
      </c>
      <c r="TJI78" s="1209">
        <f t="shared" si="236"/>
        <v>0</v>
      </c>
      <c r="TJJ78" s="1209">
        <f t="shared" si="236"/>
        <v>0</v>
      </c>
      <c r="TJK78" s="1209">
        <f t="shared" si="236"/>
        <v>0</v>
      </c>
      <c r="TJL78" s="1209">
        <f t="shared" si="236"/>
        <v>0</v>
      </c>
      <c r="TJM78" s="1209">
        <f t="shared" si="236"/>
        <v>0</v>
      </c>
      <c r="TJN78" s="1209">
        <f t="shared" si="236"/>
        <v>0</v>
      </c>
      <c r="TJO78" s="1209">
        <f t="shared" si="236"/>
        <v>0</v>
      </c>
      <c r="TJP78" s="1209">
        <f t="shared" si="236"/>
        <v>0</v>
      </c>
      <c r="TJQ78" s="1209">
        <f t="shared" si="236"/>
        <v>0</v>
      </c>
      <c r="TJR78" s="1209">
        <f t="shared" si="236"/>
        <v>0</v>
      </c>
      <c r="TJS78" s="1209">
        <f t="shared" si="236"/>
        <v>0</v>
      </c>
      <c r="TJT78" s="1209">
        <f t="shared" si="236"/>
        <v>0</v>
      </c>
      <c r="TJU78" s="1209">
        <f t="shared" si="236"/>
        <v>0</v>
      </c>
      <c r="TJV78" s="1209">
        <f t="shared" si="236"/>
        <v>0</v>
      </c>
      <c r="TJW78" s="1209">
        <f t="shared" si="236"/>
        <v>0</v>
      </c>
      <c r="TJX78" s="1209">
        <f t="shared" si="236"/>
        <v>0</v>
      </c>
      <c r="TJY78" s="1209">
        <f t="shared" si="236"/>
        <v>0</v>
      </c>
      <c r="TJZ78" s="1209">
        <f t="shared" si="236"/>
        <v>0</v>
      </c>
      <c r="TKA78" s="1209">
        <f t="shared" si="236"/>
        <v>0</v>
      </c>
      <c r="TKB78" s="1209">
        <f t="shared" si="236"/>
        <v>0</v>
      </c>
      <c r="TKC78" s="1209">
        <f t="shared" si="236"/>
        <v>0</v>
      </c>
      <c r="TKD78" s="1209">
        <f t="shared" si="236"/>
        <v>0</v>
      </c>
      <c r="TKE78" s="1209">
        <f t="shared" si="236"/>
        <v>0</v>
      </c>
      <c r="TKF78" s="1209">
        <f t="shared" si="236"/>
        <v>0</v>
      </c>
      <c r="TKG78" s="1209">
        <f t="shared" si="236"/>
        <v>0</v>
      </c>
      <c r="TKH78" s="1209">
        <f t="shared" si="236"/>
        <v>0</v>
      </c>
      <c r="TKI78" s="1209">
        <f t="shared" si="236"/>
        <v>0</v>
      </c>
      <c r="TKJ78" s="1209">
        <f t="shared" si="236"/>
        <v>0</v>
      </c>
      <c r="TKK78" s="1209">
        <f t="shared" si="236"/>
        <v>0</v>
      </c>
      <c r="TKL78" s="1209">
        <f t="shared" si="236"/>
        <v>0</v>
      </c>
      <c r="TKM78" s="1209">
        <f t="shared" si="236"/>
        <v>0</v>
      </c>
      <c r="TKN78" s="1209">
        <f t="shared" si="236"/>
        <v>0</v>
      </c>
      <c r="TKO78" s="1209">
        <f t="shared" si="236"/>
        <v>0</v>
      </c>
      <c r="TKP78" s="1209">
        <f t="shared" si="236"/>
        <v>0</v>
      </c>
      <c r="TKQ78" s="1209">
        <f t="shared" si="236"/>
        <v>0</v>
      </c>
      <c r="TKR78" s="1209">
        <f t="shared" si="236"/>
        <v>0</v>
      </c>
      <c r="TKS78" s="1209">
        <f t="shared" si="236"/>
        <v>0</v>
      </c>
      <c r="TKT78" s="1209">
        <f t="shared" si="236"/>
        <v>0</v>
      </c>
      <c r="TKU78" s="1209">
        <f t="shared" si="236"/>
        <v>0</v>
      </c>
      <c r="TKV78" s="1209">
        <f t="shared" ref="TKV78:TNG78" si="237">SUM(TKV76:TKV77)</f>
        <v>0</v>
      </c>
      <c r="TKW78" s="1209">
        <f t="shared" si="237"/>
        <v>0</v>
      </c>
      <c r="TKX78" s="1209">
        <f t="shared" si="237"/>
        <v>0</v>
      </c>
      <c r="TKY78" s="1209">
        <f t="shared" si="237"/>
        <v>0</v>
      </c>
      <c r="TKZ78" s="1209">
        <f t="shared" si="237"/>
        <v>0</v>
      </c>
      <c r="TLA78" s="1209">
        <f t="shared" si="237"/>
        <v>0</v>
      </c>
      <c r="TLB78" s="1209">
        <f t="shared" si="237"/>
        <v>0</v>
      </c>
      <c r="TLC78" s="1209">
        <f t="shared" si="237"/>
        <v>0</v>
      </c>
      <c r="TLD78" s="1209">
        <f t="shared" si="237"/>
        <v>0</v>
      </c>
      <c r="TLE78" s="1209">
        <f t="shared" si="237"/>
        <v>0</v>
      </c>
      <c r="TLF78" s="1209">
        <f t="shared" si="237"/>
        <v>0</v>
      </c>
      <c r="TLG78" s="1209">
        <f t="shared" si="237"/>
        <v>0</v>
      </c>
      <c r="TLH78" s="1209">
        <f t="shared" si="237"/>
        <v>0</v>
      </c>
      <c r="TLI78" s="1209">
        <f t="shared" si="237"/>
        <v>0</v>
      </c>
      <c r="TLJ78" s="1209">
        <f t="shared" si="237"/>
        <v>0</v>
      </c>
      <c r="TLK78" s="1209">
        <f t="shared" si="237"/>
        <v>0</v>
      </c>
      <c r="TLL78" s="1209">
        <f t="shared" si="237"/>
        <v>0</v>
      </c>
      <c r="TLM78" s="1209">
        <f t="shared" si="237"/>
        <v>0</v>
      </c>
      <c r="TLN78" s="1209">
        <f t="shared" si="237"/>
        <v>0</v>
      </c>
      <c r="TLO78" s="1209">
        <f t="shared" si="237"/>
        <v>0</v>
      </c>
      <c r="TLP78" s="1209">
        <f t="shared" si="237"/>
        <v>0</v>
      </c>
      <c r="TLQ78" s="1209">
        <f t="shared" si="237"/>
        <v>0</v>
      </c>
      <c r="TLR78" s="1209">
        <f t="shared" si="237"/>
        <v>0</v>
      </c>
      <c r="TLS78" s="1209">
        <f t="shared" si="237"/>
        <v>0</v>
      </c>
      <c r="TLT78" s="1209">
        <f t="shared" si="237"/>
        <v>0</v>
      </c>
      <c r="TLU78" s="1209">
        <f t="shared" si="237"/>
        <v>0</v>
      </c>
      <c r="TLV78" s="1209">
        <f t="shared" si="237"/>
        <v>0</v>
      </c>
      <c r="TLW78" s="1209">
        <f t="shared" si="237"/>
        <v>0</v>
      </c>
      <c r="TLX78" s="1209">
        <f t="shared" si="237"/>
        <v>0</v>
      </c>
      <c r="TLY78" s="1209">
        <f t="shared" si="237"/>
        <v>0</v>
      </c>
      <c r="TLZ78" s="1209">
        <f t="shared" si="237"/>
        <v>0</v>
      </c>
      <c r="TMA78" s="1209">
        <f t="shared" si="237"/>
        <v>0</v>
      </c>
      <c r="TMB78" s="1209">
        <f t="shared" si="237"/>
        <v>0</v>
      </c>
      <c r="TMC78" s="1209">
        <f t="shared" si="237"/>
        <v>0</v>
      </c>
      <c r="TMD78" s="1209">
        <f t="shared" si="237"/>
        <v>0</v>
      </c>
      <c r="TME78" s="1209">
        <f t="shared" si="237"/>
        <v>0</v>
      </c>
      <c r="TMF78" s="1209">
        <f t="shared" si="237"/>
        <v>0</v>
      </c>
      <c r="TMG78" s="1209">
        <f t="shared" si="237"/>
        <v>0</v>
      </c>
      <c r="TMH78" s="1209">
        <f t="shared" si="237"/>
        <v>0</v>
      </c>
      <c r="TMI78" s="1209">
        <f t="shared" si="237"/>
        <v>0</v>
      </c>
      <c r="TMJ78" s="1209">
        <f t="shared" si="237"/>
        <v>0</v>
      </c>
      <c r="TMK78" s="1209">
        <f t="shared" si="237"/>
        <v>0</v>
      </c>
      <c r="TML78" s="1209">
        <f t="shared" si="237"/>
        <v>0</v>
      </c>
      <c r="TMM78" s="1209">
        <f t="shared" si="237"/>
        <v>0</v>
      </c>
      <c r="TMN78" s="1209">
        <f t="shared" si="237"/>
        <v>0</v>
      </c>
      <c r="TMO78" s="1209">
        <f t="shared" si="237"/>
        <v>0</v>
      </c>
      <c r="TMP78" s="1209">
        <f t="shared" si="237"/>
        <v>0</v>
      </c>
      <c r="TMQ78" s="1209">
        <f t="shared" si="237"/>
        <v>0</v>
      </c>
      <c r="TMR78" s="1209">
        <f t="shared" si="237"/>
        <v>0</v>
      </c>
      <c r="TMS78" s="1209">
        <f t="shared" si="237"/>
        <v>0</v>
      </c>
      <c r="TMT78" s="1209">
        <f t="shared" si="237"/>
        <v>0</v>
      </c>
      <c r="TMU78" s="1209">
        <f t="shared" si="237"/>
        <v>0</v>
      </c>
      <c r="TMV78" s="1209">
        <f t="shared" si="237"/>
        <v>0</v>
      </c>
      <c r="TMW78" s="1209">
        <f t="shared" si="237"/>
        <v>0</v>
      </c>
      <c r="TMX78" s="1209">
        <f t="shared" si="237"/>
        <v>0</v>
      </c>
      <c r="TMY78" s="1209">
        <f t="shared" si="237"/>
        <v>0</v>
      </c>
      <c r="TMZ78" s="1209">
        <f t="shared" si="237"/>
        <v>0</v>
      </c>
      <c r="TNA78" s="1209">
        <f t="shared" si="237"/>
        <v>0</v>
      </c>
      <c r="TNB78" s="1209">
        <f t="shared" si="237"/>
        <v>0</v>
      </c>
      <c r="TNC78" s="1209">
        <f t="shared" si="237"/>
        <v>0</v>
      </c>
      <c r="TND78" s="1209">
        <f t="shared" si="237"/>
        <v>0</v>
      </c>
      <c r="TNE78" s="1209">
        <f t="shared" si="237"/>
        <v>0</v>
      </c>
      <c r="TNF78" s="1209">
        <f t="shared" si="237"/>
        <v>0</v>
      </c>
      <c r="TNG78" s="1209">
        <f t="shared" si="237"/>
        <v>0</v>
      </c>
      <c r="TNH78" s="1209">
        <f t="shared" ref="TNH78:TPS78" si="238">SUM(TNH76:TNH77)</f>
        <v>0</v>
      </c>
      <c r="TNI78" s="1209">
        <f t="shared" si="238"/>
        <v>0</v>
      </c>
      <c r="TNJ78" s="1209">
        <f t="shared" si="238"/>
        <v>0</v>
      </c>
      <c r="TNK78" s="1209">
        <f t="shared" si="238"/>
        <v>0</v>
      </c>
      <c r="TNL78" s="1209">
        <f t="shared" si="238"/>
        <v>0</v>
      </c>
      <c r="TNM78" s="1209">
        <f t="shared" si="238"/>
        <v>0</v>
      </c>
      <c r="TNN78" s="1209">
        <f t="shared" si="238"/>
        <v>0</v>
      </c>
      <c r="TNO78" s="1209">
        <f t="shared" si="238"/>
        <v>0</v>
      </c>
      <c r="TNP78" s="1209">
        <f t="shared" si="238"/>
        <v>0</v>
      </c>
      <c r="TNQ78" s="1209">
        <f t="shared" si="238"/>
        <v>0</v>
      </c>
      <c r="TNR78" s="1209">
        <f t="shared" si="238"/>
        <v>0</v>
      </c>
      <c r="TNS78" s="1209">
        <f t="shared" si="238"/>
        <v>0</v>
      </c>
      <c r="TNT78" s="1209">
        <f t="shared" si="238"/>
        <v>0</v>
      </c>
      <c r="TNU78" s="1209">
        <f t="shared" si="238"/>
        <v>0</v>
      </c>
      <c r="TNV78" s="1209">
        <f t="shared" si="238"/>
        <v>0</v>
      </c>
      <c r="TNW78" s="1209">
        <f t="shared" si="238"/>
        <v>0</v>
      </c>
      <c r="TNX78" s="1209">
        <f t="shared" si="238"/>
        <v>0</v>
      </c>
      <c r="TNY78" s="1209">
        <f t="shared" si="238"/>
        <v>0</v>
      </c>
      <c r="TNZ78" s="1209">
        <f t="shared" si="238"/>
        <v>0</v>
      </c>
      <c r="TOA78" s="1209">
        <f t="shared" si="238"/>
        <v>0</v>
      </c>
      <c r="TOB78" s="1209">
        <f t="shared" si="238"/>
        <v>0</v>
      </c>
      <c r="TOC78" s="1209">
        <f t="shared" si="238"/>
        <v>0</v>
      </c>
      <c r="TOD78" s="1209">
        <f t="shared" si="238"/>
        <v>0</v>
      </c>
      <c r="TOE78" s="1209">
        <f t="shared" si="238"/>
        <v>0</v>
      </c>
      <c r="TOF78" s="1209">
        <f t="shared" si="238"/>
        <v>0</v>
      </c>
      <c r="TOG78" s="1209">
        <f t="shared" si="238"/>
        <v>0</v>
      </c>
      <c r="TOH78" s="1209">
        <f t="shared" si="238"/>
        <v>0</v>
      </c>
      <c r="TOI78" s="1209">
        <f t="shared" si="238"/>
        <v>0</v>
      </c>
      <c r="TOJ78" s="1209">
        <f t="shared" si="238"/>
        <v>0</v>
      </c>
      <c r="TOK78" s="1209">
        <f t="shared" si="238"/>
        <v>0</v>
      </c>
      <c r="TOL78" s="1209">
        <f t="shared" si="238"/>
        <v>0</v>
      </c>
      <c r="TOM78" s="1209">
        <f t="shared" si="238"/>
        <v>0</v>
      </c>
      <c r="TON78" s="1209">
        <f t="shared" si="238"/>
        <v>0</v>
      </c>
      <c r="TOO78" s="1209">
        <f t="shared" si="238"/>
        <v>0</v>
      </c>
      <c r="TOP78" s="1209">
        <f t="shared" si="238"/>
        <v>0</v>
      </c>
      <c r="TOQ78" s="1209">
        <f t="shared" si="238"/>
        <v>0</v>
      </c>
      <c r="TOR78" s="1209">
        <f t="shared" si="238"/>
        <v>0</v>
      </c>
      <c r="TOS78" s="1209">
        <f t="shared" si="238"/>
        <v>0</v>
      </c>
      <c r="TOT78" s="1209">
        <f t="shared" si="238"/>
        <v>0</v>
      </c>
      <c r="TOU78" s="1209">
        <f t="shared" si="238"/>
        <v>0</v>
      </c>
      <c r="TOV78" s="1209">
        <f t="shared" si="238"/>
        <v>0</v>
      </c>
      <c r="TOW78" s="1209">
        <f t="shared" si="238"/>
        <v>0</v>
      </c>
      <c r="TOX78" s="1209">
        <f t="shared" si="238"/>
        <v>0</v>
      </c>
      <c r="TOY78" s="1209">
        <f t="shared" si="238"/>
        <v>0</v>
      </c>
      <c r="TOZ78" s="1209">
        <f t="shared" si="238"/>
        <v>0</v>
      </c>
      <c r="TPA78" s="1209">
        <f t="shared" si="238"/>
        <v>0</v>
      </c>
      <c r="TPB78" s="1209">
        <f t="shared" si="238"/>
        <v>0</v>
      </c>
      <c r="TPC78" s="1209">
        <f t="shared" si="238"/>
        <v>0</v>
      </c>
      <c r="TPD78" s="1209">
        <f t="shared" si="238"/>
        <v>0</v>
      </c>
      <c r="TPE78" s="1209">
        <f t="shared" si="238"/>
        <v>0</v>
      </c>
      <c r="TPF78" s="1209">
        <f t="shared" si="238"/>
        <v>0</v>
      </c>
      <c r="TPG78" s="1209">
        <f t="shared" si="238"/>
        <v>0</v>
      </c>
      <c r="TPH78" s="1209">
        <f t="shared" si="238"/>
        <v>0</v>
      </c>
      <c r="TPI78" s="1209">
        <f t="shared" si="238"/>
        <v>0</v>
      </c>
      <c r="TPJ78" s="1209">
        <f t="shared" si="238"/>
        <v>0</v>
      </c>
      <c r="TPK78" s="1209">
        <f t="shared" si="238"/>
        <v>0</v>
      </c>
      <c r="TPL78" s="1209">
        <f t="shared" si="238"/>
        <v>0</v>
      </c>
      <c r="TPM78" s="1209">
        <f t="shared" si="238"/>
        <v>0</v>
      </c>
      <c r="TPN78" s="1209">
        <f t="shared" si="238"/>
        <v>0</v>
      </c>
      <c r="TPO78" s="1209">
        <f t="shared" si="238"/>
        <v>0</v>
      </c>
      <c r="TPP78" s="1209">
        <f t="shared" si="238"/>
        <v>0</v>
      </c>
      <c r="TPQ78" s="1209">
        <f t="shared" si="238"/>
        <v>0</v>
      </c>
      <c r="TPR78" s="1209">
        <f t="shared" si="238"/>
        <v>0</v>
      </c>
      <c r="TPS78" s="1209">
        <f t="shared" si="238"/>
        <v>0</v>
      </c>
      <c r="TPT78" s="1209">
        <f t="shared" ref="TPT78:TSE78" si="239">SUM(TPT76:TPT77)</f>
        <v>0</v>
      </c>
      <c r="TPU78" s="1209">
        <f t="shared" si="239"/>
        <v>0</v>
      </c>
      <c r="TPV78" s="1209">
        <f t="shared" si="239"/>
        <v>0</v>
      </c>
      <c r="TPW78" s="1209">
        <f t="shared" si="239"/>
        <v>0</v>
      </c>
      <c r="TPX78" s="1209">
        <f t="shared" si="239"/>
        <v>0</v>
      </c>
      <c r="TPY78" s="1209">
        <f t="shared" si="239"/>
        <v>0</v>
      </c>
      <c r="TPZ78" s="1209">
        <f t="shared" si="239"/>
        <v>0</v>
      </c>
      <c r="TQA78" s="1209">
        <f t="shared" si="239"/>
        <v>0</v>
      </c>
      <c r="TQB78" s="1209">
        <f t="shared" si="239"/>
        <v>0</v>
      </c>
      <c r="TQC78" s="1209">
        <f t="shared" si="239"/>
        <v>0</v>
      </c>
      <c r="TQD78" s="1209">
        <f t="shared" si="239"/>
        <v>0</v>
      </c>
      <c r="TQE78" s="1209">
        <f t="shared" si="239"/>
        <v>0</v>
      </c>
      <c r="TQF78" s="1209">
        <f t="shared" si="239"/>
        <v>0</v>
      </c>
      <c r="TQG78" s="1209">
        <f t="shared" si="239"/>
        <v>0</v>
      </c>
      <c r="TQH78" s="1209">
        <f t="shared" si="239"/>
        <v>0</v>
      </c>
      <c r="TQI78" s="1209">
        <f t="shared" si="239"/>
        <v>0</v>
      </c>
      <c r="TQJ78" s="1209">
        <f t="shared" si="239"/>
        <v>0</v>
      </c>
      <c r="TQK78" s="1209">
        <f t="shared" si="239"/>
        <v>0</v>
      </c>
      <c r="TQL78" s="1209">
        <f t="shared" si="239"/>
        <v>0</v>
      </c>
      <c r="TQM78" s="1209">
        <f t="shared" si="239"/>
        <v>0</v>
      </c>
      <c r="TQN78" s="1209">
        <f t="shared" si="239"/>
        <v>0</v>
      </c>
      <c r="TQO78" s="1209">
        <f t="shared" si="239"/>
        <v>0</v>
      </c>
      <c r="TQP78" s="1209">
        <f t="shared" si="239"/>
        <v>0</v>
      </c>
      <c r="TQQ78" s="1209">
        <f t="shared" si="239"/>
        <v>0</v>
      </c>
      <c r="TQR78" s="1209">
        <f t="shared" si="239"/>
        <v>0</v>
      </c>
      <c r="TQS78" s="1209">
        <f t="shared" si="239"/>
        <v>0</v>
      </c>
      <c r="TQT78" s="1209">
        <f t="shared" si="239"/>
        <v>0</v>
      </c>
      <c r="TQU78" s="1209">
        <f t="shared" si="239"/>
        <v>0</v>
      </c>
      <c r="TQV78" s="1209">
        <f t="shared" si="239"/>
        <v>0</v>
      </c>
      <c r="TQW78" s="1209">
        <f t="shared" si="239"/>
        <v>0</v>
      </c>
      <c r="TQX78" s="1209">
        <f t="shared" si="239"/>
        <v>0</v>
      </c>
      <c r="TQY78" s="1209">
        <f t="shared" si="239"/>
        <v>0</v>
      </c>
      <c r="TQZ78" s="1209">
        <f t="shared" si="239"/>
        <v>0</v>
      </c>
      <c r="TRA78" s="1209">
        <f t="shared" si="239"/>
        <v>0</v>
      </c>
      <c r="TRB78" s="1209">
        <f t="shared" si="239"/>
        <v>0</v>
      </c>
      <c r="TRC78" s="1209">
        <f t="shared" si="239"/>
        <v>0</v>
      </c>
      <c r="TRD78" s="1209">
        <f t="shared" si="239"/>
        <v>0</v>
      </c>
      <c r="TRE78" s="1209">
        <f t="shared" si="239"/>
        <v>0</v>
      </c>
      <c r="TRF78" s="1209">
        <f t="shared" si="239"/>
        <v>0</v>
      </c>
      <c r="TRG78" s="1209">
        <f t="shared" si="239"/>
        <v>0</v>
      </c>
      <c r="TRH78" s="1209">
        <f t="shared" si="239"/>
        <v>0</v>
      </c>
      <c r="TRI78" s="1209">
        <f t="shared" si="239"/>
        <v>0</v>
      </c>
      <c r="TRJ78" s="1209">
        <f t="shared" si="239"/>
        <v>0</v>
      </c>
      <c r="TRK78" s="1209">
        <f t="shared" si="239"/>
        <v>0</v>
      </c>
      <c r="TRL78" s="1209">
        <f t="shared" si="239"/>
        <v>0</v>
      </c>
      <c r="TRM78" s="1209">
        <f t="shared" si="239"/>
        <v>0</v>
      </c>
      <c r="TRN78" s="1209">
        <f t="shared" si="239"/>
        <v>0</v>
      </c>
      <c r="TRO78" s="1209">
        <f t="shared" si="239"/>
        <v>0</v>
      </c>
      <c r="TRP78" s="1209">
        <f t="shared" si="239"/>
        <v>0</v>
      </c>
      <c r="TRQ78" s="1209">
        <f t="shared" si="239"/>
        <v>0</v>
      </c>
      <c r="TRR78" s="1209">
        <f t="shared" si="239"/>
        <v>0</v>
      </c>
      <c r="TRS78" s="1209">
        <f t="shared" si="239"/>
        <v>0</v>
      </c>
      <c r="TRT78" s="1209">
        <f t="shared" si="239"/>
        <v>0</v>
      </c>
      <c r="TRU78" s="1209">
        <f t="shared" si="239"/>
        <v>0</v>
      </c>
      <c r="TRV78" s="1209">
        <f t="shared" si="239"/>
        <v>0</v>
      </c>
      <c r="TRW78" s="1209">
        <f t="shared" si="239"/>
        <v>0</v>
      </c>
      <c r="TRX78" s="1209">
        <f t="shared" si="239"/>
        <v>0</v>
      </c>
      <c r="TRY78" s="1209">
        <f t="shared" si="239"/>
        <v>0</v>
      </c>
      <c r="TRZ78" s="1209">
        <f t="shared" si="239"/>
        <v>0</v>
      </c>
      <c r="TSA78" s="1209">
        <f t="shared" si="239"/>
        <v>0</v>
      </c>
      <c r="TSB78" s="1209">
        <f t="shared" si="239"/>
        <v>0</v>
      </c>
      <c r="TSC78" s="1209">
        <f t="shared" si="239"/>
        <v>0</v>
      </c>
      <c r="TSD78" s="1209">
        <f t="shared" si="239"/>
        <v>0</v>
      </c>
      <c r="TSE78" s="1209">
        <f t="shared" si="239"/>
        <v>0</v>
      </c>
      <c r="TSF78" s="1209">
        <f t="shared" ref="TSF78:TUQ78" si="240">SUM(TSF76:TSF77)</f>
        <v>0</v>
      </c>
      <c r="TSG78" s="1209">
        <f t="shared" si="240"/>
        <v>0</v>
      </c>
      <c r="TSH78" s="1209">
        <f t="shared" si="240"/>
        <v>0</v>
      </c>
      <c r="TSI78" s="1209">
        <f t="shared" si="240"/>
        <v>0</v>
      </c>
      <c r="TSJ78" s="1209">
        <f t="shared" si="240"/>
        <v>0</v>
      </c>
      <c r="TSK78" s="1209">
        <f t="shared" si="240"/>
        <v>0</v>
      </c>
      <c r="TSL78" s="1209">
        <f t="shared" si="240"/>
        <v>0</v>
      </c>
      <c r="TSM78" s="1209">
        <f t="shared" si="240"/>
        <v>0</v>
      </c>
      <c r="TSN78" s="1209">
        <f t="shared" si="240"/>
        <v>0</v>
      </c>
      <c r="TSO78" s="1209">
        <f t="shared" si="240"/>
        <v>0</v>
      </c>
      <c r="TSP78" s="1209">
        <f t="shared" si="240"/>
        <v>0</v>
      </c>
      <c r="TSQ78" s="1209">
        <f t="shared" si="240"/>
        <v>0</v>
      </c>
      <c r="TSR78" s="1209">
        <f t="shared" si="240"/>
        <v>0</v>
      </c>
      <c r="TSS78" s="1209">
        <f t="shared" si="240"/>
        <v>0</v>
      </c>
      <c r="TST78" s="1209">
        <f t="shared" si="240"/>
        <v>0</v>
      </c>
      <c r="TSU78" s="1209">
        <f t="shared" si="240"/>
        <v>0</v>
      </c>
      <c r="TSV78" s="1209">
        <f t="shared" si="240"/>
        <v>0</v>
      </c>
      <c r="TSW78" s="1209">
        <f t="shared" si="240"/>
        <v>0</v>
      </c>
      <c r="TSX78" s="1209">
        <f t="shared" si="240"/>
        <v>0</v>
      </c>
      <c r="TSY78" s="1209">
        <f t="shared" si="240"/>
        <v>0</v>
      </c>
      <c r="TSZ78" s="1209">
        <f t="shared" si="240"/>
        <v>0</v>
      </c>
      <c r="TTA78" s="1209">
        <f t="shared" si="240"/>
        <v>0</v>
      </c>
      <c r="TTB78" s="1209">
        <f t="shared" si="240"/>
        <v>0</v>
      </c>
      <c r="TTC78" s="1209">
        <f t="shared" si="240"/>
        <v>0</v>
      </c>
      <c r="TTD78" s="1209">
        <f t="shared" si="240"/>
        <v>0</v>
      </c>
      <c r="TTE78" s="1209">
        <f t="shared" si="240"/>
        <v>0</v>
      </c>
      <c r="TTF78" s="1209">
        <f t="shared" si="240"/>
        <v>0</v>
      </c>
      <c r="TTG78" s="1209">
        <f t="shared" si="240"/>
        <v>0</v>
      </c>
      <c r="TTH78" s="1209">
        <f t="shared" si="240"/>
        <v>0</v>
      </c>
      <c r="TTI78" s="1209">
        <f t="shared" si="240"/>
        <v>0</v>
      </c>
      <c r="TTJ78" s="1209">
        <f t="shared" si="240"/>
        <v>0</v>
      </c>
      <c r="TTK78" s="1209">
        <f t="shared" si="240"/>
        <v>0</v>
      </c>
      <c r="TTL78" s="1209">
        <f t="shared" si="240"/>
        <v>0</v>
      </c>
      <c r="TTM78" s="1209">
        <f t="shared" si="240"/>
        <v>0</v>
      </c>
      <c r="TTN78" s="1209">
        <f t="shared" si="240"/>
        <v>0</v>
      </c>
      <c r="TTO78" s="1209">
        <f t="shared" si="240"/>
        <v>0</v>
      </c>
      <c r="TTP78" s="1209">
        <f t="shared" si="240"/>
        <v>0</v>
      </c>
      <c r="TTQ78" s="1209">
        <f t="shared" si="240"/>
        <v>0</v>
      </c>
      <c r="TTR78" s="1209">
        <f t="shared" si="240"/>
        <v>0</v>
      </c>
      <c r="TTS78" s="1209">
        <f t="shared" si="240"/>
        <v>0</v>
      </c>
      <c r="TTT78" s="1209">
        <f t="shared" si="240"/>
        <v>0</v>
      </c>
      <c r="TTU78" s="1209">
        <f t="shared" si="240"/>
        <v>0</v>
      </c>
      <c r="TTV78" s="1209">
        <f t="shared" si="240"/>
        <v>0</v>
      </c>
      <c r="TTW78" s="1209">
        <f t="shared" si="240"/>
        <v>0</v>
      </c>
      <c r="TTX78" s="1209">
        <f t="shared" si="240"/>
        <v>0</v>
      </c>
      <c r="TTY78" s="1209">
        <f t="shared" si="240"/>
        <v>0</v>
      </c>
      <c r="TTZ78" s="1209">
        <f t="shared" si="240"/>
        <v>0</v>
      </c>
      <c r="TUA78" s="1209">
        <f t="shared" si="240"/>
        <v>0</v>
      </c>
      <c r="TUB78" s="1209">
        <f t="shared" si="240"/>
        <v>0</v>
      </c>
      <c r="TUC78" s="1209">
        <f t="shared" si="240"/>
        <v>0</v>
      </c>
      <c r="TUD78" s="1209">
        <f t="shared" si="240"/>
        <v>0</v>
      </c>
      <c r="TUE78" s="1209">
        <f t="shared" si="240"/>
        <v>0</v>
      </c>
      <c r="TUF78" s="1209">
        <f t="shared" si="240"/>
        <v>0</v>
      </c>
      <c r="TUG78" s="1209">
        <f t="shared" si="240"/>
        <v>0</v>
      </c>
      <c r="TUH78" s="1209">
        <f t="shared" si="240"/>
        <v>0</v>
      </c>
      <c r="TUI78" s="1209">
        <f t="shared" si="240"/>
        <v>0</v>
      </c>
      <c r="TUJ78" s="1209">
        <f t="shared" si="240"/>
        <v>0</v>
      </c>
      <c r="TUK78" s="1209">
        <f t="shared" si="240"/>
        <v>0</v>
      </c>
      <c r="TUL78" s="1209">
        <f t="shared" si="240"/>
        <v>0</v>
      </c>
      <c r="TUM78" s="1209">
        <f t="shared" si="240"/>
        <v>0</v>
      </c>
      <c r="TUN78" s="1209">
        <f t="shared" si="240"/>
        <v>0</v>
      </c>
      <c r="TUO78" s="1209">
        <f t="shared" si="240"/>
        <v>0</v>
      </c>
      <c r="TUP78" s="1209">
        <f t="shared" si="240"/>
        <v>0</v>
      </c>
      <c r="TUQ78" s="1209">
        <f t="shared" si="240"/>
        <v>0</v>
      </c>
      <c r="TUR78" s="1209">
        <f t="shared" ref="TUR78:TXC78" si="241">SUM(TUR76:TUR77)</f>
        <v>0</v>
      </c>
      <c r="TUS78" s="1209">
        <f t="shared" si="241"/>
        <v>0</v>
      </c>
      <c r="TUT78" s="1209">
        <f t="shared" si="241"/>
        <v>0</v>
      </c>
      <c r="TUU78" s="1209">
        <f t="shared" si="241"/>
        <v>0</v>
      </c>
      <c r="TUV78" s="1209">
        <f t="shared" si="241"/>
        <v>0</v>
      </c>
      <c r="TUW78" s="1209">
        <f t="shared" si="241"/>
        <v>0</v>
      </c>
      <c r="TUX78" s="1209">
        <f t="shared" si="241"/>
        <v>0</v>
      </c>
      <c r="TUY78" s="1209">
        <f t="shared" si="241"/>
        <v>0</v>
      </c>
      <c r="TUZ78" s="1209">
        <f t="shared" si="241"/>
        <v>0</v>
      </c>
      <c r="TVA78" s="1209">
        <f t="shared" si="241"/>
        <v>0</v>
      </c>
      <c r="TVB78" s="1209">
        <f t="shared" si="241"/>
        <v>0</v>
      </c>
      <c r="TVC78" s="1209">
        <f t="shared" si="241"/>
        <v>0</v>
      </c>
      <c r="TVD78" s="1209">
        <f t="shared" si="241"/>
        <v>0</v>
      </c>
      <c r="TVE78" s="1209">
        <f t="shared" si="241"/>
        <v>0</v>
      </c>
      <c r="TVF78" s="1209">
        <f t="shared" si="241"/>
        <v>0</v>
      </c>
      <c r="TVG78" s="1209">
        <f t="shared" si="241"/>
        <v>0</v>
      </c>
      <c r="TVH78" s="1209">
        <f t="shared" si="241"/>
        <v>0</v>
      </c>
      <c r="TVI78" s="1209">
        <f t="shared" si="241"/>
        <v>0</v>
      </c>
      <c r="TVJ78" s="1209">
        <f t="shared" si="241"/>
        <v>0</v>
      </c>
      <c r="TVK78" s="1209">
        <f t="shared" si="241"/>
        <v>0</v>
      </c>
      <c r="TVL78" s="1209">
        <f t="shared" si="241"/>
        <v>0</v>
      </c>
      <c r="TVM78" s="1209">
        <f t="shared" si="241"/>
        <v>0</v>
      </c>
      <c r="TVN78" s="1209">
        <f t="shared" si="241"/>
        <v>0</v>
      </c>
      <c r="TVO78" s="1209">
        <f t="shared" si="241"/>
        <v>0</v>
      </c>
      <c r="TVP78" s="1209">
        <f t="shared" si="241"/>
        <v>0</v>
      </c>
      <c r="TVQ78" s="1209">
        <f t="shared" si="241"/>
        <v>0</v>
      </c>
      <c r="TVR78" s="1209">
        <f t="shared" si="241"/>
        <v>0</v>
      </c>
      <c r="TVS78" s="1209">
        <f t="shared" si="241"/>
        <v>0</v>
      </c>
      <c r="TVT78" s="1209">
        <f t="shared" si="241"/>
        <v>0</v>
      </c>
      <c r="TVU78" s="1209">
        <f t="shared" si="241"/>
        <v>0</v>
      </c>
      <c r="TVV78" s="1209">
        <f t="shared" si="241"/>
        <v>0</v>
      </c>
      <c r="TVW78" s="1209">
        <f t="shared" si="241"/>
        <v>0</v>
      </c>
      <c r="TVX78" s="1209">
        <f t="shared" si="241"/>
        <v>0</v>
      </c>
      <c r="TVY78" s="1209">
        <f t="shared" si="241"/>
        <v>0</v>
      </c>
      <c r="TVZ78" s="1209">
        <f t="shared" si="241"/>
        <v>0</v>
      </c>
      <c r="TWA78" s="1209">
        <f t="shared" si="241"/>
        <v>0</v>
      </c>
      <c r="TWB78" s="1209">
        <f t="shared" si="241"/>
        <v>0</v>
      </c>
      <c r="TWC78" s="1209">
        <f t="shared" si="241"/>
        <v>0</v>
      </c>
      <c r="TWD78" s="1209">
        <f t="shared" si="241"/>
        <v>0</v>
      </c>
      <c r="TWE78" s="1209">
        <f t="shared" si="241"/>
        <v>0</v>
      </c>
      <c r="TWF78" s="1209">
        <f t="shared" si="241"/>
        <v>0</v>
      </c>
      <c r="TWG78" s="1209">
        <f t="shared" si="241"/>
        <v>0</v>
      </c>
      <c r="TWH78" s="1209">
        <f t="shared" si="241"/>
        <v>0</v>
      </c>
      <c r="TWI78" s="1209">
        <f t="shared" si="241"/>
        <v>0</v>
      </c>
      <c r="TWJ78" s="1209">
        <f t="shared" si="241"/>
        <v>0</v>
      </c>
      <c r="TWK78" s="1209">
        <f t="shared" si="241"/>
        <v>0</v>
      </c>
      <c r="TWL78" s="1209">
        <f t="shared" si="241"/>
        <v>0</v>
      </c>
      <c r="TWM78" s="1209">
        <f t="shared" si="241"/>
        <v>0</v>
      </c>
      <c r="TWN78" s="1209">
        <f t="shared" si="241"/>
        <v>0</v>
      </c>
      <c r="TWO78" s="1209">
        <f t="shared" si="241"/>
        <v>0</v>
      </c>
      <c r="TWP78" s="1209">
        <f t="shared" si="241"/>
        <v>0</v>
      </c>
      <c r="TWQ78" s="1209">
        <f t="shared" si="241"/>
        <v>0</v>
      </c>
      <c r="TWR78" s="1209">
        <f t="shared" si="241"/>
        <v>0</v>
      </c>
      <c r="TWS78" s="1209">
        <f t="shared" si="241"/>
        <v>0</v>
      </c>
      <c r="TWT78" s="1209">
        <f t="shared" si="241"/>
        <v>0</v>
      </c>
      <c r="TWU78" s="1209">
        <f t="shared" si="241"/>
        <v>0</v>
      </c>
      <c r="TWV78" s="1209">
        <f t="shared" si="241"/>
        <v>0</v>
      </c>
      <c r="TWW78" s="1209">
        <f t="shared" si="241"/>
        <v>0</v>
      </c>
      <c r="TWX78" s="1209">
        <f t="shared" si="241"/>
        <v>0</v>
      </c>
      <c r="TWY78" s="1209">
        <f t="shared" si="241"/>
        <v>0</v>
      </c>
      <c r="TWZ78" s="1209">
        <f t="shared" si="241"/>
        <v>0</v>
      </c>
      <c r="TXA78" s="1209">
        <f t="shared" si="241"/>
        <v>0</v>
      </c>
      <c r="TXB78" s="1209">
        <f t="shared" si="241"/>
        <v>0</v>
      </c>
      <c r="TXC78" s="1209">
        <f t="shared" si="241"/>
        <v>0</v>
      </c>
      <c r="TXD78" s="1209">
        <f t="shared" ref="TXD78:TZO78" si="242">SUM(TXD76:TXD77)</f>
        <v>0</v>
      </c>
      <c r="TXE78" s="1209">
        <f t="shared" si="242"/>
        <v>0</v>
      </c>
      <c r="TXF78" s="1209">
        <f t="shared" si="242"/>
        <v>0</v>
      </c>
      <c r="TXG78" s="1209">
        <f t="shared" si="242"/>
        <v>0</v>
      </c>
      <c r="TXH78" s="1209">
        <f t="shared" si="242"/>
        <v>0</v>
      </c>
      <c r="TXI78" s="1209">
        <f t="shared" si="242"/>
        <v>0</v>
      </c>
      <c r="TXJ78" s="1209">
        <f t="shared" si="242"/>
        <v>0</v>
      </c>
      <c r="TXK78" s="1209">
        <f t="shared" si="242"/>
        <v>0</v>
      </c>
      <c r="TXL78" s="1209">
        <f t="shared" si="242"/>
        <v>0</v>
      </c>
      <c r="TXM78" s="1209">
        <f t="shared" si="242"/>
        <v>0</v>
      </c>
      <c r="TXN78" s="1209">
        <f t="shared" si="242"/>
        <v>0</v>
      </c>
      <c r="TXO78" s="1209">
        <f t="shared" si="242"/>
        <v>0</v>
      </c>
      <c r="TXP78" s="1209">
        <f t="shared" si="242"/>
        <v>0</v>
      </c>
      <c r="TXQ78" s="1209">
        <f t="shared" si="242"/>
        <v>0</v>
      </c>
      <c r="TXR78" s="1209">
        <f t="shared" si="242"/>
        <v>0</v>
      </c>
      <c r="TXS78" s="1209">
        <f t="shared" si="242"/>
        <v>0</v>
      </c>
      <c r="TXT78" s="1209">
        <f t="shared" si="242"/>
        <v>0</v>
      </c>
      <c r="TXU78" s="1209">
        <f t="shared" si="242"/>
        <v>0</v>
      </c>
      <c r="TXV78" s="1209">
        <f t="shared" si="242"/>
        <v>0</v>
      </c>
      <c r="TXW78" s="1209">
        <f t="shared" si="242"/>
        <v>0</v>
      </c>
      <c r="TXX78" s="1209">
        <f t="shared" si="242"/>
        <v>0</v>
      </c>
      <c r="TXY78" s="1209">
        <f t="shared" si="242"/>
        <v>0</v>
      </c>
      <c r="TXZ78" s="1209">
        <f t="shared" si="242"/>
        <v>0</v>
      </c>
      <c r="TYA78" s="1209">
        <f t="shared" si="242"/>
        <v>0</v>
      </c>
      <c r="TYB78" s="1209">
        <f t="shared" si="242"/>
        <v>0</v>
      </c>
      <c r="TYC78" s="1209">
        <f t="shared" si="242"/>
        <v>0</v>
      </c>
      <c r="TYD78" s="1209">
        <f t="shared" si="242"/>
        <v>0</v>
      </c>
      <c r="TYE78" s="1209">
        <f t="shared" si="242"/>
        <v>0</v>
      </c>
      <c r="TYF78" s="1209">
        <f t="shared" si="242"/>
        <v>0</v>
      </c>
      <c r="TYG78" s="1209">
        <f t="shared" si="242"/>
        <v>0</v>
      </c>
      <c r="TYH78" s="1209">
        <f t="shared" si="242"/>
        <v>0</v>
      </c>
      <c r="TYI78" s="1209">
        <f t="shared" si="242"/>
        <v>0</v>
      </c>
      <c r="TYJ78" s="1209">
        <f t="shared" si="242"/>
        <v>0</v>
      </c>
      <c r="TYK78" s="1209">
        <f t="shared" si="242"/>
        <v>0</v>
      </c>
      <c r="TYL78" s="1209">
        <f t="shared" si="242"/>
        <v>0</v>
      </c>
      <c r="TYM78" s="1209">
        <f t="shared" si="242"/>
        <v>0</v>
      </c>
      <c r="TYN78" s="1209">
        <f t="shared" si="242"/>
        <v>0</v>
      </c>
      <c r="TYO78" s="1209">
        <f t="shared" si="242"/>
        <v>0</v>
      </c>
      <c r="TYP78" s="1209">
        <f t="shared" si="242"/>
        <v>0</v>
      </c>
      <c r="TYQ78" s="1209">
        <f t="shared" si="242"/>
        <v>0</v>
      </c>
      <c r="TYR78" s="1209">
        <f t="shared" si="242"/>
        <v>0</v>
      </c>
      <c r="TYS78" s="1209">
        <f t="shared" si="242"/>
        <v>0</v>
      </c>
      <c r="TYT78" s="1209">
        <f t="shared" si="242"/>
        <v>0</v>
      </c>
      <c r="TYU78" s="1209">
        <f t="shared" si="242"/>
        <v>0</v>
      </c>
      <c r="TYV78" s="1209">
        <f t="shared" si="242"/>
        <v>0</v>
      </c>
      <c r="TYW78" s="1209">
        <f t="shared" si="242"/>
        <v>0</v>
      </c>
      <c r="TYX78" s="1209">
        <f t="shared" si="242"/>
        <v>0</v>
      </c>
      <c r="TYY78" s="1209">
        <f t="shared" si="242"/>
        <v>0</v>
      </c>
      <c r="TYZ78" s="1209">
        <f t="shared" si="242"/>
        <v>0</v>
      </c>
      <c r="TZA78" s="1209">
        <f t="shared" si="242"/>
        <v>0</v>
      </c>
      <c r="TZB78" s="1209">
        <f t="shared" si="242"/>
        <v>0</v>
      </c>
      <c r="TZC78" s="1209">
        <f t="shared" si="242"/>
        <v>0</v>
      </c>
      <c r="TZD78" s="1209">
        <f t="shared" si="242"/>
        <v>0</v>
      </c>
      <c r="TZE78" s="1209">
        <f t="shared" si="242"/>
        <v>0</v>
      </c>
      <c r="TZF78" s="1209">
        <f t="shared" si="242"/>
        <v>0</v>
      </c>
      <c r="TZG78" s="1209">
        <f t="shared" si="242"/>
        <v>0</v>
      </c>
      <c r="TZH78" s="1209">
        <f t="shared" si="242"/>
        <v>0</v>
      </c>
      <c r="TZI78" s="1209">
        <f t="shared" si="242"/>
        <v>0</v>
      </c>
      <c r="TZJ78" s="1209">
        <f t="shared" si="242"/>
        <v>0</v>
      </c>
      <c r="TZK78" s="1209">
        <f t="shared" si="242"/>
        <v>0</v>
      </c>
      <c r="TZL78" s="1209">
        <f t="shared" si="242"/>
        <v>0</v>
      </c>
      <c r="TZM78" s="1209">
        <f t="shared" si="242"/>
        <v>0</v>
      </c>
      <c r="TZN78" s="1209">
        <f t="shared" si="242"/>
        <v>0</v>
      </c>
      <c r="TZO78" s="1209">
        <f t="shared" si="242"/>
        <v>0</v>
      </c>
      <c r="TZP78" s="1209">
        <f t="shared" ref="TZP78:UCA78" si="243">SUM(TZP76:TZP77)</f>
        <v>0</v>
      </c>
      <c r="TZQ78" s="1209">
        <f t="shared" si="243"/>
        <v>0</v>
      </c>
      <c r="TZR78" s="1209">
        <f t="shared" si="243"/>
        <v>0</v>
      </c>
      <c r="TZS78" s="1209">
        <f t="shared" si="243"/>
        <v>0</v>
      </c>
      <c r="TZT78" s="1209">
        <f t="shared" si="243"/>
        <v>0</v>
      </c>
      <c r="TZU78" s="1209">
        <f t="shared" si="243"/>
        <v>0</v>
      </c>
      <c r="TZV78" s="1209">
        <f t="shared" si="243"/>
        <v>0</v>
      </c>
      <c r="TZW78" s="1209">
        <f t="shared" si="243"/>
        <v>0</v>
      </c>
      <c r="TZX78" s="1209">
        <f t="shared" si="243"/>
        <v>0</v>
      </c>
      <c r="TZY78" s="1209">
        <f t="shared" si="243"/>
        <v>0</v>
      </c>
      <c r="TZZ78" s="1209">
        <f t="shared" si="243"/>
        <v>0</v>
      </c>
      <c r="UAA78" s="1209">
        <f t="shared" si="243"/>
        <v>0</v>
      </c>
      <c r="UAB78" s="1209">
        <f t="shared" si="243"/>
        <v>0</v>
      </c>
      <c r="UAC78" s="1209">
        <f t="shared" si="243"/>
        <v>0</v>
      </c>
      <c r="UAD78" s="1209">
        <f t="shared" si="243"/>
        <v>0</v>
      </c>
      <c r="UAE78" s="1209">
        <f t="shared" si="243"/>
        <v>0</v>
      </c>
      <c r="UAF78" s="1209">
        <f t="shared" si="243"/>
        <v>0</v>
      </c>
      <c r="UAG78" s="1209">
        <f t="shared" si="243"/>
        <v>0</v>
      </c>
      <c r="UAH78" s="1209">
        <f t="shared" si="243"/>
        <v>0</v>
      </c>
      <c r="UAI78" s="1209">
        <f t="shared" si="243"/>
        <v>0</v>
      </c>
      <c r="UAJ78" s="1209">
        <f t="shared" si="243"/>
        <v>0</v>
      </c>
      <c r="UAK78" s="1209">
        <f t="shared" si="243"/>
        <v>0</v>
      </c>
      <c r="UAL78" s="1209">
        <f t="shared" si="243"/>
        <v>0</v>
      </c>
      <c r="UAM78" s="1209">
        <f t="shared" si="243"/>
        <v>0</v>
      </c>
      <c r="UAN78" s="1209">
        <f t="shared" si="243"/>
        <v>0</v>
      </c>
      <c r="UAO78" s="1209">
        <f t="shared" si="243"/>
        <v>0</v>
      </c>
      <c r="UAP78" s="1209">
        <f t="shared" si="243"/>
        <v>0</v>
      </c>
      <c r="UAQ78" s="1209">
        <f t="shared" si="243"/>
        <v>0</v>
      </c>
      <c r="UAR78" s="1209">
        <f t="shared" si="243"/>
        <v>0</v>
      </c>
      <c r="UAS78" s="1209">
        <f t="shared" si="243"/>
        <v>0</v>
      </c>
      <c r="UAT78" s="1209">
        <f t="shared" si="243"/>
        <v>0</v>
      </c>
      <c r="UAU78" s="1209">
        <f t="shared" si="243"/>
        <v>0</v>
      </c>
      <c r="UAV78" s="1209">
        <f t="shared" si="243"/>
        <v>0</v>
      </c>
      <c r="UAW78" s="1209">
        <f t="shared" si="243"/>
        <v>0</v>
      </c>
      <c r="UAX78" s="1209">
        <f t="shared" si="243"/>
        <v>0</v>
      </c>
      <c r="UAY78" s="1209">
        <f t="shared" si="243"/>
        <v>0</v>
      </c>
      <c r="UAZ78" s="1209">
        <f t="shared" si="243"/>
        <v>0</v>
      </c>
      <c r="UBA78" s="1209">
        <f t="shared" si="243"/>
        <v>0</v>
      </c>
      <c r="UBB78" s="1209">
        <f t="shared" si="243"/>
        <v>0</v>
      </c>
      <c r="UBC78" s="1209">
        <f t="shared" si="243"/>
        <v>0</v>
      </c>
      <c r="UBD78" s="1209">
        <f t="shared" si="243"/>
        <v>0</v>
      </c>
      <c r="UBE78" s="1209">
        <f t="shared" si="243"/>
        <v>0</v>
      </c>
      <c r="UBF78" s="1209">
        <f t="shared" si="243"/>
        <v>0</v>
      </c>
      <c r="UBG78" s="1209">
        <f t="shared" si="243"/>
        <v>0</v>
      </c>
      <c r="UBH78" s="1209">
        <f t="shared" si="243"/>
        <v>0</v>
      </c>
      <c r="UBI78" s="1209">
        <f t="shared" si="243"/>
        <v>0</v>
      </c>
      <c r="UBJ78" s="1209">
        <f t="shared" si="243"/>
        <v>0</v>
      </c>
      <c r="UBK78" s="1209">
        <f t="shared" si="243"/>
        <v>0</v>
      </c>
      <c r="UBL78" s="1209">
        <f t="shared" si="243"/>
        <v>0</v>
      </c>
      <c r="UBM78" s="1209">
        <f t="shared" si="243"/>
        <v>0</v>
      </c>
      <c r="UBN78" s="1209">
        <f t="shared" si="243"/>
        <v>0</v>
      </c>
      <c r="UBO78" s="1209">
        <f t="shared" si="243"/>
        <v>0</v>
      </c>
      <c r="UBP78" s="1209">
        <f t="shared" si="243"/>
        <v>0</v>
      </c>
      <c r="UBQ78" s="1209">
        <f t="shared" si="243"/>
        <v>0</v>
      </c>
      <c r="UBR78" s="1209">
        <f t="shared" si="243"/>
        <v>0</v>
      </c>
      <c r="UBS78" s="1209">
        <f t="shared" si="243"/>
        <v>0</v>
      </c>
      <c r="UBT78" s="1209">
        <f t="shared" si="243"/>
        <v>0</v>
      </c>
      <c r="UBU78" s="1209">
        <f t="shared" si="243"/>
        <v>0</v>
      </c>
      <c r="UBV78" s="1209">
        <f t="shared" si="243"/>
        <v>0</v>
      </c>
      <c r="UBW78" s="1209">
        <f t="shared" si="243"/>
        <v>0</v>
      </c>
      <c r="UBX78" s="1209">
        <f t="shared" si="243"/>
        <v>0</v>
      </c>
      <c r="UBY78" s="1209">
        <f t="shared" si="243"/>
        <v>0</v>
      </c>
      <c r="UBZ78" s="1209">
        <f t="shared" si="243"/>
        <v>0</v>
      </c>
      <c r="UCA78" s="1209">
        <f t="shared" si="243"/>
        <v>0</v>
      </c>
      <c r="UCB78" s="1209">
        <f t="shared" ref="UCB78:UEM78" si="244">SUM(UCB76:UCB77)</f>
        <v>0</v>
      </c>
      <c r="UCC78" s="1209">
        <f t="shared" si="244"/>
        <v>0</v>
      </c>
      <c r="UCD78" s="1209">
        <f t="shared" si="244"/>
        <v>0</v>
      </c>
      <c r="UCE78" s="1209">
        <f t="shared" si="244"/>
        <v>0</v>
      </c>
      <c r="UCF78" s="1209">
        <f t="shared" si="244"/>
        <v>0</v>
      </c>
      <c r="UCG78" s="1209">
        <f t="shared" si="244"/>
        <v>0</v>
      </c>
      <c r="UCH78" s="1209">
        <f t="shared" si="244"/>
        <v>0</v>
      </c>
      <c r="UCI78" s="1209">
        <f t="shared" si="244"/>
        <v>0</v>
      </c>
      <c r="UCJ78" s="1209">
        <f t="shared" si="244"/>
        <v>0</v>
      </c>
      <c r="UCK78" s="1209">
        <f t="shared" si="244"/>
        <v>0</v>
      </c>
      <c r="UCL78" s="1209">
        <f t="shared" si="244"/>
        <v>0</v>
      </c>
      <c r="UCM78" s="1209">
        <f t="shared" si="244"/>
        <v>0</v>
      </c>
      <c r="UCN78" s="1209">
        <f t="shared" si="244"/>
        <v>0</v>
      </c>
      <c r="UCO78" s="1209">
        <f t="shared" si="244"/>
        <v>0</v>
      </c>
      <c r="UCP78" s="1209">
        <f t="shared" si="244"/>
        <v>0</v>
      </c>
      <c r="UCQ78" s="1209">
        <f t="shared" si="244"/>
        <v>0</v>
      </c>
      <c r="UCR78" s="1209">
        <f t="shared" si="244"/>
        <v>0</v>
      </c>
      <c r="UCS78" s="1209">
        <f t="shared" si="244"/>
        <v>0</v>
      </c>
      <c r="UCT78" s="1209">
        <f t="shared" si="244"/>
        <v>0</v>
      </c>
      <c r="UCU78" s="1209">
        <f t="shared" si="244"/>
        <v>0</v>
      </c>
      <c r="UCV78" s="1209">
        <f t="shared" si="244"/>
        <v>0</v>
      </c>
      <c r="UCW78" s="1209">
        <f t="shared" si="244"/>
        <v>0</v>
      </c>
      <c r="UCX78" s="1209">
        <f t="shared" si="244"/>
        <v>0</v>
      </c>
      <c r="UCY78" s="1209">
        <f t="shared" si="244"/>
        <v>0</v>
      </c>
      <c r="UCZ78" s="1209">
        <f t="shared" si="244"/>
        <v>0</v>
      </c>
      <c r="UDA78" s="1209">
        <f t="shared" si="244"/>
        <v>0</v>
      </c>
      <c r="UDB78" s="1209">
        <f t="shared" si="244"/>
        <v>0</v>
      </c>
      <c r="UDC78" s="1209">
        <f t="shared" si="244"/>
        <v>0</v>
      </c>
      <c r="UDD78" s="1209">
        <f t="shared" si="244"/>
        <v>0</v>
      </c>
      <c r="UDE78" s="1209">
        <f t="shared" si="244"/>
        <v>0</v>
      </c>
      <c r="UDF78" s="1209">
        <f t="shared" si="244"/>
        <v>0</v>
      </c>
      <c r="UDG78" s="1209">
        <f t="shared" si="244"/>
        <v>0</v>
      </c>
      <c r="UDH78" s="1209">
        <f t="shared" si="244"/>
        <v>0</v>
      </c>
      <c r="UDI78" s="1209">
        <f t="shared" si="244"/>
        <v>0</v>
      </c>
      <c r="UDJ78" s="1209">
        <f t="shared" si="244"/>
        <v>0</v>
      </c>
      <c r="UDK78" s="1209">
        <f t="shared" si="244"/>
        <v>0</v>
      </c>
      <c r="UDL78" s="1209">
        <f t="shared" si="244"/>
        <v>0</v>
      </c>
      <c r="UDM78" s="1209">
        <f t="shared" si="244"/>
        <v>0</v>
      </c>
      <c r="UDN78" s="1209">
        <f t="shared" si="244"/>
        <v>0</v>
      </c>
      <c r="UDO78" s="1209">
        <f t="shared" si="244"/>
        <v>0</v>
      </c>
      <c r="UDP78" s="1209">
        <f t="shared" si="244"/>
        <v>0</v>
      </c>
      <c r="UDQ78" s="1209">
        <f t="shared" si="244"/>
        <v>0</v>
      </c>
      <c r="UDR78" s="1209">
        <f t="shared" si="244"/>
        <v>0</v>
      </c>
      <c r="UDS78" s="1209">
        <f t="shared" si="244"/>
        <v>0</v>
      </c>
      <c r="UDT78" s="1209">
        <f t="shared" si="244"/>
        <v>0</v>
      </c>
      <c r="UDU78" s="1209">
        <f t="shared" si="244"/>
        <v>0</v>
      </c>
      <c r="UDV78" s="1209">
        <f t="shared" si="244"/>
        <v>0</v>
      </c>
      <c r="UDW78" s="1209">
        <f t="shared" si="244"/>
        <v>0</v>
      </c>
      <c r="UDX78" s="1209">
        <f t="shared" si="244"/>
        <v>0</v>
      </c>
      <c r="UDY78" s="1209">
        <f t="shared" si="244"/>
        <v>0</v>
      </c>
      <c r="UDZ78" s="1209">
        <f t="shared" si="244"/>
        <v>0</v>
      </c>
      <c r="UEA78" s="1209">
        <f t="shared" si="244"/>
        <v>0</v>
      </c>
      <c r="UEB78" s="1209">
        <f t="shared" si="244"/>
        <v>0</v>
      </c>
      <c r="UEC78" s="1209">
        <f t="shared" si="244"/>
        <v>0</v>
      </c>
      <c r="UED78" s="1209">
        <f t="shared" si="244"/>
        <v>0</v>
      </c>
      <c r="UEE78" s="1209">
        <f t="shared" si="244"/>
        <v>0</v>
      </c>
      <c r="UEF78" s="1209">
        <f t="shared" si="244"/>
        <v>0</v>
      </c>
      <c r="UEG78" s="1209">
        <f t="shared" si="244"/>
        <v>0</v>
      </c>
      <c r="UEH78" s="1209">
        <f t="shared" si="244"/>
        <v>0</v>
      </c>
      <c r="UEI78" s="1209">
        <f t="shared" si="244"/>
        <v>0</v>
      </c>
      <c r="UEJ78" s="1209">
        <f t="shared" si="244"/>
        <v>0</v>
      </c>
      <c r="UEK78" s="1209">
        <f t="shared" si="244"/>
        <v>0</v>
      </c>
      <c r="UEL78" s="1209">
        <f t="shared" si="244"/>
        <v>0</v>
      </c>
      <c r="UEM78" s="1209">
        <f t="shared" si="244"/>
        <v>0</v>
      </c>
      <c r="UEN78" s="1209">
        <f t="shared" ref="UEN78:UGY78" si="245">SUM(UEN76:UEN77)</f>
        <v>0</v>
      </c>
      <c r="UEO78" s="1209">
        <f t="shared" si="245"/>
        <v>0</v>
      </c>
      <c r="UEP78" s="1209">
        <f t="shared" si="245"/>
        <v>0</v>
      </c>
      <c r="UEQ78" s="1209">
        <f t="shared" si="245"/>
        <v>0</v>
      </c>
      <c r="UER78" s="1209">
        <f t="shared" si="245"/>
        <v>0</v>
      </c>
      <c r="UES78" s="1209">
        <f t="shared" si="245"/>
        <v>0</v>
      </c>
      <c r="UET78" s="1209">
        <f t="shared" si="245"/>
        <v>0</v>
      </c>
      <c r="UEU78" s="1209">
        <f t="shared" si="245"/>
        <v>0</v>
      </c>
      <c r="UEV78" s="1209">
        <f t="shared" si="245"/>
        <v>0</v>
      </c>
      <c r="UEW78" s="1209">
        <f t="shared" si="245"/>
        <v>0</v>
      </c>
      <c r="UEX78" s="1209">
        <f t="shared" si="245"/>
        <v>0</v>
      </c>
      <c r="UEY78" s="1209">
        <f t="shared" si="245"/>
        <v>0</v>
      </c>
      <c r="UEZ78" s="1209">
        <f t="shared" si="245"/>
        <v>0</v>
      </c>
      <c r="UFA78" s="1209">
        <f t="shared" si="245"/>
        <v>0</v>
      </c>
      <c r="UFB78" s="1209">
        <f t="shared" si="245"/>
        <v>0</v>
      </c>
      <c r="UFC78" s="1209">
        <f t="shared" si="245"/>
        <v>0</v>
      </c>
      <c r="UFD78" s="1209">
        <f t="shared" si="245"/>
        <v>0</v>
      </c>
      <c r="UFE78" s="1209">
        <f t="shared" si="245"/>
        <v>0</v>
      </c>
      <c r="UFF78" s="1209">
        <f t="shared" si="245"/>
        <v>0</v>
      </c>
      <c r="UFG78" s="1209">
        <f t="shared" si="245"/>
        <v>0</v>
      </c>
      <c r="UFH78" s="1209">
        <f t="shared" si="245"/>
        <v>0</v>
      </c>
      <c r="UFI78" s="1209">
        <f t="shared" si="245"/>
        <v>0</v>
      </c>
      <c r="UFJ78" s="1209">
        <f t="shared" si="245"/>
        <v>0</v>
      </c>
      <c r="UFK78" s="1209">
        <f t="shared" si="245"/>
        <v>0</v>
      </c>
      <c r="UFL78" s="1209">
        <f t="shared" si="245"/>
        <v>0</v>
      </c>
      <c r="UFM78" s="1209">
        <f t="shared" si="245"/>
        <v>0</v>
      </c>
      <c r="UFN78" s="1209">
        <f t="shared" si="245"/>
        <v>0</v>
      </c>
      <c r="UFO78" s="1209">
        <f t="shared" si="245"/>
        <v>0</v>
      </c>
      <c r="UFP78" s="1209">
        <f t="shared" si="245"/>
        <v>0</v>
      </c>
      <c r="UFQ78" s="1209">
        <f t="shared" si="245"/>
        <v>0</v>
      </c>
      <c r="UFR78" s="1209">
        <f t="shared" si="245"/>
        <v>0</v>
      </c>
      <c r="UFS78" s="1209">
        <f t="shared" si="245"/>
        <v>0</v>
      </c>
      <c r="UFT78" s="1209">
        <f t="shared" si="245"/>
        <v>0</v>
      </c>
      <c r="UFU78" s="1209">
        <f t="shared" si="245"/>
        <v>0</v>
      </c>
      <c r="UFV78" s="1209">
        <f t="shared" si="245"/>
        <v>0</v>
      </c>
      <c r="UFW78" s="1209">
        <f t="shared" si="245"/>
        <v>0</v>
      </c>
      <c r="UFX78" s="1209">
        <f t="shared" si="245"/>
        <v>0</v>
      </c>
      <c r="UFY78" s="1209">
        <f t="shared" si="245"/>
        <v>0</v>
      </c>
      <c r="UFZ78" s="1209">
        <f t="shared" si="245"/>
        <v>0</v>
      </c>
      <c r="UGA78" s="1209">
        <f t="shared" si="245"/>
        <v>0</v>
      </c>
      <c r="UGB78" s="1209">
        <f t="shared" si="245"/>
        <v>0</v>
      </c>
      <c r="UGC78" s="1209">
        <f t="shared" si="245"/>
        <v>0</v>
      </c>
      <c r="UGD78" s="1209">
        <f t="shared" si="245"/>
        <v>0</v>
      </c>
      <c r="UGE78" s="1209">
        <f t="shared" si="245"/>
        <v>0</v>
      </c>
      <c r="UGF78" s="1209">
        <f t="shared" si="245"/>
        <v>0</v>
      </c>
      <c r="UGG78" s="1209">
        <f t="shared" si="245"/>
        <v>0</v>
      </c>
      <c r="UGH78" s="1209">
        <f t="shared" si="245"/>
        <v>0</v>
      </c>
      <c r="UGI78" s="1209">
        <f t="shared" si="245"/>
        <v>0</v>
      </c>
      <c r="UGJ78" s="1209">
        <f t="shared" si="245"/>
        <v>0</v>
      </c>
      <c r="UGK78" s="1209">
        <f t="shared" si="245"/>
        <v>0</v>
      </c>
      <c r="UGL78" s="1209">
        <f t="shared" si="245"/>
        <v>0</v>
      </c>
      <c r="UGM78" s="1209">
        <f t="shared" si="245"/>
        <v>0</v>
      </c>
      <c r="UGN78" s="1209">
        <f t="shared" si="245"/>
        <v>0</v>
      </c>
      <c r="UGO78" s="1209">
        <f t="shared" si="245"/>
        <v>0</v>
      </c>
      <c r="UGP78" s="1209">
        <f t="shared" si="245"/>
        <v>0</v>
      </c>
      <c r="UGQ78" s="1209">
        <f t="shared" si="245"/>
        <v>0</v>
      </c>
      <c r="UGR78" s="1209">
        <f t="shared" si="245"/>
        <v>0</v>
      </c>
      <c r="UGS78" s="1209">
        <f t="shared" si="245"/>
        <v>0</v>
      </c>
      <c r="UGT78" s="1209">
        <f t="shared" si="245"/>
        <v>0</v>
      </c>
      <c r="UGU78" s="1209">
        <f t="shared" si="245"/>
        <v>0</v>
      </c>
      <c r="UGV78" s="1209">
        <f t="shared" si="245"/>
        <v>0</v>
      </c>
      <c r="UGW78" s="1209">
        <f t="shared" si="245"/>
        <v>0</v>
      </c>
      <c r="UGX78" s="1209">
        <f t="shared" si="245"/>
        <v>0</v>
      </c>
      <c r="UGY78" s="1209">
        <f t="shared" si="245"/>
        <v>0</v>
      </c>
      <c r="UGZ78" s="1209">
        <f t="shared" ref="UGZ78:UJK78" si="246">SUM(UGZ76:UGZ77)</f>
        <v>0</v>
      </c>
      <c r="UHA78" s="1209">
        <f t="shared" si="246"/>
        <v>0</v>
      </c>
      <c r="UHB78" s="1209">
        <f t="shared" si="246"/>
        <v>0</v>
      </c>
      <c r="UHC78" s="1209">
        <f t="shared" si="246"/>
        <v>0</v>
      </c>
      <c r="UHD78" s="1209">
        <f t="shared" si="246"/>
        <v>0</v>
      </c>
      <c r="UHE78" s="1209">
        <f t="shared" si="246"/>
        <v>0</v>
      </c>
      <c r="UHF78" s="1209">
        <f t="shared" si="246"/>
        <v>0</v>
      </c>
      <c r="UHG78" s="1209">
        <f t="shared" si="246"/>
        <v>0</v>
      </c>
      <c r="UHH78" s="1209">
        <f t="shared" si="246"/>
        <v>0</v>
      </c>
      <c r="UHI78" s="1209">
        <f t="shared" si="246"/>
        <v>0</v>
      </c>
      <c r="UHJ78" s="1209">
        <f t="shared" si="246"/>
        <v>0</v>
      </c>
      <c r="UHK78" s="1209">
        <f t="shared" si="246"/>
        <v>0</v>
      </c>
      <c r="UHL78" s="1209">
        <f t="shared" si="246"/>
        <v>0</v>
      </c>
      <c r="UHM78" s="1209">
        <f t="shared" si="246"/>
        <v>0</v>
      </c>
      <c r="UHN78" s="1209">
        <f t="shared" si="246"/>
        <v>0</v>
      </c>
      <c r="UHO78" s="1209">
        <f t="shared" si="246"/>
        <v>0</v>
      </c>
      <c r="UHP78" s="1209">
        <f t="shared" si="246"/>
        <v>0</v>
      </c>
      <c r="UHQ78" s="1209">
        <f t="shared" si="246"/>
        <v>0</v>
      </c>
      <c r="UHR78" s="1209">
        <f t="shared" si="246"/>
        <v>0</v>
      </c>
      <c r="UHS78" s="1209">
        <f t="shared" si="246"/>
        <v>0</v>
      </c>
      <c r="UHT78" s="1209">
        <f t="shared" si="246"/>
        <v>0</v>
      </c>
      <c r="UHU78" s="1209">
        <f t="shared" si="246"/>
        <v>0</v>
      </c>
      <c r="UHV78" s="1209">
        <f t="shared" si="246"/>
        <v>0</v>
      </c>
      <c r="UHW78" s="1209">
        <f t="shared" si="246"/>
        <v>0</v>
      </c>
      <c r="UHX78" s="1209">
        <f t="shared" si="246"/>
        <v>0</v>
      </c>
      <c r="UHY78" s="1209">
        <f t="shared" si="246"/>
        <v>0</v>
      </c>
      <c r="UHZ78" s="1209">
        <f t="shared" si="246"/>
        <v>0</v>
      </c>
      <c r="UIA78" s="1209">
        <f t="shared" si="246"/>
        <v>0</v>
      </c>
      <c r="UIB78" s="1209">
        <f t="shared" si="246"/>
        <v>0</v>
      </c>
      <c r="UIC78" s="1209">
        <f t="shared" si="246"/>
        <v>0</v>
      </c>
      <c r="UID78" s="1209">
        <f t="shared" si="246"/>
        <v>0</v>
      </c>
      <c r="UIE78" s="1209">
        <f t="shared" si="246"/>
        <v>0</v>
      </c>
      <c r="UIF78" s="1209">
        <f t="shared" si="246"/>
        <v>0</v>
      </c>
      <c r="UIG78" s="1209">
        <f t="shared" si="246"/>
        <v>0</v>
      </c>
      <c r="UIH78" s="1209">
        <f t="shared" si="246"/>
        <v>0</v>
      </c>
      <c r="UII78" s="1209">
        <f t="shared" si="246"/>
        <v>0</v>
      </c>
      <c r="UIJ78" s="1209">
        <f t="shared" si="246"/>
        <v>0</v>
      </c>
      <c r="UIK78" s="1209">
        <f t="shared" si="246"/>
        <v>0</v>
      </c>
      <c r="UIL78" s="1209">
        <f t="shared" si="246"/>
        <v>0</v>
      </c>
      <c r="UIM78" s="1209">
        <f t="shared" si="246"/>
        <v>0</v>
      </c>
      <c r="UIN78" s="1209">
        <f t="shared" si="246"/>
        <v>0</v>
      </c>
      <c r="UIO78" s="1209">
        <f t="shared" si="246"/>
        <v>0</v>
      </c>
      <c r="UIP78" s="1209">
        <f t="shared" si="246"/>
        <v>0</v>
      </c>
      <c r="UIQ78" s="1209">
        <f t="shared" si="246"/>
        <v>0</v>
      </c>
      <c r="UIR78" s="1209">
        <f t="shared" si="246"/>
        <v>0</v>
      </c>
      <c r="UIS78" s="1209">
        <f t="shared" si="246"/>
        <v>0</v>
      </c>
      <c r="UIT78" s="1209">
        <f t="shared" si="246"/>
        <v>0</v>
      </c>
      <c r="UIU78" s="1209">
        <f t="shared" si="246"/>
        <v>0</v>
      </c>
      <c r="UIV78" s="1209">
        <f t="shared" si="246"/>
        <v>0</v>
      </c>
      <c r="UIW78" s="1209">
        <f t="shared" si="246"/>
        <v>0</v>
      </c>
      <c r="UIX78" s="1209">
        <f t="shared" si="246"/>
        <v>0</v>
      </c>
      <c r="UIY78" s="1209">
        <f t="shared" si="246"/>
        <v>0</v>
      </c>
      <c r="UIZ78" s="1209">
        <f t="shared" si="246"/>
        <v>0</v>
      </c>
      <c r="UJA78" s="1209">
        <f t="shared" si="246"/>
        <v>0</v>
      </c>
      <c r="UJB78" s="1209">
        <f t="shared" si="246"/>
        <v>0</v>
      </c>
      <c r="UJC78" s="1209">
        <f t="shared" si="246"/>
        <v>0</v>
      </c>
      <c r="UJD78" s="1209">
        <f t="shared" si="246"/>
        <v>0</v>
      </c>
      <c r="UJE78" s="1209">
        <f t="shared" si="246"/>
        <v>0</v>
      </c>
      <c r="UJF78" s="1209">
        <f t="shared" si="246"/>
        <v>0</v>
      </c>
      <c r="UJG78" s="1209">
        <f t="shared" si="246"/>
        <v>0</v>
      </c>
      <c r="UJH78" s="1209">
        <f t="shared" si="246"/>
        <v>0</v>
      </c>
      <c r="UJI78" s="1209">
        <f t="shared" si="246"/>
        <v>0</v>
      </c>
      <c r="UJJ78" s="1209">
        <f t="shared" si="246"/>
        <v>0</v>
      </c>
      <c r="UJK78" s="1209">
        <f t="shared" si="246"/>
        <v>0</v>
      </c>
      <c r="UJL78" s="1209">
        <f t="shared" ref="UJL78:ULW78" si="247">SUM(UJL76:UJL77)</f>
        <v>0</v>
      </c>
      <c r="UJM78" s="1209">
        <f t="shared" si="247"/>
        <v>0</v>
      </c>
      <c r="UJN78" s="1209">
        <f t="shared" si="247"/>
        <v>0</v>
      </c>
      <c r="UJO78" s="1209">
        <f t="shared" si="247"/>
        <v>0</v>
      </c>
      <c r="UJP78" s="1209">
        <f t="shared" si="247"/>
        <v>0</v>
      </c>
      <c r="UJQ78" s="1209">
        <f t="shared" si="247"/>
        <v>0</v>
      </c>
      <c r="UJR78" s="1209">
        <f t="shared" si="247"/>
        <v>0</v>
      </c>
      <c r="UJS78" s="1209">
        <f t="shared" si="247"/>
        <v>0</v>
      </c>
      <c r="UJT78" s="1209">
        <f t="shared" si="247"/>
        <v>0</v>
      </c>
      <c r="UJU78" s="1209">
        <f t="shared" si="247"/>
        <v>0</v>
      </c>
      <c r="UJV78" s="1209">
        <f t="shared" si="247"/>
        <v>0</v>
      </c>
      <c r="UJW78" s="1209">
        <f t="shared" si="247"/>
        <v>0</v>
      </c>
      <c r="UJX78" s="1209">
        <f t="shared" si="247"/>
        <v>0</v>
      </c>
      <c r="UJY78" s="1209">
        <f t="shared" si="247"/>
        <v>0</v>
      </c>
      <c r="UJZ78" s="1209">
        <f t="shared" si="247"/>
        <v>0</v>
      </c>
      <c r="UKA78" s="1209">
        <f t="shared" si="247"/>
        <v>0</v>
      </c>
      <c r="UKB78" s="1209">
        <f t="shared" si="247"/>
        <v>0</v>
      </c>
      <c r="UKC78" s="1209">
        <f t="shared" si="247"/>
        <v>0</v>
      </c>
      <c r="UKD78" s="1209">
        <f t="shared" si="247"/>
        <v>0</v>
      </c>
      <c r="UKE78" s="1209">
        <f t="shared" si="247"/>
        <v>0</v>
      </c>
      <c r="UKF78" s="1209">
        <f t="shared" si="247"/>
        <v>0</v>
      </c>
      <c r="UKG78" s="1209">
        <f t="shared" si="247"/>
        <v>0</v>
      </c>
      <c r="UKH78" s="1209">
        <f t="shared" si="247"/>
        <v>0</v>
      </c>
      <c r="UKI78" s="1209">
        <f t="shared" si="247"/>
        <v>0</v>
      </c>
      <c r="UKJ78" s="1209">
        <f t="shared" si="247"/>
        <v>0</v>
      </c>
      <c r="UKK78" s="1209">
        <f t="shared" si="247"/>
        <v>0</v>
      </c>
      <c r="UKL78" s="1209">
        <f t="shared" si="247"/>
        <v>0</v>
      </c>
      <c r="UKM78" s="1209">
        <f t="shared" si="247"/>
        <v>0</v>
      </c>
      <c r="UKN78" s="1209">
        <f t="shared" si="247"/>
        <v>0</v>
      </c>
      <c r="UKO78" s="1209">
        <f t="shared" si="247"/>
        <v>0</v>
      </c>
      <c r="UKP78" s="1209">
        <f t="shared" si="247"/>
        <v>0</v>
      </c>
      <c r="UKQ78" s="1209">
        <f t="shared" si="247"/>
        <v>0</v>
      </c>
      <c r="UKR78" s="1209">
        <f t="shared" si="247"/>
        <v>0</v>
      </c>
      <c r="UKS78" s="1209">
        <f t="shared" si="247"/>
        <v>0</v>
      </c>
      <c r="UKT78" s="1209">
        <f t="shared" si="247"/>
        <v>0</v>
      </c>
      <c r="UKU78" s="1209">
        <f t="shared" si="247"/>
        <v>0</v>
      </c>
      <c r="UKV78" s="1209">
        <f t="shared" si="247"/>
        <v>0</v>
      </c>
      <c r="UKW78" s="1209">
        <f t="shared" si="247"/>
        <v>0</v>
      </c>
      <c r="UKX78" s="1209">
        <f t="shared" si="247"/>
        <v>0</v>
      </c>
      <c r="UKY78" s="1209">
        <f t="shared" si="247"/>
        <v>0</v>
      </c>
      <c r="UKZ78" s="1209">
        <f t="shared" si="247"/>
        <v>0</v>
      </c>
      <c r="ULA78" s="1209">
        <f t="shared" si="247"/>
        <v>0</v>
      </c>
      <c r="ULB78" s="1209">
        <f t="shared" si="247"/>
        <v>0</v>
      </c>
      <c r="ULC78" s="1209">
        <f t="shared" si="247"/>
        <v>0</v>
      </c>
      <c r="ULD78" s="1209">
        <f t="shared" si="247"/>
        <v>0</v>
      </c>
      <c r="ULE78" s="1209">
        <f t="shared" si="247"/>
        <v>0</v>
      </c>
      <c r="ULF78" s="1209">
        <f t="shared" si="247"/>
        <v>0</v>
      </c>
      <c r="ULG78" s="1209">
        <f t="shared" si="247"/>
        <v>0</v>
      </c>
      <c r="ULH78" s="1209">
        <f t="shared" si="247"/>
        <v>0</v>
      </c>
      <c r="ULI78" s="1209">
        <f t="shared" si="247"/>
        <v>0</v>
      </c>
      <c r="ULJ78" s="1209">
        <f t="shared" si="247"/>
        <v>0</v>
      </c>
      <c r="ULK78" s="1209">
        <f t="shared" si="247"/>
        <v>0</v>
      </c>
      <c r="ULL78" s="1209">
        <f t="shared" si="247"/>
        <v>0</v>
      </c>
      <c r="ULM78" s="1209">
        <f t="shared" si="247"/>
        <v>0</v>
      </c>
      <c r="ULN78" s="1209">
        <f t="shared" si="247"/>
        <v>0</v>
      </c>
      <c r="ULO78" s="1209">
        <f t="shared" si="247"/>
        <v>0</v>
      </c>
      <c r="ULP78" s="1209">
        <f t="shared" si="247"/>
        <v>0</v>
      </c>
      <c r="ULQ78" s="1209">
        <f t="shared" si="247"/>
        <v>0</v>
      </c>
      <c r="ULR78" s="1209">
        <f t="shared" si="247"/>
        <v>0</v>
      </c>
      <c r="ULS78" s="1209">
        <f t="shared" si="247"/>
        <v>0</v>
      </c>
      <c r="ULT78" s="1209">
        <f t="shared" si="247"/>
        <v>0</v>
      </c>
      <c r="ULU78" s="1209">
        <f t="shared" si="247"/>
        <v>0</v>
      </c>
      <c r="ULV78" s="1209">
        <f t="shared" si="247"/>
        <v>0</v>
      </c>
      <c r="ULW78" s="1209">
        <f t="shared" si="247"/>
        <v>0</v>
      </c>
      <c r="ULX78" s="1209">
        <f t="shared" ref="ULX78:UOI78" si="248">SUM(ULX76:ULX77)</f>
        <v>0</v>
      </c>
      <c r="ULY78" s="1209">
        <f t="shared" si="248"/>
        <v>0</v>
      </c>
      <c r="ULZ78" s="1209">
        <f t="shared" si="248"/>
        <v>0</v>
      </c>
      <c r="UMA78" s="1209">
        <f t="shared" si="248"/>
        <v>0</v>
      </c>
      <c r="UMB78" s="1209">
        <f t="shared" si="248"/>
        <v>0</v>
      </c>
      <c r="UMC78" s="1209">
        <f t="shared" si="248"/>
        <v>0</v>
      </c>
      <c r="UMD78" s="1209">
        <f t="shared" si="248"/>
        <v>0</v>
      </c>
      <c r="UME78" s="1209">
        <f t="shared" si="248"/>
        <v>0</v>
      </c>
      <c r="UMF78" s="1209">
        <f t="shared" si="248"/>
        <v>0</v>
      </c>
      <c r="UMG78" s="1209">
        <f t="shared" si="248"/>
        <v>0</v>
      </c>
      <c r="UMH78" s="1209">
        <f t="shared" si="248"/>
        <v>0</v>
      </c>
      <c r="UMI78" s="1209">
        <f t="shared" si="248"/>
        <v>0</v>
      </c>
      <c r="UMJ78" s="1209">
        <f t="shared" si="248"/>
        <v>0</v>
      </c>
      <c r="UMK78" s="1209">
        <f t="shared" si="248"/>
        <v>0</v>
      </c>
      <c r="UML78" s="1209">
        <f t="shared" si="248"/>
        <v>0</v>
      </c>
      <c r="UMM78" s="1209">
        <f t="shared" si="248"/>
        <v>0</v>
      </c>
      <c r="UMN78" s="1209">
        <f t="shared" si="248"/>
        <v>0</v>
      </c>
      <c r="UMO78" s="1209">
        <f t="shared" si="248"/>
        <v>0</v>
      </c>
      <c r="UMP78" s="1209">
        <f t="shared" si="248"/>
        <v>0</v>
      </c>
      <c r="UMQ78" s="1209">
        <f t="shared" si="248"/>
        <v>0</v>
      </c>
      <c r="UMR78" s="1209">
        <f t="shared" si="248"/>
        <v>0</v>
      </c>
      <c r="UMS78" s="1209">
        <f t="shared" si="248"/>
        <v>0</v>
      </c>
      <c r="UMT78" s="1209">
        <f t="shared" si="248"/>
        <v>0</v>
      </c>
      <c r="UMU78" s="1209">
        <f t="shared" si="248"/>
        <v>0</v>
      </c>
      <c r="UMV78" s="1209">
        <f t="shared" si="248"/>
        <v>0</v>
      </c>
      <c r="UMW78" s="1209">
        <f t="shared" si="248"/>
        <v>0</v>
      </c>
      <c r="UMX78" s="1209">
        <f t="shared" si="248"/>
        <v>0</v>
      </c>
      <c r="UMY78" s="1209">
        <f t="shared" si="248"/>
        <v>0</v>
      </c>
      <c r="UMZ78" s="1209">
        <f t="shared" si="248"/>
        <v>0</v>
      </c>
      <c r="UNA78" s="1209">
        <f t="shared" si="248"/>
        <v>0</v>
      </c>
      <c r="UNB78" s="1209">
        <f t="shared" si="248"/>
        <v>0</v>
      </c>
      <c r="UNC78" s="1209">
        <f t="shared" si="248"/>
        <v>0</v>
      </c>
      <c r="UND78" s="1209">
        <f t="shared" si="248"/>
        <v>0</v>
      </c>
      <c r="UNE78" s="1209">
        <f t="shared" si="248"/>
        <v>0</v>
      </c>
      <c r="UNF78" s="1209">
        <f t="shared" si="248"/>
        <v>0</v>
      </c>
      <c r="UNG78" s="1209">
        <f t="shared" si="248"/>
        <v>0</v>
      </c>
      <c r="UNH78" s="1209">
        <f t="shared" si="248"/>
        <v>0</v>
      </c>
      <c r="UNI78" s="1209">
        <f t="shared" si="248"/>
        <v>0</v>
      </c>
      <c r="UNJ78" s="1209">
        <f t="shared" si="248"/>
        <v>0</v>
      </c>
      <c r="UNK78" s="1209">
        <f t="shared" si="248"/>
        <v>0</v>
      </c>
      <c r="UNL78" s="1209">
        <f t="shared" si="248"/>
        <v>0</v>
      </c>
      <c r="UNM78" s="1209">
        <f t="shared" si="248"/>
        <v>0</v>
      </c>
      <c r="UNN78" s="1209">
        <f t="shared" si="248"/>
        <v>0</v>
      </c>
      <c r="UNO78" s="1209">
        <f t="shared" si="248"/>
        <v>0</v>
      </c>
      <c r="UNP78" s="1209">
        <f t="shared" si="248"/>
        <v>0</v>
      </c>
      <c r="UNQ78" s="1209">
        <f t="shared" si="248"/>
        <v>0</v>
      </c>
      <c r="UNR78" s="1209">
        <f t="shared" si="248"/>
        <v>0</v>
      </c>
      <c r="UNS78" s="1209">
        <f t="shared" si="248"/>
        <v>0</v>
      </c>
      <c r="UNT78" s="1209">
        <f t="shared" si="248"/>
        <v>0</v>
      </c>
      <c r="UNU78" s="1209">
        <f t="shared" si="248"/>
        <v>0</v>
      </c>
      <c r="UNV78" s="1209">
        <f t="shared" si="248"/>
        <v>0</v>
      </c>
      <c r="UNW78" s="1209">
        <f t="shared" si="248"/>
        <v>0</v>
      </c>
      <c r="UNX78" s="1209">
        <f t="shared" si="248"/>
        <v>0</v>
      </c>
      <c r="UNY78" s="1209">
        <f t="shared" si="248"/>
        <v>0</v>
      </c>
      <c r="UNZ78" s="1209">
        <f t="shared" si="248"/>
        <v>0</v>
      </c>
      <c r="UOA78" s="1209">
        <f t="shared" si="248"/>
        <v>0</v>
      </c>
      <c r="UOB78" s="1209">
        <f t="shared" si="248"/>
        <v>0</v>
      </c>
      <c r="UOC78" s="1209">
        <f t="shared" si="248"/>
        <v>0</v>
      </c>
      <c r="UOD78" s="1209">
        <f t="shared" si="248"/>
        <v>0</v>
      </c>
      <c r="UOE78" s="1209">
        <f t="shared" si="248"/>
        <v>0</v>
      </c>
      <c r="UOF78" s="1209">
        <f t="shared" si="248"/>
        <v>0</v>
      </c>
      <c r="UOG78" s="1209">
        <f t="shared" si="248"/>
        <v>0</v>
      </c>
      <c r="UOH78" s="1209">
        <f t="shared" si="248"/>
        <v>0</v>
      </c>
      <c r="UOI78" s="1209">
        <f t="shared" si="248"/>
        <v>0</v>
      </c>
      <c r="UOJ78" s="1209">
        <f t="shared" ref="UOJ78:UQU78" si="249">SUM(UOJ76:UOJ77)</f>
        <v>0</v>
      </c>
      <c r="UOK78" s="1209">
        <f t="shared" si="249"/>
        <v>0</v>
      </c>
      <c r="UOL78" s="1209">
        <f t="shared" si="249"/>
        <v>0</v>
      </c>
      <c r="UOM78" s="1209">
        <f t="shared" si="249"/>
        <v>0</v>
      </c>
      <c r="UON78" s="1209">
        <f t="shared" si="249"/>
        <v>0</v>
      </c>
      <c r="UOO78" s="1209">
        <f t="shared" si="249"/>
        <v>0</v>
      </c>
      <c r="UOP78" s="1209">
        <f t="shared" si="249"/>
        <v>0</v>
      </c>
      <c r="UOQ78" s="1209">
        <f t="shared" si="249"/>
        <v>0</v>
      </c>
      <c r="UOR78" s="1209">
        <f t="shared" si="249"/>
        <v>0</v>
      </c>
      <c r="UOS78" s="1209">
        <f t="shared" si="249"/>
        <v>0</v>
      </c>
      <c r="UOT78" s="1209">
        <f t="shared" si="249"/>
        <v>0</v>
      </c>
      <c r="UOU78" s="1209">
        <f t="shared" si="249"/>
        <v>0</v>
      </c>
      <c r="UOV78" s="1209">
        <f t="shared" si="249"/>
        <v>0</v>
      </c>
      <c r="UOW78" s="1209">
        <f t="shared" si="249"/>
        <v>0</v>
      </c>
      <c r="UOX78" s="1209">
        <f t="shared" si="249"/>
        <v>0</v>
      </c>
      <c r="UOY78" s="1209">
        <f t="shared" si="249"/>
        <v>0</v>
      </c>
      <c r="UOZ78" s="1209">
        <f t="shared" si="249"/>
        <v>0</v>
      </c>
      <c r="UPA78" s="1209">
        <f t="shared" si="249"/>
        <v>0</v>
      </c>
      <c r="UPB78" s="1209">
        <f t="shared" si="249"/>
        <v>0</v>
      </c>
      <c r="UPC78" s="1209">
        <f t="shared" si="249"/>
        <v>0</v>
      </c>
      <c r="UPD78" s="1209">
        <f t="shared" si="249"/>
        <v>0</v>
      </c>
      <c r="UPE78" s="1209">
        <f t="shared" si="249"/>
        <v>0</v>
      </c>
      <c r="UPF78" s="1209">
        <f t="shared" si="249"/>
        <v>0</v>
      </c>
      <c r="UPG78" s="1209">
        <f t="shared" si="249"/>
        <v>0</v>
      </c>
      <c r="UPH78" s="1209">
        <f t="shared" si="249"/>
        <v>0</v>
      </c>
      <c r="UPI78" s="1209">
        <f t="shared" si="249"/>
        <v>0</v>
      </c>
      <c r="UPJ78" s="1209">
        <f t="shared" si="249"/>
        <v>0</v>
      </c>
      <c r="UPK78" s="1209">
        <f t="shared" si="249"/>
        <v>0</v>
      </c>
      <c r="UPL78" s="1209">
        <f t="shared" si="249"/>
        <v>0</v>
      </c>
      <c r="UPM78" s="1209">
        <f t="shared" si="249"/>
        <v>0</v>
      </c>
      <c r="UPN78" s="1209">
        <f t="shared" si="249"/>
        <v>0</v>
      </c>
      <c r="UPO78" s="1209">
        <f t="shared" si="249"/>
        <v>0</v>
      </c>
      <c r="UPP78" s="1209">
        <f t="shared" si="249"/>
        <v>0</v>
      </c>
      <c r="UPQ78" s="1209">
        <f t="shared" si="249"/>
        <v>0</v>
      </c>
      <c r="UPR78" s="1209">
        <f t="shared" si="249"/>
        <v>0</v>
      </c>
      <c r="UPS78" s="1209">
        <f t="shared" si="249"/>
        <v>0</v>
      </c>
      <c r="UPT78" s="1209">
        <f t="shared" si="249"/>
        <v>0</v>
      </c>
      <c r="UPU78" s="1209">
        <f t="shared" si="249"/>
        <v>0</v>
      </c>
      <c r="UPV78" s="1209">
        <f t="shared" si="249"/>
        <v>0</v>
      </c>
      <c r="UPW78" s="1209">
        <f t="shared" si="249"/>
        <v>0</v>
      </c>
      <c r="UPX78" s="1209">
        <f t="shared" si="249"/>
        <v>0</v>
      </c>
      <c r="UPY78" s="1209">
        <f t="shared" si="249"/>
        <v>0</v>
      </c>
      <c r="UPZ78" s="1209">
        <f t="shared" si="249"/>
        <v>0</v>
      </c>
      <c r="UQA78" s="1209">
        <f t="shared" si="249"/>
        <v>0</v>
      </c>
      <c r="UQB78" s="1209">
        <f t="shared" si="249"/>
        <v>0</v>
      </c>
      <c r="UQC78" s="1209">
        <f t="shared" si="249"/>
        <v>0</v>
      </c>
      <c r="UQD78" s="1209">
        <f t="shared" si="249"/>
        <v>0</v>
      </c>
      <c r="UQE78" s="1209">
        <f t="shared" si="249"/>
        <v>0</v>
      </c>
      <c r="UQF78" s="1209">
        <f t="shared" si="249"/>
        <v>0</v>
      </c>
      <c r="UQG78" s="1209">
        <f t="shared" si="249"/>
        <v>0</v>
      </c>
      <c r="UQH78" s="1209">
        <f t="shared" si="249"/>
        <v>0</v>
      </c>
      <c r="UQI78" s="1209">
        <f t="shared" si="249"/>
        <v>0</v>
      </c>
      <c r="UQJ78" s="1209">
        <f t="shared" si="249"/>
        <v>0</v>
      </c>
      <c r="UQK78" s="1209">
        <f t="shared" si="249"/>
        <v>0</v>
      </c>
      <c r="UQL78" s="1209">
        <f t="shared" si="249"/>
        <v>0</v>
      </c>
      <c r="UQM78" s="1209">
        <f t="shared" si="249"/>
        <v>0</v>
      </c>
      <c r="UQN78" s="1209">
        <f t="shared" si="249"/>
        <v>0</v>
      </c>
      <c r="UQO78" s="1209">
        <f t="shared" si="249"/>
        <v>0</v>
      </c>
      <c r="UQP78" s="1209">
        <f t="shared" si="249"/>
        <v>0</v>
      </c>
      <c r="UQQ78" s="1209">
        <f t="shared" si="249"/>
        <v>0</v>
      </c>
      <c r="UQR78" s="1209">
        <f t="shared" si="249"/>
        <v>0</v>
      </c>
      <c r="UQS78" s="1209">
        <f t="shared" si="249"/>
        <v>0</v>
      </c>
      <c r="UQT78" s="1209">
        <f t="shared" si="249"/>
        <v>0</v>
      </c>
      <c r="UQU78" s="1209">
        <f t="shared" si="249"/>
        <v>0</v>
      </c>
      <c r="UQV78" s="1209">
        <f t="shared" ref="UQV78:UTG78" si="250">SUM(UQV76:UQV77)</f>
        <v>0</v>
      </c>
      <c r="UQW78" s="1209">
        <f t="shared" si="250"/>
        <v>0</v>
      </c>
      <c r="UQX78" s="1209">
        <f t="shared" si="250"/>
        <v>0</v>
      </c>
      <c r="UQY78" s="1209">
        <f t="shared" si="250"/>
        <v>0</v>
      </c>
      <c r="UQZ78" s="1209">
        <f t="shared" si="250"/>
        <v>0</v>
      </c>
      <c r="URA78" s="1209">
        <f t="shared" si="250"/>
        <v>0</v>
      </c>
      <c r="URB78" s="1209">
        <f t="shared" si="250"/>
        <v>0</v>
      </c>
      <c r="URC78" s="1209">
        <f t="shared" si="250"/>
        <v>0</v>
      </c>
      <c r="URD78" s="1209">
        <f t="shared" si="250"/>
        <v>0</v>
      </c>
      <c r="URE78" s="1209">
        <f t="shared" si="250"/>
        <v>0</v>
      </c>
      <c r="URF78" s="1209">
        <f t="shared" si="250"/>
        <v>0</v>
      </c>
      <c r="URG78" s="1209">
        <f t="shared" si="250"/>
        <v>0</v>
      </c>
      <c r="URH78" s="1209">
        <f t="shared" si="250"/>
        <v>0</v>
      </c>
      <c r="URI78" s="1209">
        <f t="shared" si="250"/>
        <v>0</v>
      </c>
      <c r="URJ78" s="1209">
        <f t="shared" si="250"/>
        <v>0</v>
      </c>
      <c r="URK78" s="1209">
        <f t="shared" si="250"/>
        <v>0</v>
      </c>
      <c r="URL78" s="1209">
        <f t="shared" si="250"/>
        <v>0</v>
      </c>
      <c r="URM78" s="1209">
        <f t="shared" si="250"/>
        <v>0</v>
      </c>
      <c r="URN78" s="1209">
        <f t="shared" si="250"/>
        <v>0</v>
      </c>
      <c r="URO78" s="1209">
        <f t="shared" si="250"/>
        <v>0</v>
      </c>
      <c r="URP78" s="1209">
        <f t="shared" si="250"/>
        <v>0</v>
      </c>
      <c r="URQ78" s="1209">
        <f t="shared" si="250"/>
        <v>0</v>
      </c>
      <c r="URR78" s="1209">
        <f t="shared" si="250"/>
        <v>0</v>
      </c>
      <c r="URS78" s="1209">
        <f t="shared" si="250"/>
        <v>0</v>
      </c>
      <c r="URT78" s="1209">
        <f t="shared" si="250"/>
        <v>0</v>
      </c>
      <c r="URU78" s="1209">
        <f t="shared" si="250"/>
        <v>0</v>
      </c>
      <c r="URV78" s="1209">
        <f t="shared" si="250"/>
        <v>0</v>
      </c>
      <c r="URW78" s="1209">
        <f t="shared" si="250"/>
        <v>0</v>
      </c>
      <c r="URX78" s="1209">
        <f t="shared" si="250"/>
        <v>0</v>
      </c>
      <c r="URY78" s="1209">
        <f t="shared" si="250"/>
        <v>0</v>
      </c>
      <c r="URZ78" s="1209">
        <f t="shared" si="250"/>
        <v>0</v>
      </c>
      <c r="USA78" s="1209">
        <f t="shared" si="250"/>
        <v>0</v>
      </c>
      <c r="USB78" s="1209">
        <f t="shared" si="250"/>
        <v>0</v>
      </c>
      <c r="USC78" s="1209">
        <f t="shared" si="250"/>
        <v>0</v>
      </c>
      <c r="USD78" s="1209">
        <f t="shared" si="250"/>
        <v>0</v>
      </c>
      <c r="USE78" s="1209">
        <f t="shared" si="250"/>
        <v>0</v>
      </c>
      <c r="USF78" s="1209">
        <f t="shared" si="250"/>
        <v>0</v>
      </c>
      <c r="USG78" s="1209">
        <f t="shared" si="250"/>
        <v>0</v>
      </c>
      <c r="USH78" s="1209">
        <f t="shared" si="250"/>
        <v>0</v>
      </c>
      <c r="USI78" s="1209">
        <f t="shared" si="250"/>
        <v>0</v>
      </c>
      <c r="USJ78" s="1209">
        <f t="shared" si="250"/>
        <v>0</v>
      </c>
      <c r="USK78" s="1209">
        <f t="shared" si="250"/>
        <v>0</v>
      </c>
      <c r="USL78" s="1209">
        <f t="shared" si="250"/>
        <v>0</v>
      </c>
      <c r="USM78" s="1209">
        <f t="shared" si="250"/>
        <v>0</v>
      </c>
      <c r="USN78" s="1209">
        <f t="shared" si="250"/>
        <v>0</v>
      </c>
      <c r="USO78" s="1209">
        <f t="shared" si="250"/>
        <v>0</v>
      </c>
      <c r="USP78" s="1209">
        <f t="shared" si="250"/>
        <v>0</v>
      </c>
      <c r="USQ78" s="1209">
        <f t="shared" si="250"/>
        <v>0</v>
      </c>
      <c r="USR78" s="1209">
        <f t="shared" si="250"/>
        <v>0</v>
      </c>
      <c r="USS78" s="1209">
        <f t="shared" si="250"/>
        <v>0</v>
      </c>
      <c r="UST78" s="1209">
        <f t="shared" si="250"/>
        <v>0</v>
      </c>
      <c r="USU78" s="1209">
        <f t="shared" si="250"/>
        <v>0</v>
      </c>
      <c r="USV78" s="1209">
        <f t="shared" si="250"/>
        <v>0</v>
      </c>
      <c r="USW78" s="1209">
        <f t="shared" si="250"/>
        <v>0</v>
      </c>
      <c r="USX78" s="1209">
        <f t="shared" si="250"/>
        <v>0</v>
      </c>
      <c r="USY78" s="1209">
        <f t="shared" si="250"/>
        <v>0</v>
      </c>
      <c r="USZ78" s="1209">
        <f t="shared" si="250"/>
        <v>0</v>
      </c>
      <c r="UTA78" s="1209">
        <f t="shared" si="250"/>
        <v>0</v>
      </c>
      <c r="UTB78" s="1209">
        <f t="shared" si="250"/>
        <v>0</v>
      </c>
      <c r="UTC78" s="1209">
        <f t="shared" si="250"/>
        <v>0</v>
      </c>
      <c r="UTD78" s="1209">
        <f t="shared" si="250"/>
        <v>0</v>
      </c>
      <c r="UTE78" s="1209">
        <f t="shared" si="250"/>
        <v>0</v>
      </c>
      <c r="UTF78" s="1209">
        <f t="shared" si="250"/>
        <v>0</v>
      </c>
      <c r="UTG78" s="1209">
        <f t="shared" si="250"/>
        <v>0</v>
      </c>
      <c r="UTH78" s="1209">
        <f t="shared" ref="UTH78:UVS78" si="251">SUM(UTH76:UTH77)</f>
        <v>0</v>
      </c>
      <c r="UTI78" s="1209">
        <f t="shared" si="251"/>
        <v>0</v>
      </c>
      <c r="UTJ78" s="1209">
        <f t="shared" si="251"/>
        <v>0</v>
      </c>
      <c r="UTK78" s="1209">
        <f t="shared" si="251"/>
        <v>0</v>
      </c>
      <c r="UTL78" s="1209">
        <f t="shared" si="251"/>
        <v>0</v>
      </c>
      <c r="UTM78" s="1209">
        <f t="shared" si="251"/>
        <v>0</v>
      </c>
      <c r="UTN78" s="1209">
        <f t="shared" si="251"/>
        <v>0</v>
      </c>
      <c r="UTO78" s="1209">
        <f t="shared" si="251"/>
        <v>0</v>
      </c>
      <c r="UTP78" s="1209">
        <f t="shared" si="251"/>
        <v>0</v>
      </c>
      <c r="UTQ78" s="1209">
        <f t="shared" si="251"/>
        <v>0</v>
      </c>
      <c r="UTR78" s="1209">
        <f t="shared" si="251"/>
        <v>0</v>
      </c>
      <c r="UTS78" s="1209">
        <f t="shared" si="251"/>
        <v>0</v>
      </c>
      <c r="UTT78" s="1209">
        <f t="shared" si="251"/>
        <v>0</v>
      </c>
      <c r="UTU78" s="1209">
        <f t="shared" si="251"/>
        <v>0</v>
      </c>
      <c r="UTV78" s="1209">
        <f t="shared" si="251"/>
        <v>0</v>
      </c>
      <c r="UTW78" s="1209">
        <f t="shared" si="251"/>
        <v>0</v>
      </c>
      <c r="UTX78" s="1209">
        <f t="shared" si="251"/>
        <v>0</v>
      </c>
      <c r="UTY78" s="1209">
        <f t="shared" si="251"/>
        <v>0</v>
      </c>
      <c r="UTZ78" s="1209">
        <f t="shared" si="251"/>
        <v>0</v>
      </c>
      <c r="UUA78" s="1209">
        <f t="shared" si="251"/>
        <v>0</v>
      </c>
      <c r="UUB78" s="1209">
        <f t="shared" si="251"/>
        <v>0</v>
      </c>
      <c r="UUC78" s="1209">
        <f t="shared" si="251"/>
        <v>0</v>
      </c>
      <c r="UUD78" s="1209">
        <f t="shared" si="251"/>
        <v>0</v>
      </c>
      <c r="UUE78" s="1209">
        <f t="shared" si="251"/>
        <v>0</v>
      </c>
      <c r="UUF78" s="1209">
        <f t="shared" si="251"/>
        <v>0</v>
      </c>
      <c r="UUG78" s="1209">
        <f t="shared" si="251"/>
        <v>0</v>
      </c>
      <c r="UUH78" s="1209">
        <f t="shared" si="251"/>
        <v>0</v>
      </c>
      <c r="UUI78" s="1209">
        <f t="shared" si="251"/>
        <v>0</v>
      </c>
      <c r="UUJ78" s="1209">
        <f t="shared" si="251"/>
        <v>0</v>
      </c>
      <c r="UUK78" s="1209">
        <f t="shared" si="251"/>
        <v>0</v>
      </c>
      <c r="UUL78" s="1209">
        <f t="shared" si="251"/>
        <v>0</v>
      </c>
      <c r="UUM78" s="1209">
        <f t="shared" si="251"/>
        <v>0</v>
      </c>
      <c r="UUN78" s="1209">
        <f t="shared" si="251"/>
        <v>0</v>
      </c>
      <c r="UUO78" s="1209">
        <f t="shared" si="251"/>
        <v>0</v>
      </c>
      <c r="UUP78" s="1209">
        <f t="shared" si="251"/>
        <v>0</v>
      </c>
      <c r="UUQ78" s="1209">
        <f t="shared" si="251"/>
        <v>0</v>
      </c>
      <c r="UUR78" s="1209">
        <f t="shared" si="251"/>
        <v>0</v>
      </c>
      <c r="UUS78" s="1209">
        <f t="shared" si="251"/>
        <v>0</v>
      </c>
      <c r="UUT78" s="1209">
        <f t="shared" si="251"/>
        <v>0</v>
      </c>
      <c r="UUU78" s="1209">
        <f t="shared" si="251"/>
        <v>0</v>
      </c>
      <c r="UUV78" s="1209">
        <f t="shared" si="251"/>
        <v>0</v>
      </c>
      <c r="UUW78" s="1209">
        <f t="shared" si="251"/>
        <v>0</v>
      </c>
      <c r="UUX78" s="1209">
        <f t="shared" si="251"/>
        <v>0</v>
      </c>
      <c r="UUY78" s="1209">
        <f t="shared" si="251"/>
        <v>0</v>
      </c>
      <c r="UUZ78" s="1209">
        <f t="shared" si="251"/>
        <v>0</v>
      </c>
      <c r="UVA78" s="1209">
        <f t="shared" si="251"/>
        <v>0</v>
      </c>
      <c r="UVB78" s="1209">
        <f t="shared" si="251"/>
        <v>0</v>
      </c>
      <c r="UVC78" s="1209">
        <f t="shared" si="251"/>
        <v>0</v>
      </c>
      <c r="UVD78" s="1209">
        <f t="shared" si="251"/>
        <v>0</v>
      </c>
      <c r="UVE78" s="1209">
        <f t="shared" si="251"/>
        <v>0</v>
      </c>
      <c r="UVF78" s="1209">
        <f t="shared" si="251"/>
        <v>0</v>
      </c>
      <c r="UVG78" s="1209">
        <f t="shared" si="251"/>
        <v>0</v>
      </c>
      <c r="UVH78" s="1209">
        <f t="shared" si="251"/>
        <v>0</v>
      </c>
      <c r="UVI78" s="1209">
        <f t="shared" si="251"/>
        <v>0</v>
      </c>
      <c r="UVJ78" s="1209">
        <f t="shared" si="251"/>
        <v>0</v>
      </c>
      <c r="UVK78" s="1209">
        <f t="shared" si="251"/>
        <v>0</v>
      </c>
      <c r="UVL78" s="1209">
        <f t="shared" si="251"/>
        <v>0</v>
      </c>
      <c r="UVM78" s="1209">
        <f t="shared" si="251"/>
        <v>0</v>
      </c>
      <c r="UVN78" s="1209">
        <f t="shared" si="251"/>
        <v>0</v>
      </c>
      <c r="UVO78" s="1209">
        <f t="shared" si="251"/>
        <v>0</v>
      </c>
      <c r="UVP78" s="1209">
        <f t="shared" si="251"/>
        <v>0</v>
      </c>
      <c r="UVQ78" s="1209">
        <f t="shared" si="251"/>
        <v>0</v>
      </c>
      <c r="UVR78" s="1209">
        <f t="shared" si="251"/>
        <v>0</v>
      </c>
      <c r="UVS78" s="1209">
        <f t="shared" si="251"/>
        <v>0</v>
      </c>
      <c r="UVT78" s="1209">
        <f t="shared" ref="UVT78:UYE78" si="252">SUM(UVT76:UVT77)</f>
        <v>0</v>
      </c>
      <c r="UVU78" s="1209">
        <f t="shared" si="252"/>
        <v>0</v>
      </c>
      <c r="UVV78" s="1209">
        <f t="shared" si="252"/>
        <v>0</v>
      </c>
      <c r="UVW78" s="1209">
        <f t="shared" si="252"/>
        <v>0</v>
      </c>
      <c r="UVX78" s="1209">
        <f t="shared" si="252"/>
        <v>0</v>
      </c>
      <c r="UVY78" s="1209">
        <f t="shared" si="252"/>
        <v>0</v>
      </c>
      <c r="UVZ78" s="1209">
        <f t="shared" si="252"/>
        <v>0</v>
      </c>
      <c r="UWA78" s="1209">
        <f t="shared" si="252"/>
        <v>0</v>
      </c>
      <c r="UWB78" s="1209">
        <f t="shared" si="252"/>
        <v>0</v>
      </c>
      <c r="UWC78" s="1209">
        <f t="shared" si="252"/>
        <v>0</v>
      </c>
      <c r="UWD78" s="1209">
        <f t="shared" si="252"/>
        <v>0</v>
      </c>
      <c r="UWE78" s="1209">
        <f t="shared" si="252"/>
        <v>0</v>
      </c>
      <c r="UWF78" s="1209">
        <f t="shared" si="252"/>
        <v>0</v>
      </c>
      <c r="UWG78" s="1209">
        <f t="shared" si="252"/>
        <v>0</v>
      </c>
      <c r="UWH78" s="1209">
        <f t="shared" si="252"/>
        <v>0</v>
      </c>
      <c r="UWI78" s="1209">
        <f t="shared" si="252"/>
        <v>0</v>
      </c>
      <c r="UWJ78" s="1209">
        <f t="shared" si="252"/>
        <v>0</v>
      </c>
      <c r="UWK78" s="1209">
        <f t="shared" si="252"/>
        <v>0</v>
      </c>
      <c r="UWL78" s="1209">
        <f t="shared" si="252"/>
        <v>0</v>
      </c>
      <c r="UWM78" s="1209">
        <f t="shared" si="252"/>
        <v>0</v>
      </c>
      <c r="UWN78" s="1209">
        <f t="shared" si="252"/>
        <v>0</v>
      </c>
      <c r="UWO78" s="1209">
        <f t="shared" si="252"/>
        <v>0</v>
      </c>
      <c r="UWP78" s="1209">
        <f t="shared" si="252"/>
        <v>0</v>
      </c>
      <c r="UWQ78" s="1209">
        <f t="shared" si="252"/>
        <v>0</v>
      </c>
      <c r="UWR78" s="1209">
        <f t="shared" si="252"/>
        <v>0</v>
      </c>
      <c r="UWS78" s="1209">
        <f t="shared" si="252"/>
        <v>0</v>
      </c>
      <c r="UWT78" s="1209">
        <f t="shared" si="252"/>
        <v>0</v>
      </c>
      <c r="UWU78" s="1209">
        <f t="shared" si="252"/>
        <v>0</v>
      </c>
      <c r="UWV78" s="1209">
        <f t="shared" si="252"/>
        <v>0</v>
      </c>
      <c r="UWW78" s="1209">
        <f t="shared" si="252"/>
        <v>0</v>
      </c>
      <c r="UWX78" s="1209">
        <f t="shared" si="252"/>
        <v>0</v>
      </c>
      <c r="UWY78" s="1209">
        <f t="shared" si="252"/>
        <v>0</v>
      </c>
      <c r="UWZ78" s="1209">
        <f t="shared" si="252"/>
        <v>0</v>
      </c>
      <c r="UXA78" s="1209">
        <f t="shared" si="252"/>
        <v>0</v>
      </c>
      <c r="UXB78" s="1209">
        <f t="shared" si="252"/>
        <v>0</v>
      </c>
      <c r="UXC78" s="1209">
        <f t="shared" si="252"/>
        <v>0</v>
      </c>
      <c r="UXD78" s="1209">
        <f t="shared" si="252"/>
        <v>0</v>
      </c>
      <c r="UXE78" s="1209">
        <f t="shared" si="252"/>
        <v>0</v>
      </c>
      <c r="UXF78" s="1209">
        <f t="shared" si="252"/>
        <v>0</v>
      </c>
      <c r="UXG78" s="1209">
        <f t="shared" si="252"/>
        <v>0</v>
      </c>
      <c r="UXH78" s="1209">
        <f t="shared" si="252"/>
        <v>0</v>
      </c>
      <c r="UXI78" s="1209">
        <f t="shared" si="252"/>
        <v>0</v>
      </c>
      <c r="UXJ78" s="1209">
        <f t="shared" si="252"/>
        <v>0</v>
      </c>
      <c r="UXK78" s="1209">
        <f t="shared" si="252"/>
        <v>0</v>
      </c>
      <c r="UXL78" s="1209">
        <f t="shared" si="252"/>
        <v>0</v>
      </c>
      <c r="UXM78" s="1209">
        <f t="shared" si="252"/>
        <v>0</v>
      </c>
      <c r="UXN78" s="1209">
        <f t="shared" si="252"/>
        <v>0</v>
      </c>
      <c r="UXO78" s="1209">
        <f t="shared" si="252"/>
        <v>0</v>
      </c>
      <c r="UXP78" s="1209">
        <f t="shared" si="252"/>
        <v>0</v>
      </c>
      <c r="UXQ78" s="1209">
        <f t="shared" si="252"/>
        <v>0</v>
      </c>
      <c r="UXR78" s="1209">
        <f t="shared" si="252"/>
        <v>0</v>
      </c>
      <c r="UXS78" s="1209">
        <f t="shared" si="252"/>
        <v>0</v>
      </c>
      <c r="UXT78" s="1209">
        <f t="shared" si="252"/>
        <v>0</v>
      </c>
      <c r="UXU78" s="1209">
        <f t="shared" si="252"/>
        <v>0</v>
      </c>
      <c r="UXV78" s="1209">
        <f t="shared" si="252"/>
        <v>0</v>
      </c>
      <c r="UXW78" s="1209">
        <f t="shared" si="252"/>
        <v>0</v>
      </c>
      <c r="UXX78" s="1209">
        <f t="shared" si="252"/>
        <v>0</v>
      </c>
      <c r="UXY78" s="1209">
        <f t="shared" si="252"/>
        <v>0</v>
      </c>
      <c r="UXZ78" s="1209">
        <f t="shared" si="252"/>
        <v>0</v>
      </c>
      <c r="UYA78" s="1209">
        <f t="shared" si="252"/>
        <v>0</v>
      </c>
      <c r="UYB78" s="1209">
        <f t="shared" si="252"/>
        <v>0</v>
      </c>
      <c r="UYC78" s="1209">
        <f t="shared" si="252"/>
        <v>0</v>
      </c>
      <c r="UYD78" s="1209">
        <f t="shared" si="252"/>
        <v>0</v>
      </c>
      <c r="UYE78" s="1209">
        <f t="shared" si="252"/>
        <v>0</v>
      </c>
      <c r="UYF78" s="1209">
        <f t="shared" ref="UYF78:VAQ78" si="253">SUM(UYF76:UYF77)</f>
        <v>0</v>
      </c>
      <c r="UYG78" s="1209">
        <f t="shared" si="253"/>
        <v>0</v>
      </c>
      <c r="UYH78" s="1209">
        <f t="shared" si="253"/>
        <v>0</v>
      </c>
      <c r="UYI78" s="1209">
        <f t="shared" si="253"/>
        <v>0</v>
      </c>
      <c r="UYJ78" s="1209">
        <f t="shared" si="253"/>
        <v>0</v>
      </c>
      <c r="UYK78" s="1209">
        <f t="shared" si="253"/>
        <v>0</v>
      </c>
      <c r="UYL78" s="1209">
        <f t="shared" si="253"/>
        <v>0</v>
      </c>
      <c r="UYM78" s="1209">
        <f t="shared" si="253"/>
        <v>0</v>
      </c>
      <c r="UYN78" s="1209">
        <f t="shared" si="253"/>
        <v>0</v>
      </c>
      <c r="UYO78" s="1209">
        <f t="shared" si="253"/>
        <v>0</v>
      </c>
      <c r="UYP78" s="1209">
        <f t="shared" si="253"/>
        <v>0</v>
      </c>
      <c r="UYQ78" s="1209">
        <f t="shared" si="253"/>
        <v>0</v>
      </c>
      <c r="UYR78" s="1209">
        <f t="shared" si="253"/>
        <v>0</v>
      </c>
      <c r="UYS78" s="1209">
        <f t="shared" si="253"/>
        <v>0</v>
      </c>
      <c r="UYT78" s="1209">
        <f t="shared" si="253"/>
        <v>0</v>
      </c>
      <c r="UYU78" s="1209">
        <f t="shared" si="253"/>
        <v>0</v>
      </c>
      <c r="UYV78" s="1209">
        <f t="shared" si="253"/>
        <v>0</v>
      </c>
      <c r="UYW78" s="1209">
        <f t="shared" si="253"/>
        <v>0</v>
      </c>
      <c r="UYX78" s="1209">
        <f t="shared" si="253"/>
        <v>0</v>
      </c>
      <c r="UYY78" s="1209">
        <f t="shared" si="253"/>
        <v>0</v>
      </c>
      <c r="UYZ78" s="1209">
        <f t="shared" si="253"/>
        <v>0</v>
      </c>
      <c r="UZA78" s="1209">
        <f t="shared" si="253"/>
        <v>0</v>
      </c>
      <c r="UZB78" s="1209">
        <f t="shared" si="253"/>
        <v>0</v>
      </c>
      <c r="UZC78" s="1209">
        <f t="shared" si="253"/>
        <v>0</v>
      </c>
      <c r="UZD78" s="1209">
        <f t="shared" si="253"/>
        <v>0</v>
      </c>
      <c r="UZE78" s="1209">
        <f t="shared" si="253"/>
        <v>0</v>
      </c>
      <c r="UZF78" s="1209">
        <f t="shared" si="253"/>
        <v>0</v>
      </c>
      <c r="UZG78" s="1209">
        <f t="shared" si="253"/>
        <v>0</v>
      </c>
      <c r="UZH78" s="1209">
        <f t="shared" si="253"/>
        <v>0</v>
      </c>
      <c r="UZI78" s="1209">
        <f t="shared" si="253"/>
        <v>0</v>
      </c>
      <c r="UZJ78" s="1209">
        <f t="shared" si="253"/>
        <v>0</v>
      </c>
      <c r="UZK78" s="1209">
        <f t="shared" si="253"/>
        <v>0</v>
      </c>
      <c r="UZL78" s="1209">
        <f t="shared" si="253"/>
        <v>0</v>
      </c>
      <c r="UZM78" s="1209">
        <f t="shared" si="253"/>
        <v>0</v>
      </c>
      <c r="UZN78" s="1209">
        <f t="shared" si="253"/>
        <v>0</v>
      </c>
      <c r="UZO78" s="1209">
        <f t="shared" si="253"/>
        <v>0</v>
      </c>
      <c r="UZP78" s="1209">
        <f t="shared" si="253"/>
        <v>0</v>
      </c>
      <c r="UZQ78" s="1209">
        <f t="shared" si="253"/>
        <v>0</v>
      </c>
      <c r="UZR78" s="1209">
        <f t="shared" si="253"/>
        <v>0</v>
      </c>
      <c r="UZS78" s="1209">
        <f t="shared" si="253"/>
        <v>0</v>
      </c>
      <c r="UZT78" s="1209">
        <f t="shared" si="253"/>
        <v>0</v>
      </c>
      <c r="UZU78" s="1209">
        <f t="shared" si="253"/>
        <v>0</v>
      </c>
      <c r="UZV78" s="1209">
        <f t="shared" si="253"/>
        <v>0</v>
      </c>
      <c r="UZW78" s="1209">
        <f t="shared" si="253"/>
        <v>0</v>
      </c>
      <c r="UZX78" s="1209">
        <f t="shared" si="253"/>
        <v>0</v>
      </c>
      <c r="UZY78" s="1209">
        <f t="shared" si="253"/>
        <v>0</v>
      </c>
      <c r="UZZ78" s="1209">
        <f t="shared" si="253"/>
        <v>0</v>
      </c>
      <c r="VAA78" s="1209">
        <f t="shared" si="253"/>
        <v>0</v>
      </c>
      <c r="VAB78" s="1209">
        <f t="shared" si="253"/>
        <v>0</v>
      </c>
      <c r="VAC78" s="1209">
        <f t="shared" si="253"/>
        <v>0</v>
      </c>
      <c r="VAD78" s="1209">
        <f t="shared" si="253"/>
        <v>0</v>
      </c>
      <c r="VAE78" s="1209">
        <f t="shared" si="253"/>
        <v>0</v>
      </c>
      <c r="VAF78" s="1209">
        <f t="shared" si="253"/>
        <v>0</v>
      </c>
      <c r="VAG78" s="1209">
        <f t="shared" si="253"/>
        <v>0</v>
      </c>
      <c r="VAH78" s="1209">
        <f t="shared" si="253"/>
        <v>0</v>
      </c>
      <c r="VAI78" s="1209">
        <f t="shared" si="253"/>
        <v>0</v>
      </c>
      <c r="VAJ78" s="1209">
        <f t="shared" si="253"/>
        <v>0</v>
      </c>
      <c r="VAK78" s="1209">
        <f t="shared" si="253"/>
        <v>0</v>
      </c>
      <c r="VAL78" s="1209">
        <f t="shared" si="253"/>
        <v>0</v>
      </c>
      <c r="VAM78" s="1209">
        <f t="shared" si="253"/>
        <v>0</v>
      </c>
      <c r="VAN78" s="1209">
        <f t="shared" si="253"/>
        <v>0</v>
      </c>
      <c r="VAO78" s="1209">
        <f t="shared" si="253"/>
        <v>0</v>
      </c>
      <c r="VAP78" s="1209">
        <f t="shared" si="253"/>
        <v>0</v>
      </c>
      <c r="VAQ78" s="1209">
        <f t="shared" si="253"/>
        <v>0</v>
      </c>
      <c r="VAR78" s="1209">
        <f t="shared" ref="VAR78:VDC78" si="254">SUM(VAR76:VAR77)</f>
        <v>0</v>
      </c>
      <c r="VAS78" s="1209">
        <f t="shared" si="254"/>
        <v>0</v>
      </c>
      <c r="VAT78" s="1209">
        <f t="shared" si="254"/>
        <v>0</v>
      </c>
      <c r="VAU78" s="1209">
        <f t="shared" si="254"/>
        <v>0</v>
      </c>
      <c r="VAV78" s="1209">
        <f t="shared" si="254"/>
        <v>0</v>
      </c>
      <c r="VAW78" s="1209">
        <f t="shared" si="254"/>
        <v>0</v>
      </c>
      <c r="VAX78" s="1209">
        <f t="shared" si="254"/>
        <v>0</v>
      </c>
      <c r="VAY78" s="1209">
        <f t="shared" si="254"/>
        <v>0</v>
      </c>
      <c r="VAZ78" s="1209">
        <f t="shared" si="254"/>
        <v>0</v>
      </c>
      <c r="VBA78" s="1209">
        <f t="shared" si="254"/>
        <v>0</v>
      </c>
      <c r="VBB78" s="1209">
        <f t="shared" si="254"/>
        <v>0</v>
      </c>
      <c r="VBC78" s="1209">
        <f t="shared" si="254"/>
        <v>0</v>
      </c>
      <c r="VBD78" s="1209">
        <f t="shared" si="254"/>
        <v>0</v>
      </c>
      <c r="VBE78" s="1209">
        <f t="shared" si="254"/>
        <v>0</v>
      </c>
      <c r="VBF78" s="1209">
        <f t="shared" si="254"/>
        <v>0</v>
      </c>
      <c r="VBG78" s="1209">
        <f t="shared" si="254"/>
        <v>0</v>
      </c>
      <c r="VBH78" s="1209">
        <f t="shared" si="254"/>
        <v>0</v>
      </c>
      <c r="VBI78" s="1209">
        <f t="shared" si="254"/>
        <v>0</v>
      </c>
      <c r="VBJ78" s="1209">
        <f t="shared" si="254"/>
        <v>0</v>
      </c>
      <c r="VBK78" s="1209">
        <f t="shared" si="254"/>
        <v>0</v>
      </c>
      <c r="VBL78" s="1209">
        <f t="shared" si="254"/>
        <v>0</v>
      </c>
      <c r="VBM78" s="1209">
        <f t="shared" si="254"/>
        <v>0</v>
      </c>
      <c r="VBN78" s="1209">
        <f t="shared" si="254"/>
        <v>0</v>
      </c>
      <c r="VBO78" s="1209">
        <f t="shared" si="254"/>
        <v>0</v>
      </c>
      <c r="VBP78" s="1209">
        <f t="shared" si="254"/>
        <v>0</v>
      </c>
      <c r="VBQ78" s="1209">
        <f t="shared" si="254"/>
        <v>0</v>
      </c>
      <c r="VBR78" s="1209">
        <f t="shared" si="254"/>
        <v>0</v>
      </c>
      <c r="VBS78" s="1209">
        <f t="shared" si="254"/>
        <v>0</v>
      </c>
      <c r="VBT78" s="1209">
        <f t="shared" si="254"/>
        <v>0</v>
      </c>
      <c r="VBU78" s="1209">
        <f t="shared" si="254"/>
        <v>0</v>
      </c>
      <c r="VBV78" s="1209">
        <f t="shared" si="254"/>
        <v>0</v>
      </c>
      <c r="VBW78" s="1209">
        <f t="shared" si="254"/>
        <v>0</v>
      </c>
      <c r="VBX78" s="1209">
        <f t="shared" si="254"/>
        <v>0</v>
      </c>
      <c r="VBY78" s="1209">
        <f t="shared" si="254"/>
        <v>0</v>
      </c>
      <c r="VBZ78" s="1209">
        <f t="shared" si="254"/>
        <v>0</v>
      </c>
      <c r="VCA78" s="1209">
        <f t="shared" si="254"/>
        <v>0</v>
      </c>
      <c r="VCB78" s="1209">
        <f t="shared" si="254"/>
        <v>0</v>
      </c>
      <c r="VCC78" s="1209">
        <f t="shared" si="254"/>
        <v>0</v>
      </c>
      <c r="VCD78" s="1209">
        <f t="shared" si="254"/>
        <v>0</v>
      </c>
      <c r="VCE78" s="1209">
        <f t="shared" si="254"/>
        <v>0</v>
      </c>
      <c r="VCF78" s="1209">
        <f t="shared" si="254"/>
        <v>0</v>
      </c>
      <c r="VCG78" s="1209">
        <f t="shared" si="254"/>
        <v>0</v>
      </c>
      <c r="VCH78" s="1209">
        <f t="shared" si="254"/>
        <v>0</v>
      </c>
      <c r="VCI78" s="1209">
        <f t="shared" si="254"/>
        <v>0</v>
      </c>
      <c r="VCJ78" s="1209">
        <f t="shared" si="254"/>
        <v>0</v>
      </c>
      <c r="VCK78" s="1209">
        <f t="shared" si="254"/>
        <v>0</v>
      </c>
      <c r="VCL78" s="1209">
        <f t="shared" si="254"/>
        <v>0</v>
      </c>
      <c r="VCM78" s="1209">
        <f t="shared" si="254"/>
        <v>0</v>
      </c>
      <c r="VCN78" s="1209">
        <f t="shared" si="254"/>
        <v>0</v>
      </c>
      <c r="VCO78" s="1209">
        <f t="shared" si="254"/>
        <v>0</v>
      </c>
      <c r="VCP78" s="1209">
        <f t="shared" si="254"/>
        <v>0</v>
      </c>
      <c r="VCQ78" s="1209">
        <f t="shared" si="254"/>
        <v>0</v>
      </c>
      <c r="VCR78" s="1209">
        <f t="shared" si="254"/>
        <v>0</v>
      </c>
      <c r="VCS78" s="1209">
        <f t="shared" si="254"/>
        <v>0</v>
      </c>
      <c r="VCT78" s="1209">
        <f t="shared" si="254"/>
        <v>0</v>
      </c>
      <c r="VCU78" s="1209">
        <f t="shared" si="254"/>
        <v>0</v>
      </c>
      <c r="VCV78" s="1209">
        <f t="shared" si="254"/>
        <v>0</v>
      </c>
      <c r="VCW78" s="1209">
        <f t="shared" si="254"/>
        <v>0</v>
      </c>
      <c r="VCX78" s="1209">
        <f t="shared" si="254"/>
        <v>0</v>
      </c>
      <c r="VCY78" s="1209">
        <f t="shared" si="254"/>
        <v>0</v>
      </c>
      <c r="VCZ78" s="1209">
        <f t="shared" si="254"/>
        <v>0</v>
      </c>
      <c r="VDA78" s="1209">
        <f t="shared" si="254"/>
        <v>0</v>
      </c>
      <c r="VDB78" s="1209">
        <f t="shared" si="254"/>
        <v>0</v>
      </c>
      <c r="VDC78" s="1209">
        <f t="shared" si="254"/>
        <v>0</v>
      </c>
      <c r="VDD78" s="1209">
        <f t="shared" ref="VDD78:VFO78" si="255">SUM(VDD76:VDD77)</f>
        <v>0</v>
      </c>
      <c r="VDE78" s="1209">
        <f t="shared" si="255"/>
        <v>0</v>
      </c>
      <c r="VDF78" s="1209">
        <f t="shared" si="255"/>
        <v>0</v>
      </c>
      <c r="VDG78" s="1209">
        <f t="shared" si="255"/>
        <v>0</v>
      </c>
      <c r="VDH78" s="1209">
        <f t="shared" si="255"/>
        <v>0</v>
      </c>
      <c r="VDI78" s="1209">
        <f t="shared" si="255"/>
        <v>0</v>
      </c>
      <c r="VDJ78" s="1209">
        <f t="shared" si="255"/>
        <v>0</v>
      </c>
      <c r="VDK78" s="1209">
        <f t="shared" si="255"/>
        <v>0</v>
      </c>
      <c r="VDL78" s="1209">
        <f t="shared" si="255"/>
        <v>0</v>
      </c>
      <c r="VDM78" s="1209">
        <f t="shared" si="255"/>
        <v>0</v>
      </c>
      <c r="VDN78" s="1209">
        <f t="shared" si="255"/>
        <v>0</v>
      </c>
      <c r="VDO78" s="1209">
        <f t="shared" si="255"/>
        <v>0</v>
      </c>
      <c r="VDP78" s="1209">
        <f t="shared" si="255"/>
        <v>0</v>
      </c>
      <c r="VDQ78" s="1209">
        <f t="shared" si="255"/>
        <v>0</v>
      </c>
      <c r="VDR78" s="1209">
        <f t="shared" si="255"/>
        <v>0</v>
      </c>
      <c r="VDS78" s="1209">
        <f t="shared" si="255"/>
        <v>0</v>
      </c>
      <c r="VDT78" s="1209">
        <f t="shared" si="255"/>
        <v>0</v>
      </c>
      <c r="VDU78" s="1209">
        <f t="shared" si="255"/>
        <v>0</v>
      </c>
      <c r="VDV78" s="1209">
        <f t="shared" si="255"/>
        <v>0</v>
      </c>
      <c r="VDW78" s="1209">
        <f t="shared" si="255"/>
        <v>0</v>
      </c>
      <c r="VDX78" s="1209">
        <f t="shared" si="255"/>
        <v>0</v>
      </c>
      <c r="VDY78" s="1209">
        <f t="shared" si="255"/>
        <v>0</v>
      </c>
      <c r="VDZ78" s="1209">
        <f t="shared" si="255"/>
        <v>0</v>
      </c>
      <c r="VEA78" s="1209">
        <f t="shared" si="255"/>
        <v>0</v>
      </c>
      <c r="VEB78" s="1209">
        <f t="shared" si="255"/>
        <v>0</v>
      </c>
      <c r="VEC78" s="1209">
        <f t="shared" si="255"/>
        <v>0</v>
      </c>
      <c r="VED78" s="1209">
        <f t="shared" si="255"/>
        <v>0</v>
      </c>
      <c r="VEE78" s="1209">
        <f t="shared" si="255"/>
        <v>0</v>
      </c>
      <c r="VEF78" s="1209">
        <f t="shared" si="255"/>
        <v>0</v>
      </c>
      <c r="VEG78" s="1209">
        <f t="shared" si="255"/>
        <v>0</v>
      </c>
      <c r="VEH78" s="1209">
        <f t="shared" si="255"/>
        <v>0</v>
      </c>
      <c r="VEI78" s="1209">
        <f t="shared" si="255"/>
        <v>0</v>
      </c>
      <c r="VEJ78" s="1209">
        <f t="shared" si="255"/>
        <v>0</v>
      </c>
      <c r="VEK78" s="1209">
        <f t="shared" si="255"/>
        <v>0</v>
      </c>
      <c r="VEL78" s="1209">
        <f t="shared" si="255"/>
        <v>0</v>
      </c>
      <c r="VEM78" s="1209">
        <f t="shared" si="255"/>
        <v>0</v>
      </c>
      <c r="VEN78" s="1209">
        <f t="shared" si="255"/>
        <v>0</v>
      </c>
      <c r="VEO78" s="1209">
        <f t="shared" si="255"/>
        <v>0</v>
      </c>
      <c r="VEP78" s="1209">
        <f t="shared" si="255"/>
        <v>0</v>
      </c>
      <c r="VEQ78" s="1209">
        <f t="shared" si="255"/>
        <v>0</v>
      </c>
      <c r="VER78" s="1209">
        <f t="shared" si="255"/>
        <v>0</v>
      </c>
      <c r="VES78" s="1209">
        <f t="shared" si="255"/>
        <v>0</v>
      </c>
      <c r="VET78" s="1209">
        <f t="shared" si="255"/>
        <v>0</v>
      </c>
      <c r="VEU78" s="1209">
        <f t="shared" si="255"/>
        <v>0</v>
      </c>
      <c r="VEV78" s="1209">
        <f t="shared" si="255"/>
        <v>0</v>
      </c>
      <c r="VEW78" s="1209">
        <f t="shared" si="255"/>
        <v>0</v>
      </c>
      <c r="VEX78" s="1209">
        <f t="shared" si="255"/>
        <v>0</v>
      </c>
      <c r="VEY78" s="1209">
        <f t="shared" si="255"/>
        <v>0</v>
      </c>
      <c r="VEZ78" s="1209">
        <f t="shared" si="255"/>
        <v>0</v>
      </c>
      <c r="VFA78" s="1209">
        <f t="shared" si="255"/>
        <v>0</v>
      </c>
      <c r="VFB78" s="1209">
        <f t="shared" si="255"/>
        <v>0</v>
      </c>
      <c r="VFC78" s="1209">
        <f t="shared" si="255"/>
        <v>0</v>
      </c>
      <c r="VFD78" s="1209">
        <f t="shared" si="255"/>
        <v>0</v>
      </c>
      <c r="VFE78" s="1209">
        <f t="shared" si="255"/>
        <v>0</v>
      </c>
      <c r="VFF78" s="1209">
        <f t="shared" si="255"/>
        <v>0</v>
      </c>
      <c r="VFG78" s="1209">
        <f t="shared" si="255"/>
        <v>0</v>
      </c>
      <c r="VFH78" s="1209">
        <f t="shared" si="255"/>
        <v>0</v>
      </c>
      <c r="VFI78" s="1209">
        <f t="shared" si="255"/>
        <v>0</v>
      </c>
      <c r="VFJ78" s="1209">
        <f t="shared" si="255"/>
        <v>0</v>
      </c>
      <c r="VFK78" s="1209">
        <f t="shared" si="255"/>
        <v>0</v>
      </c>
      <c r="VFL78" s="1209">
        <f t="shared" si="255"/>
        <v>0</v>
      </c>
      <c r="VFM78" s="1209">
        <f t="shared" si="255"/>
        <v>0</v>
      </c>
      <c r="VFN78" s="1209">
        <f t="shared" si="255"/>
        <v>0</v>
      </c>
      <c r="VFO78" s="1209">
        <f t="shared" si="255"/>
        <v>0</v>
      </c>
      <c r="VFP78" s="1209">
        <f t="shared" ref="VFP78:VIA78" si="256">SUM(VFP76:VFP77)</f>
        <v>0</v>
      </c>
      <c r="VFQ78" s="1209">
        <f t="shared" si="256"/>
        <v>0</v>
      </c>
      <c r="VFR78" s="1209">
        <f t="shared" si="256"/>
        <v>0</v>
      </c>
      <c r="VFS78" s="1209">
        <f t="shared" si="256"/>
        <v>0</v>
      </c>
      <c r="VFT78" s="1209">
        <f t="shared" si="256"/>
        <v>0</v>
      </c>
      <c r="VFU78" s="1209">
        <f t="shared" si="256"/>
        <v>0</v>
      </c>
      <c r="VFV78" s="1209">
        <f t="shared" si="256"/>
        <v>0</v>
      </c>
      <c r="VFW78" s="1209">
        <f t="shared" si="256"/>
        <v>0</v>
      </c>
      <c r="VFX78" s="1209">
        <f t="shared" si="256"/>
        <v>0</v>
      </c>
      <c r="VFY78" s="1209">
        <f t="shared" si="256"/>
        <v>0</v>
      </c>
      <c r="VFZ78" s="1209">
        <f t="shared" si="256"/>
        <v>0</v>
      </c>
      <c r="VGA78" s="1209">
        <f t="shared" si="256"/>
        <v>0</v>
      </c>
      <c r="VGB78" s="1209">
        <f t="shared" si="256"/>
        <v>0</v>
      </c>
      <c r="VGC78" s="1209">
        <f t="shared" si="256"/>
        <v>0</v>
      </c>
      <c r="VGD78" s="1209">
        <f t="shared" si="256"/>
        <v>0</v>
      </c>
      <c r="VGE78" s="1209">
        <f t="shared" si="256"/>
        <v>0</v>
      </c>
      <c r="VGF78" s="1209">
        <f t="shared" si="256"/>
        <v>0</v>
      </c>
      <c r="VGG78" s="1209">
        <f t="shared" si="256"/>
        <v>0</v>
      </c>
      <c r="VGH78" s="1209">
        <f t="shared" si="256"/>
        <v>0</v>
      </c>
      <c r="VGI78" s="1209">
        <f t="shared" si="256"/>
        <v>0</v>
      </c>
      <c r="VGJ78" s="1209">
        <f t="shared" si="256"/>
        <v>0</v>
      </c>
      <c r="VGK78" s="1209">
        <f t="shared" si="256"/>
        <v>0</v>
      </c>
      <c r="VGL78" s="1209">
        <f t="shared" si="256"/>
        <v>0</v>
      </c>
      <c r="VGM78" s="1209">
        <f t="shared" si="256"/>
        <v>0</v>
      </c>
      <c r="VGN78" s="1209">
        <f t="shared" si="256"/>
        <v>0</v>
      </c>
      <c r="VGO78" s="1209">
        <f t="shared" si="256"/>
        <v>0</v>
      </c>
      <c r="VGP78" s="1209">
        <f t="shared" si="256"/>
        <v>0</v>
      </c>
      <c r="VGQ78" s="1209">
        <f t="shared" si="256"/>
        <v>0</v>
      </c>
      <c r="VGR78" s="1209">
        <f t="shared" si="256"/>
        <v>0</v>
      </c>
      <c r="VGS78" s="1209">
        <f t="shared" si="256"/>
        <v>0</v>
      </c>
      <c r="VGT78" s="1209">
        <f t="shared" si="256"/>
        <v>0</v>
      </c>
      <c r="VGU78" s="1209">
        <f t="shared" si="256"/>
        <v>0</v>
      </c>
      <c r="VGV78" s="1209">
        <f t="shared" si="256"/>
        <v>0</v>
      </c>
      <c r="VGW78" s="1209">
        <f t="shared" si="256"/>
        <v>0</v>
      </c>
      <c r="VGX78" s="1209">
        <f t="shared" si="256"/>
        <v>0</v>
      </c>
      <c r="VGY78" s="1209">
        <f t="shared" si="256"/>
        <v>0</v>
      </c>
      <c r="VGZ78" s="1209">
        <f t="shared" si="256"/>
        <v>0</v>
      </c>
      <c r="VHA78" s="1209">
        <f t="shared" si="256"/>
        <v>0</v>
      </c>
      <c r="VHB78" s="1209">
        <f t="shared" si="256"/>
        <v>0</v>
      </c>
      <c r="VHC78" s="1209">
        <f t="shared" si="256"/>
        <v>0</v>
      </c>
      <c r="VHD78" s="1209">
        <f t="shared" si="256"/>
        <v>0</v>
      </c>
      <c r="VHE78" s="1209">
        <f t="shared" si="256"/>
        <v>0</v>
      </c>
      <c r="VHF78" s="1209">
        <f t="shared" si="256"/>
        <v>0</v>
      </c>
      <c r="VHG78" s="1209">
        <f t="shared" si="256"/>
        <v>0</v>
      </c>
      <c r="VHH78" s="1209">
        <f t="shared" si="256"/>
        <v>0</v>
      </c>
      <c r="VHI78" s="1209">
        <f t="shared" si="256"/>
        <v>0</v>
      </c>
      <c r="VHJ78" s="1209">
        <f t="shared" si="256"/>
        <v>0</v>
      </c>
      <c r="VHK78" s="1209">
        <f t="shared" si="256"/>
        <v>0</v>
      </c>
      <c r="VHL78" s="1209">
        <f t="shared" si="256"/>
        <v>0</v>
      </c>
      <c r="VHM78" s="1209">
        <f t="shared" si="256"/>
        <v>0</v>
      </c>
      <c r="VHN78" s="1209">
        <f t="shared" si="256"/>
        <v>0</v>
      </c>
      <c r="VHO78" s="1209">
        <f t="shared" si="256"/>
        <v>0</v>
      </c>
      <c r="VHP78" s="1209">
        <f t="shared" si="256"/>
        <v>0</v>
      </c>
      <c r="VHQ78" s="1209">
        <f t="shared" si="256"/>
        <v>0</v>
      </c>
      <c r="VHR78" s="1209">
        <f t="shared" si="256"/>
        <v>0</v>
      </c>
      <c r="VHS78" s="1209">
        <f t="shared" si="256"/>
        <v>0</v>
      </c>
      <c r="VHT78" s="1209">
        <f t="shared" si="256"/>
        <v>0</v>
      </c>
      <c r="VHU78" s="1209">
        <f t="shared" si="256"/>
        <v>0</v>
      </c>
      <c r="VHV78" s="1209">
        <f t="shared" si="256"/>
        <v>0</v>
      </c>
      <c r="VHW78" s="1209">
        <f t="shared" si="256"/>
        <v>0</v>
      </c>
      <c r="VHX78" s="1209">
        <f t="shared" si="256"/>
        <v>0</v>
      </c>
      <c r="VHY78" s="1209">
        <f t="shared" si="256"/>
        <v>0</v>
      </c>
      <c r="VHZ78" s="1209">
        <f t="shared" si="256"/>
        <v>0</v>
      </c>
      <c r="VIA78" s="1209">
        <f t="shared" si="256"/>
        <v>0</v>
      </c>
      <c r="VIB78" s="1209">
        <f t="shared" ref="VIB78:VKM78" si="257">SUM(VIB76:VIB77)</f>
        <v>0</v>
      </c>
      <c r="VIC78" s="1209">
        <f t="shared" si="257"/>
        <v>0</v>
      </c>
      <c r="VID78" s="1209">
        <f t="shared" si="257"/>
        <v>0</v>
      </c>
      <c r="VIE78" s="1209">
        <f t="shared" si="257"/>
        <v>0</v>
      </c>
      <c r="VIF78" s="1209">
        <f t="shared" si="257"/>
        <v>0</v>
      </c>
      <c r="VIG78" s="1209">
        <f t="shared" si="257"/>
        <v>0</v>
      </c>
      <c r="VIH78" s="1209">
        <f t="shared" si="257"/>
        <v>0</v>
      </c>
      <c r="VII78" s="1209">
        <f t="shared" si="257"/>
        <v>0</v>
      </c>
      <c r="VIJ78" s="1209">
        <f t="shared" si="257"/>
        <v>0</v>
      </c>
      <c r="VIK78" s="1209">
        <f t="shared" si="257"/>
        <v>0</v>
      </c>
      <c r="VIL78" s="1209">
        <f t="shared" si="257"/>
        <v>0</v>
      </c>
      <c r="VIM78" s="1209">
        <f t="shared" si="257"/>
        <v>0</v>
      </c>
      <c r="VIN78" s="1209">
        <f t="shared" si="257"/>
        <v>0</v>
      </c>
      <c r="VIO78" s="1209">
        <f t="shared" si="257"/>
        <v>0</v>
      </c>
      <c r="VIP78" s="1209">
        <f t="shared" si="257"/>
        <v>0</v>
      </c>
      <c r="VIQ78" s="1209">
        <f t="shared" si="257"/>
        <v>0</v>
      </c>
      <c r="VIR78" s="1209">
        <f t="shared" si="257"/>
        <v>0</v>
      </c>
      <c r="VIS78" s="1209">
        <f t="shared" si="257"/>
        <v>0</v>
      </c>
      <c r="VIT78" s="1209">
        <f t="shared" si="257"/>
        <v>0</v>
      </c>
      <c r="VIU78" s="1209">
        <f t="shared" si="257"/>
        <v>0</v>
      </c>
      <c r="VIV78" s="1209">
        <f t="shared" si="257"/>
        <v>0</v>
      </c>
      <c r="VIW78" s="1209">
        <f t="shared" si="257"/>
        <v>0</v>
      </c>
      <c r="VIX78" s="1209">
        <f t="shared" si="257"/>
        <v>0</v>
      </c>
      <c r="VIY78" s="1209">
        <f t="shared" si="257"/>
        <v>0</v>
      </c>
      <c r="VIZ78" s="1209">
        <f t="shared" si="257"/>
        <v>0</v>
      </c>
      <c r="VJA78" s="1209">
        <f t="shared" si="257"/>
        <v>0</v>
      </c>
      <c r="VJB78" s="1209">
        <f t="shared" si="257"/>
        <v>0</v>
      </c>
      <c r="VJC78" s="1209">
        <f t="shared" si="257"/>
        <v>0</v>
      </c>
      <c r="VJD78" s="1209">
        <f t="shared" si="257"/>
        <v>0</v>
      </c>
      <c r="VJE78" s="1209">
        <f t="shared" si="257"/>
        <v>0</v>
      </c>
      <c r="VJF78" s="1209">
        <f t="shared" si="257"/>
        <v>0</v>
      </c>
      <c r="VJG78" s="1209">
        <f t="shared" si="257"/>
        <v>0</v>
      </c>
      <c r="VJH78" s="1209">
        <f t="shared" si="257"/>
        <v>0</v>
      </c>
      <c r="VJI78" s="1209">
        <f t="shared" si="257"/>
        <v>0</v>
      </c>
      <c r="VJJ78" s="1209">
        <f t="shared" si="257"/>
        <v>0</v>
      </c>
      <c r="VJK78" s="1209">
        <f t="shared" si="257"/>
        <v>0</v>
      </c>
      <c r="VJL78" s="1209">
        <f t="shared" si="257"/>
        <v>0</v>
      </c>
      <c r="VJM78" s="1209">
        <f t="shared" si="257"/>
        <v>0</v>
      </c>
      <c r="VJN78" s="1209">
        <f t="shared" si="257"/>
        <v>0</v>
      </c>
      <c r="VJO78" s="1209">
        <f t="shared" si="257"/>
        <v>0</v>
      </c>
      <c r="VJP78" s="1209">
        <f t="shared" si="257"/>
        <v>0</v>
      </c>
      <c r="VJQ78" s="1209">
        <f t="shared" si="257"/>
        <v>0</v>
      </c>
      <c r="VJR78" s="1209">
        <f t="shared" si="257"/>
        <v>0</v>
      </c>
      <c r="VJS78" s="1209">
        <f t="shared" si="257"/>
        <v>0</v>
      </c>
      <c r="VJT78" s="1209">
        <f t="shared" si="257"/>
        <v>0</v>
      </c>
      <c r="VJU78" s="1209">
        <f t="shared" si="257"/>
        <v>0</v>
      </c>
      <c r="VJV78" s="1209">
        <f t="shared" si="257"/>
        <v>0</v>
      </c>
      <c r="VJW78" s="1209">
        <f t="shared" si="257"/>
        <v>0</v>
      </c>
      <c r="VJX78" s="1209">
        <f t="shared" si="257"/>
        <v>0</v>
      </c>
      <c r="VJY78" s="1209">
        <f t="shared" si="257"/>
        <v>0</v>
      </c>
      <c r="VJZ78" s="1209">
        <f t="shared" si="257"/>
        <v>0</v>
      </c>
      <c r="VKA78" s="1209">
        <f t="shared" si="257"/>
        <v>0</v>
      </c>
      <c r="VKB78" s="1209">
        <f t="shared" si="257"/>
        <v>0</v>
      </c>
      <c r="VKC78" s="1209">
        <f t="shared" si="257"/>
        <v>0</v>
      </c>
      <c r="VKD78" s="1209">
        <f t="shared" si="257"/>
        <v>0</v>
      </c>
      <c r="VKE78" s="1209">
        <f t="shared" si="257"/>
        <v>0</v>
      </c>
      <c r="VKF78" s="1209">
        <f t="shared" si="257"/>
        <v>0</v>
      </c>
      <c r="VKG78" s="1209">
        <f t="shared" si="257"/>
        <v>0</v>
      </c>
      <c r="VKH78" s="1209">
        <f t="shared" si="257"/>
        <v>0</v>
      </c>
      <c r="VKI78" s="1209">
        <f t="shared" si="257"/>
        <v>0</v>
      </c>
      <c r="VKJ78" s="1209">
        <f t="shared" si="257"/>
        <v>0</v>
      </c>
      <c r="VKK78" s="1209">
        <f t="shared" si="257"/>
        <v>0</v>
      </c>
      <c r="VKL78" s="1209">
        <f t="shared" si="257"/>
        <v>0</v>
      </c>
      <c r="VKM78" s="1209">
        <f t="shared" si="257"/>
        <v>0</v>
      </c>
      <c r="VKN78" s="1209">
        <f t="shared" ref="VKN78:VMY78" si="258">SUM(VKN76:VKN77)</f>
        <v>0</v>
      </c>
      <c r="VKO78" s="1209">
        <f t="shared" si="258"/>
        <v>0</v>
      </c>
      <c r="VKP78" s="1209">
        <f t="shared" si="258"/>
        <v>0</v>
      </c>
      <c r="VKQ78" s="1209">
        <f t="shared" si="258"/>
        <v>0</v>
      </c>
      <c r="VKR78" s="1209">
        <f t="shared" si="258"/>
        <v>0</v>
      </c>
      <c r="VKS78" s="1209">
        <f t="shared" si="258"/>
        <v>0</v>
      </c>
      <c r="VKT78" s="1209">
        <f t="shared" si="258"/>
        <v>0</v>
      </c>
      <c r="VKU78" s="1209">
        <f t="shared" si="258"/>
        <v>0</v>
      </c>
      <c r="VKV78" s="1209">
        <f t="shared" si="258"/>
        <v>0</v>
      </c>
      <c r="VKW78" s="1209">
        <f t="shared" si="258"/>
        <v>0</v>
      </c>
      <c r="VKX78" s="1209">
        <f t="shared" si="258"/>
        <v>0</v>
      </c>
      <c r="VKY78" s="1209">
        <f t="shared" si="258"/>
        <v>0</v>
      </c>
      <c r="VKZ78" s="1209">
        <f t="shared" si="258"/>
        <v>0</v>
      </c>
      <c r="VLA78" s="1209">
        <f t="shared" si="258"/>
        <v>0</v>
      </c>
      <c r="VLB78" s="1209">
        <f t="shared" si="258"/>
        <v>0</v>
      </c>
      <c r="VLC78" s="1209">
        <f t="shared" si="258"/>
        <v>0</v>
      </c>
      <c r="VLD78" s="1209">
        <f t="shared" si="258"/>
        <v>0</v>
      </c>
      <c r="VLE78" s="1209">
        <f t="shared" si="258"/>
        <v>0</v>
      </c>
      <c r="VLF78" s="1209">
        <f t="shared" si="258"/>
        <v>0</v>
      </c>
      <c r="VLG78" s="1209">
        <f t="shared" si="258"/>
        <v>0</v>
      </c>
      <c r="VLH78" s="1209">
        <f t="shared" si="258"/>
        <v>0</v>
      </c>
      <c r="VLI78" s="1209">
        <f t="shared" si="258"/>
        <v>0</v>
      </c>
      <c r="VLJ78" s="1209">
        <f t="shared" si="258"/>
        <v>0</v>
      </c>
      <c r="VLK78" s="1209">
        <f t="shared" si="258"/>
        <v>0</v>
      </c>
      <c r="VLL78" s="1209">
        <f t="shared" si="258"/>
        <v>0</v>
      </c>
      <c r="VLM78" s="1209">
        <f t="shared" si="258"/>
        <v>0</v>
      </c>
      <c r="VLN78" s="1209">
        <f t="shared" si="258"/>
        <v>0</v>
      </c>
      <c r="VLO78" s="1209">
        <f t="shared" si="258"/>
        <v>0</v>
      </c>
      <c r="VLP78" s="1209">
        <f t="shared" si="258"/>
        <v>0</v>
      </c>
      <c r="VLQ78" s="1209">
        <f t="shared" si="258"/>
        <v>0</v>
      </c>
      <c r="VLR78" s="1209">
        <f t="shared" si="258"/>
        <v>0</v>
      </c>
      <c r="VLS78" s="1209">
        <f t="shared" si="258"/>
        <v>0</v>
      </c>
      <c r="VLT78" s="1209">
        <f t="shared" si="258"/>
        <v>0</v>
      </c>
      <c r="VLU78" s="1209">
        <f t="shared" si="258"/>
        <v>0</v>
      </c>
      <c r="VLV78" s="1209">
        <f t="shared" si="258"/>
        <v>0</v>
      </c>
      <c r="VLW78" s="1209">
        <f t="shared" si="258"/>
        <v>0</v>
      </c>
      <c r="VLX78" s="1209">
        <f t="shared" si="258"/>
        <v>0</v>
      </c>
      <c r="VLY78" s="1209">
        <f t="shared" si="258"/>
        <v>0</v>
      </c>
      <c r="VLZ78" s="1209">
        <f t="shared" si="258"/>
        <v>0</v>
      </c>
      <c r="VMA78" s="1209">
        <f t="shared" si="258"/>
        <v>0</v>
      </c>
      <c r="VMB78" s="1209">
        <f t="shared" si="258"/>
        <v>0</v>
      </c>
      <c r="VMC78" s="1209">
        <f t="shared" si="258"/>
        <v>0</v>
      </c>
      <c r="VMD78" s="1209">
        <f t="shared" si="258"/>
        <v>0</v>
      </c>
      <c r="VME78" s="1209">
        <f t="shared" si="258"/>
        <v>0</v>
      </c>
      <c r="VMF78" s="1209">
        <f t="shared" si="258"/>
        <v>0</v>
      </c>
      <c r="VMG78" s="1209">
        <f t="shared" si="258"/>
        <v>0</v>
      </c>
      <c r="VMH78" s="1209">
        <f t="shared" si="258"/>
        <v>0</v>
      </c>
      <c r="VMI78" s="1209">
        <f t="shared" si="258"/>
        <v>0</v>
      </c>
      <c r="VMJ78" s="1209">
        <f t="shared" si="258"/>
        <v>0</v>
      </c>
      <c r="VMK78" s="1209">
        <f t="shared" si="258"/>
        <v>0</v>
      </c>
      <c r="VML78" s="1209">
        <f t="shared" si="258"/>
        <v>0</v>
      </c>
      <c r="VMM78" s="1209">
        <f t="shared" si="258"/>
        <v>0</v>
      </c>
      <c r="VMN78" s="1209">
        <f t="shared" si="258"/>
        <v>0</v>
      </c>
      <c r="VMO78" s="1209">
        <f t="shared" si="258"/>
        <v>0</v>
      </c>
      <c r="VMP78" s="1209">
        <f t="shared" si="258"/>
        <v>0</v>
      </c>
      <c r="VMQ78" s="1209">
        <f t="shared" si="258"/>
        <v>0</v>
      </c>
      <c r="VMR78" s="1209">
        <f t="shared" si="258"/>
        <v>0</v>
      </c>
      <c r="VMS78" s="1209">
        <f t="shared" si="258"/>
        <v>0</v>
      </c>
      <c r="VMT78" s="1209">
        <f t="shared" si="258"/>
        <v>0</v>
      </c>
      <c r="VMU78" s="1209">
        <f t="shared" si="258"/>
        <v>0</v>
      </c>
      <c r="VMV78" s="1209">
        <f t="shared" si="258"/>
        <v>0</v>
      </c>
      <c r="VMW78" s="1209">
        <f t="shared" si="258"/>
        <v>0</v>
      </c>
      <c r="VMX78" s="1209">
        <f t="shared" si="258"/>
        <v>0</v>
      </c>
      <c r="VMY78" s="1209">
        <f t="shared" si="258"/>
        <v>0</v>
      </c>
      <c r="VMZ78" s="1209">
        <f t="shared" ref="VMZ78:VPK78" si="259">SUM(VMZ76:VMZ77)</f>
        <v>0</v>
      </c>
      <c r="VNA78" s="1209">
        <f t="shared" si="259"/>
        <v>0</v>
      </c>
      <c r="VNB78" s="1209">
        <f t="shared" si="259"/>
        <v>0</v>
      </c>
      <c r="VNC78" s="1209">
        <f t="shared" si="259"/>
        <v>0</v>
      </c>
      <c r="VND78" s="1209">
        <f t="shared" si="259"/>
        <v>0</v>
      </c>
      <c r="VNE78" s="1209">
        <f t="shared" si="259"/>
        <v>0</v>
      </c>
      <c r="VNF78" s="1209">
        <f t="shared" si="259"/>
        <v>0</v>
      </c>
      <c r="VNG78" s="1209">
        <f t="shared" si="259"/>
        <v>0</v>
      </c>
      <c r="VNH78" s="1209">
        <f t="shared" si="259"/>
        <v>0</v>
      </c>
      <c r="VNI78" s="1209">
        <f t="shared" si="259"/>
        <v>0</v>
      </c>
      <c r="VNJ78" s="1209">
        <f t="shared" si="259"/>
        <v>0</v>
      </c>
      <c r="VNK78" s="1209">
        <f t="shared" si="259"/>
        <v>0</v>
      </c>
      <c r="VNL78" s="1209">
        <f t="shared" si="259"/>
        <v>0</v>
      </c>
      <c r="VNM78" s="1209">
        <f t="shared" si="259"/>
        <v>0</v>
      </c>
      <c r="VNN78" s="1209">
        <f t="shared" si="259"/>
        <v>0</v>
      </c>
      <c r="VNO78" s="1209">
        <f t="shared" si="259"/>
        <v>0</v>
      </c>
      <c r="VNP78" s="1209">
        <f t="shared" si="259"/>
        <v>0</v>
      </c>
      <c r="VNQ78" s="1209">
        <f t="shared" si="259"/>
        <v>0</v>
      </c>
      <c r="VNR78" s="1209">
        <f t="shared" si="259"/>
        <v>0</v>
      </c>
      <c r="VNS78" s="1209">
        <f t="shared" si="259"/>
        <v>0</v>
      </c>
      <c r="VNT78" s="1209">
        <f t="shared" si="259"/>
        <v>0</v>
      </c>
      <c r="VNU78" s="1209">
        <f t="shared" si="259"/>
        <v>0</v>
      </c>
      <c r="VNV78" s="1209">
        <f t="shared" si="259"/>
        <v>0</v>
      </c>
      <c r="VNW78" s="1209">
        <f t="shared" si="259"/>
        <v>0</v>
      </c>
      <c r="VNX78" s="1209">
        <f t="shared" si="259"/>
        <v>0</v>
      </c>
      <c r="VNY78" s="1209">
        <f t="shared" si="259"/>
        <v>0</v>
      </c>
      <c r="VNZ78" s="1209">
        <f t="shared" si="259"/>
        <v>0</v>
      </c>
      <c r="VOA78" s="1209">
        <f t="shared" si="259"/>
        <v>0</v>
      </c>
      <c r="VOB78" s="1209">
        <f t="shared" si="259"/>
        <v>0</v>
      </c>
      <c r="VOC78" s="1209">
        <f t="shared" si="259"/>
        <v>0</v>
      </c>
      <c r="VOD78" s="1209">
        <f t="shared" si="259"/>
        <v>0</v>
      </c>
      <c r="VOE78" s="1209">
        <f t="shared" si="259"/>
        <v>0</v>
      </c>
      <c r="VOF78" s="1209">
        <f t="shared" si="259"/>
        <v>0</v>
      </c>
      <c r="VOG78" s="1209">
        <f t="shared" si="259"/>
        <v>0</v>
      </c>
      <c r="VOH78" s="1209">
        <f t="shared" si="259"/>
        <v>0</v>
      </c>
      <c r="VOI78" s="1209">
        <f t="shared" si="259"/>
        <v>0</v>
      </c>
      <c r="VOJ78" s="1209">
        <f t="shared" si="259"/>
        <v>0</v>
      </c>
      <c r="VOK78" s="1209">
        <f t="shared" si="259"/>
        <v>0</v>
      </c>
      <c r="VOL78" s="1209">
        <f t="shared" si="259"/>
        <v>0</v>
      </c>
      <c r="VOM78" s="1209">
        <f t="shared" si="259"/>
        <v>0</v>
      </c>
      <c r="VON78" s="1209">
        <f t="shared" si="259"/>
        <v>0</v>
      </c>
      <c r="VOO78" s="1209">
        <f t="shared" si="259"/>
        <v>0</v>
      </c>
      <c r="VOP78" s="1209">
        <f t="shared" si="259"/>
        <v>0</v>
      </c>
      <c r="VOQ78" s="1209">
        <f t="shared" si="259"/>
        <v>0</v>
      </c>
      <c r="VOR78" s="1209">
        <f t="shared" si="259"/>
        <v>0</v>
      </c>
      <c r="VOS78" s="1209">
        <f t="shared" si="259"/>
        <v>0</v>
      </c>
      <c r="VOT78" s="1209">
        <f t="shared" si="259"/>
        <v>0</v>
      </c>
      <c r="VOU78" s="1209">
        <f t="shared" si="259"/>
        <v>0</v>
      </c>
      <c r="VOV78" s="1209">
        <f t="shared" si="259"/>
        <v>0</v>
      </c>
      <c r="VOW78" s="1209">
        <f t="shared" si="259"/>
        <v>0</v>
      </c>
      <c r="VOX78" s="1209">
        <f t="shared" si="259"/>
        <v>0</v>
      </c>
      <c r="VOY78" s="1209">
        <f t="shared" si="259"/>
        <v>0</v>
      </c>
      <c r="VOZ78" s="1209">
        <f t="shared" si="259"/>
        <v>0</v>
      </c>
      <c r="VPA78" s="1209">
        <f t="shared" si="259"/>
        <v>0</v>
      </c>
      <c r="VPB78" s="1209">
        <f t="shared" si="259"/>
        <v>0</v>
      </c>
      <c r="VPC78" s="1209">
        <f t="shared" si="259"/>
        <v>0</v>
      </c>
      <c r="VPD78" s="1209">
        <f t="shared" si="259"/>
        <v>0</v>
      </c>
      <c r="VPE78" s="1209">
        <f t="shared" si="259"/>
        <v>0</v>
      </c>
      <c r="VPF78" s="1209">
        <f t="shared" si="259"/>
        <v>0</v>
      </c>
      <c r="VPG78" s="1209">
        <f t="shared" si="259"/>
        <v>0</v>
      </c>
      <c r="VPH78" s="1209">
        <f t="shared" si="259"/>
        <v>0</v>
      </c>
      <c r="VPI78" s="1209">
        <f t="shared" si="259"/>
        <v>0</v>
      </c>
      <c r="VPJ78" s="1209">
        <f t="shared" si="259"/>
        <v>0</v>
      </c>
      <c r="VPK78" s="1209">
        <f t="shared" si="259"/>
        <v>0</v>
      </c>
      <c r="VPL78" s="1209">
        <f t="shared" ref="VPL78:VRW78" si="260">SUM(VPL76:VPL77)</f>
        <v>0</v>
      </c>
      <c r="VPM78" s="1209">
        <f t="shared" si="260"/>
        <v>0</v>
      </c>
      <c r="VPN78" s="1209">
        <f t="shared" si="260"/>
        <v>0</v>
      </c>
      <c r="VPO78" s="1209">
        <f t="shared" si="260"/>
        <v>0</v>
      </c>
      <c r="VPP78" s="1209">
        <f t="shared" si="260"/>
        <v>0</v>
      </c>
      <c r="VPQ78" s="1209">
        <f t="shared" si="260"/>
        <v>0</v>
      </c>
      <c r="VPR78" s="1209">
        <f t="shared" si="260"/>
        <v>0</v>
      </c>
      <c r="VPS78" s="1209">
        <f t="shared" si="260"/>
        <v>0</v>
      </c>
      <c r="VPT78" s="1209">
        <f t="shared" si="260"/>
        <v>0</v>
      </c>
      <c r="VPU78" s="1209">
        <f t="shared" si="260"/>
        <v>0</v>
      </c>
      <c r="VPV78" s="1209">
        <f t="shared" si="260"/>
        <v>0</v>
      </c>
      <c r="VPW78" s="1209">
        <f t="shared" si="260"/>
        <v>0</v>
      </c>
      <c r="VPX78" s="1209">
        <f t="shared" si="260"/>
        <v>0</v>
      </c>
      <c r="VPY78" s="1209">
        <f t="shared" si="260"/>
        <v>0</v>
      </c>
      <c r="VPZ78" s="1209">
        <f t="shared" si="260"/>
        <v>0</v>
      </c>
      <c r="VQA78" s="1209">
        <f t="shared" si="260"/>
        <v>0</v>
      </c>
      <c r="VQB78" s="1209">
        <f t="shared" si="260"/>
        <v>0</v>
      </c>
      <c r="VQC78" s="1209">
        <f t="shared" si="260"/>
        <v>0</v>
      </c>
      <c r="VQD78" s="1209">
        <f t="shared" si="260"/>
        <v>0</v>
      </c>
      <c r="VQE78" s="1209">
        <f t="shared" si="260"/>
        <v>0</v>
      </c>
      <c r="VQF78" s="1209">
        <f t="shared" si="260"/>
        <v>0</v>
      </c>
      <c r="VQG78" s="1209">
        <f t="shared" si="260"/>
        <v>0</v>
      </c>
      <c r="VQH78" s="1209">
        <f t="shared" si="260"/>
        <v>0</v>
      </c>
      <c r="VQI78" s="1209">
        <f t="shared" si="260"/>
        <v>0</v>
      </c>
      <c r="VQJ78" s="1209">
        <f t="shared" si="260"/>
        <v>0</v>
      </c>
      <c r="VQK78" s="1209">
        <f t="shared" si="260"/>
        <v>0</v>
      </c>
      <c r="VQL78" s="1209">
        <f t="shared" si="260"/>
        <v>0</v>
      </c>
      <c r="VQM78" s="1209">
        <f t="shared" si="260"/>
        <v>0</v>
      </c>
      <c r="VQN78" s="1209">
        <f t="shared" si="260"/>
        <v>0</v>
      </c>
      <c r="VQO78" s="1209">
        <f t="shared" si="260"/>
        <v>0</v>
      </c>
      <c r="VQP78" s="1209">
        <f t="shared" si="260"/>
        <v>0</v>
      </c>
      <c r="VQQ78" s="1209">
        <f t="shared" si="260"/>
        <v>0</v>
      </c>
      <c r="VQR78" s="1209">
        <f t="shared" si="260"/>
        <v>0</v>
      </c>
      <c r="VQS78" s="1209">
        <f t="shared" si="260"/>
        <v>0</v>
      </c>
      <c r="VQT78" s="1209">
        <f t="shared" si="260"/>
        <v>0</v>
      </c>
      <c r="VQU78" s="1209">
        <f t="shared" si="260"/>
        <v>0</v>
      </c>
      <c r="VQV78" s="1209">
        <f t="shared" si="260"/>
        <v>0</v>
      </c>
      <c r="VQW78" s="1209">
        <f t="shared" si="260"/>
        <v>0</v>
      </c>
      <c r="VQX78" s="1209">
        <f t="shared" si="260"/>
        <v>0</v>
      </c>
      <c r="VQY78" s="1209">
        <f t="shared" si="260"/>
        <v>0</v>
      </c>
      <c r="VQZ78" s="1209">
        <f t="shared" si="260"/>
        <v>0</v>
      </c>
      <c r="VRA78" s="1209">
        <f t="shared" si="260"/>
        <v>0</v>
      </c>
      <c r="VRB78" s="1209">
        <f t="shared" si="260"/>
        <v>0</v>
      </c>
      <c r="VRC78" s="1209">
        <f t="shared" si="260"/>
        <v>0</v>
      </c>
      <c r="VRD78" s="1209">
        <f t="shared" si="260"/>
        <v>0</v>
      </c>
      <c r="VRE78" s="1209">
        <f t="shared" si="260"/>
        <v>0</v>
      </c>
      <c r="VRF78" s="1209">
        <f t="shared" si="260"/>
        <v>0</v>
      </c>
      <c r="VRG78" s="1209">
        <f t="shared" si="260"/>
        <v>0</v>
      </c>
      <c r="VRH78" s="1209">
        <f t="shared" si="260"/>
        <v>0</v>
      </c>
      <c r="VRI78" s="1209">
        <f t="shared" si="260"/>
        <v>0</v>
      </c>
      <c r="VRJ78" s="1209">
        <f t="shared" si="260"/>
        <v>0</v>
      </c>
      <c r="VRK78" s="1209">
        <f t="shared" si="260"/>
        <v>0</v>
      </c>
      <c r="VRL78" s="1209">
        <f t="shared" si="260"/>
        <v>0</v>
      </c>
      <c r="VRM78" s="1209">
        <f t="shared" si="260"/>
        <v>0</v>
      </c>
      <c r="VRN78" s="1209">
        <f t="shared" si="260"/>
        <v>0</v>
      </c>
      <c r="VRO78" s="1209">
        <f t="shared" si="260"/>
        <v>0</v>
      </c>
      <c r="VRP78" s="1209">
        <f t="shared" si="260"/>
        <v>0</v>
      </c>
      <c r="VRQ78" s="1209">
        <f t="shared" si="260"/>
        <v>0</v>
      </c>
      <c r="VRR78" s="1209">
        <f t="shared" si="260"/>
        <v>0</v>
      </c>
      <c r="VRS78" s="1209">
        <f t="shared" si="260"/>
        <v>0</v>
      </c>
      <c r="VRT78" s="1209">
        <f t="shared" si="260"/>
        <v>0</v>
      </c>
      <c r="VRU78" s="1209">
        <f t="shared" si="260"/>
        <v>0</v>
      </c>
      <c r="VRV78" s="1209">
        <f t="shared" si="260"/>
        <v>0</v>
      </c>
      <c r="VRW78" s="1209">
        <f t="shared" si="260"/>
        <v>0</v>
      </c>
      <c r="VRX78" s="1209">
        <f t="shared" ref="VRX78:VUI78" si="261">SUM(VRX76:VRX77)</f>
        <v>0</v>
      </c>
      <c r="VRY78" s="1209">
        <f t="shared" si="261"/>
        <v>0</v>
      </c>
      <c r="VRZ78" s="1209">
        <f t="shared" si="261"/>
        <v>0</v>
      </c>
      <c r="VSA78" s="1209">
        <f t="shared" si="261"/>
        <v>0</v>
      </c>
      <c r="VSB78" s="1209">
        <f t="shared" si="261"/>
        <v>0</v>
      </c>
      <c r="VSC78" s="1209">
        <f t="shared" si="261"/>
        <v>0</v>
      </c>
      <c r="VSD78" s="1209">
        <f t="shared" si="261"/>
        <v>0</v>
      </c>
      <c r="VSE78" s="1209">
        <f t="shared" si="261"/>
        <v>0</v>
      </c>
      <c r="VSF78" s="1209">
        <f t="shared" si="261"/>
        <v>0</v>
      </c>
      <c r="VSG78" s="1209">
        <f t="shared" si="261"/>
        <v>0</v>
      </c>
      <c r="VSH78" s="1209">
        <f t="shared" si="261"/>
        <v>0</v>
      </c>
      <c r="VSI78" s="1209">
        <f t="shared" si="261"/>
        <v>0</v>
      </c>
      <c r="VSJ78" s="1209">
        <f t="shared" si="261"/>
        <v>0</v>
      </c>
      <c r="VSK78" s="1209">
        <f t="shared" si="261"/>
        <v>0</v>
      </c>
      <c r="VSL78" s="1209">
        <f t="shared" si="261"/>
        <v>0</v>
      </c>
      <c r="VSM78" s="1209">
        <f t="shared" si="261"/>
        <v>0</v>
      </c>
      <c r="VSN78" s="1209">
        <f t="shared" si="261"/>
        <v>0</v>
      </c>
      <c r="VSO78" s="1209">
        <f t="shared" si="261"/>
        <v>0</v>
      </c>
      <c r="VSP78" s="1209">
        <f t="shared" si="261"/>
        <v>0</v>
      </c>
      <c r="VSQ78" s="1209">
        <f t="shared" si="261"/>
        <v>0</v>
      </c>
      <c r="VSR78" s="1209">
        <f t="shared" si="261"/>
        <v>0</v>
      </c>
      <c r="VSS78" s="1209">
        <f t="shared" si="261"/>
        <v>0</v>
      </c>
      <c r="VST78" s="1209">
        <f t="shared" si="261"/>
        <v>0</v>
      </c>
      <c r="VSU78" s="1209">
        <f t="shared" si="261"/>
        <v>0</v>
      </c>
      <c r="VSV78" s="1209">
        <f t="shared" si="261"/>
        <v>0</v>
      </c>
      <c r="VSW78" s="1209">
        <f t="shared" si="261"/>
        <v>0</v>
      </c>
      <c r="VSX78" s="1209">
        <f t="shared" si="261"/>
        <v>0</v>
      </c>
      <c r="VSY78" s="1209">
        <f t="shared" si="261"/>
        <v>0</v>
      </c>
      <c r="VSZ78" s="1209">
        <f t="shared" si="261"/>
        <v>0</v>
      </c>
      <c r="VTA78" s="1209">
        <f t="shared" si="261"/>
        <v>0</v>
      </c>
      <c r="VTB78" s="1209">
        <f t="shared" si="261"/>
        <v>0</v>
      </c>
      <c r="VTC78" s="1209">
        <f t="shared" si="261"/>
        <v>0</v>
      </c>
      <c r="VTD78" s="1209">
        <f t="shared" si="261"/>
        <v>0</v>
      </c>
      <c r="VTE78" s="1209">
        <f t="shared" si="261"/>
        <v>0</v>
      </c>
      <c r="VTF78" s="1209">
        <f t="shared" si="261"/>
        <v>0</v>
      </c>
      <c r="VTG78" s="1209">
        <f t="shared" si="261"/>
        <v>0</v>
      </c>
      <c r="VTH78" s="1209">
        <f t="shared" si="261"/>
        <v>0</v>
      </c>
      <c r="VTI78" s="1209">
        <f t="shared" si="261"/>
        <v>0</v>
      </c>
      <c r="VTJ78" s="1209">
        <f t="shared" si="261"/>
        <v>0</v>
      </c>
      <c r="VTK78" s="1209">
        <f t="shared" si="261"/>
        <v>0</v>
      </c>
      <c r="VTL78" s="1209">
        <f t="shared" si="261"/>
        <v>0</v>
      </c>
      <c r="VTM78" s="1209">
        <f t="shared" si="261"/>
        <v>0</v>
      </c>
      <c r="VTN78" s="1209">
        <f t="shared" si="261"/>
        <v>0</v>
      </c>
      <c r="VTO78" s="1209">
        <f t="shared" si="261"/>
        <v>0</v>
      </c>
      <c r="VTP78" s="1209">
        <f t="shared" si="261"/>
        <v>0</v>
      </c>
      <c r="VTQ78" s="1209">
        <f t="shared" si="261"/>
        <v>0</v>
      </c>
      <c r="VTR78" s="1209">
        <f t="shared" si="261"/>
        <v>0</v>
      </c>
      <c r="VTS78" s="1209">
        <f t="shared" si="261"/>
        <v>0</v>
      </c>
      <c r="VTT78" s="1209">
        <f t="shared" si="261"/>
        <v>0</v>
      </c>
      <c r="VTU78" s="1209">
        <f t="shared" si="261"/>
        <v>0</v>
      </c>
      <c r="VTV78" s="1209">
        <f t="shared" si="261"/>
        <v>0</v>
      </c>
      <c r="VTW78" s="1209">
        <f t="shared" si="261"/>
        <v>0</v>
      </c>
      <c r="VTX78" s="1209">
        <f t="shared" si="261"/>
        <v>0</v>
      </c>
      <c r="VTY78" s="1209">
        <f t="shared" si="261"/>
        <v>0</v>
      </c>
      <c r="VTZ78" s="1209">
        <f t="shared" si="261"/>
        <v>0</v>
      </c>
      <c r="VUA78" s="1209">
        <f t="shared" si="261"/>
        <v>0</v>
      </c>
      <c r="VUB78" s="1209">
        <f t="shared" si="261"/>
        <v>0</v>
      </c>
      <c r="VUC78" s="1209">
        <f t="shared" si="261"/>
        <v>0</v>
      </c>
      <c r="VUD78" s="1209">
        <f t="shared" si="261"/>
        <v>0</v>
      </c>
      <c r="VUE78" s="1209">
        <f t="shared" si="261"/>
        <v>0</v>
      </c>
      <c r="VUF78" s="1209">
        <f t="shared" si="261"/>
        <v>0</v>
      </c>
      <c r="VUG78" s="1209">
        <f t="shared" si="261"/>
        <v>0</v>
      </c>
      <c r="VUH78" s="1209">
        <f t="shared" si="261"/>
        <v>0</v>
      </c>
      <c r="VUI78" s="1209">
        <f t="shared" si="261"/>
        <v>0</v>
      </c>
      <c r="VUJ78" s="1209">
        <f t="shared" ref="VUJ78:VWU78" si="262">SUM(VUJ76:VUJ77)</f>
        <v>0</v>
      </c>
      <c r="VUK78" s="1209">
        <f t="shared" si="262"/>
        <v>0</v>
      </c>
      <c r="VUL78" s="1209">
        <f t="shared" si="262"/>
        <v>0</v>
      </c>
      <c r="VUM78" s="1209">
        <f t="shared" si="262"/>
        <v>0</v>
      </c>
      <c r="VUN78" s="1209">
        <f t="shared" si="262"/>
        <v>0</v>
      </c>
      <c r="VUO78" s="1209">
        <f t="shared" si="262"/>
        <v>0</v>
      </c>
      <c r="VUP78" s="1209">
        <f t="shared" si="262"/>
        <v>0</v>
      </c>
      <c r="VUQ78" s="1209">
        <f t="shared" si="262"/>
        <v>0</v>
      </c>
      <c r="VUR78" s="1209">
        <f t="shared" si="262"/>
        <v>0</v>
      </c>
      <c r="VUS78" s="1209">
        <f t="shared" si="262"/>
        <v>0</v>
      </c>
      <c r="VUT78" s="1209">
        <f t="shared" si="262"/>
        <v>0</v>
      </c>
      <c r="VUU78" s="1209">
        <f t="shared" si="262"/>
        <v>0</v>
      </c>
      <c r="VUV78" s="1209">
        <f t="shared" si="262"/>
        <v>0</v>
      </c>
      <c r="VUW78" s="1209">
        <f t="shared" si="262"/>
        <v>0</v>
      </c>
      <c r="VUX78" s="1209">
        <f t="shared" si="262"/>
        <v>0</v>
      </c>
      <c r="VUY78" s="1209">
        <f t="shared" si="262"/>
        <v>0</v>
      </c>
      <c r="VUZ78" s="1209">
        <f t="shared" si="262"/>
        <v>0</v>
      </c>
      <c r="VVA78" s="1209">
        <f t="shared" si="262"/>
        <v>0</v>
      </c>
      <c r="VVB78" s="1209">
        <f t="shared" si="262"/>
        <v>0</v>
      </c>
      <c r="VVC78" s="1209">
        <f t="shared" si="262"/>
        <v>0</v>
      </c>
      <c r="VVD78" s="1209">
        <f t="shared" si="262"/>
        <v>0</v>
      </c>
      <c r="VVE78" s="1209">
        <f t="shared" si="262"/>
        <v>0</v>
      </c>
      <c r="VVF78" s="1209">
        <f t="shared" si="262"/>
        <v>0</v>
      </c>
      <c r="VVG78" s="1209">
        <f t="shared" si="262"/>
        <v>0</v>
      </c>
      <c r="VVH78" s="1209">
        <f t="shared" si="262"/>
        <v>0</v>
      </c>
      <c r="VVI78" s="1209">
        <f t="shared" si="262"/>
        <v>0</v>
      </c>
      <c r="VVJ78" s="1209">
        <f t="shared" si="262"/>
        <v>0</v>
      </c>
      <c r="VVK78" s="1209">
        <f t="shared" si="262"/>
        <v>0</v>
      </c>
      <c r="VVL78" s="1209">
        <f t="shared" si="262"/>
        <v>0</v>
      </c>
      <c r="VVM78" s="1209">
        <f t="shared" si="262"/>
        <v>0</v>
      </c>
      <c r="VVN78" s="1209">
        <f t="shared" si="262"/>
        <v>0</v>
      </c>
      <c r="VVO78" s="1209">
        <f t="shared" si="262"/>
        <v>0</v>
      </c>
      <c r="VVP78" s="1209">
        <f t="shared" si="262"/>
        <v>0</v>
      </c>
      <c r="VVQ78" s="1209">
        <f t="shared" si="262"/>
        <v>0</v>
      </c>
      <c r="VVR78" s="1209">
        <f t="shared" si="262"/>
        <v>0</v>
      </c>
      <c r="VVS78" s="1209">
        <f t="shared" si="262"/>
        <v>0</v>
      </c>
      <c r="VVT78" s="1209">
        <f t="shared" si="262"/>
        <v>0</v>
      </c>
      <c r="VVU78" s="1209">
        <f t="shared" si="262"/>
        <v>0</v>
      </c>
      <c r="VVV78" s="1209">
        <f t="shared" si="262"/>
        <v>0</v>
      </c>
      <c r="VVW78" s="1209">
        <f t="shared" si="262"/>
        <v>0</v>
      </c>
      <c r="VVX78" s="1209">
        <f t="shared" si="262"/>
        <v>0</v>
      </c>
      <c r="VVY78" s="1209">
        <f t="shared" si="262"/>
        <v>0</v>
      </c>
      <c r="VVZ78" s="1209">
        <f t="shared" si="262"/>
        <v>0</v>
      </c>
      <c r="VWA78" s="1209">
        <f t="shared" si="262"/>
        <v>0</v>
      </c>
      <c r="VWB78" s="1209">
        <f t="shared" si="262"/>
        <v>0</v>
      </c>
      <c r="VWC78" s="1209">
        <f t="shared" si="262"/>
        <v>0</v>
      </c>
      <c r="VWD78" s="1209">
        <f t="shared" si="262"/>
        <v>0</v>
      </c>
      <c r="VWE78" s="1209">
        <f t="shared" si="262"/>
        <v>0</v>
      </c>
      <c r="VWF78" s="1209">
        <f t="shared" si="262"/>
        <v>0</v>
      </c>
      <c r="VWG78" s="1209">
        <f t="shared" si="262"/>
        <v>0</v>
      </c>
      <c r="VWH78" s="1209">
        <f t="shared" si="262"/>
        <v>0</v>
      </c>
      <c r="VWI78" s="1209">
        <f t="shared" si="262"/>
        <v>0</v>
      </c>
      <c r="VWJ78" s="1209">
        <f t="shared" si="262"/>
        <v>0</v>
      </c>
      <c r="VWK78" s="1209">
        <f t="shared" si="262"/>
        <v>0</v>
      </c>
      <c r="VWL78" s="1209">
        <f t="shared" si="262"/>
        <v>0</v>
      </c>
      <c r="VWM78" s="1209">
        <f t="shared" si="262"/>
        <v>0</v>
      </c>
      <c r="VWN78" s="1209">
        <f t="shared" si="262"/>
        <v>0</v>
      </c>
      <c r="VWO78" s="1209">
        <f t="shared" si="262"/>
        <v>0</v>
      </c>
      <c r="VWP78" s="1209">
        <f t="shared" si="262"/>
        <v>0</v>
      </c>
      <c r="VWQ78" s="1209">
        <f t="shared" si="262"/>
        <v>0</v>
      </c>
      <c r="VWR78" s="1209">
        <f t="shared" si="262"/>
        <v>0</v>
      </c>
      <c r="VWS78" s="1209">
        <f t="shared" si="262"/>
        <v>0</v>
      </c>
      <c r="VWT78" s="1209">
        <f t="shared" si="262"/>
        <v>0</v>
      </c>
      <c r="VWU78" s="1209">
        <f t="shared" si="262"/>
        <v>0</v>
      </c>
      <c r="VWV78" s="1209">
        <f t="shared" ref="VWV78:VZG78" si="263">SUM(VWV76:VWV77)</f>
        <v>0</v>
      </c>
      <c r="VWW78" s="1209">
        <f t="shared" si="263"/>
        <v>0</v>
      </c>
      <c r="VWX78" s="1209">
        <f t="shared" si="263"/>
        <v>0</v>
      </c>
      <c r="VWY78" s="1209">
        <f t="shared" si="263"/>
        <v>0</v>
      </c>
      <c r="VWZ78" s="1209">
        <f t="shared" si="263"/>
        <v>0</v>
      </c>
      <c r="VXA78" s="1209">
        <f t="shared" si="263"/>
        <v>0</v>
      </c>
      <c r="VXB78" s="1209">
        <f t="shared" si="263"/>
        <v>0</v>
      </c>
      <c r="VXC78" s="1209">
        <f t="shared" si="263"/>
        <v>0</v>
      </c>
      <c r="VXD78" s="1209">
        <f t="shared" si="263"/>
        <v>0</v>
      </c>
      <c r="VXE78" s="1209">
        <f t="shared" si="263"/>
        <v>0</v>
      </c>
      <c r="VXF78" s="1209">
        <f t="shared" si="263"/>
        <v>0</v>
      </c>
      <c r="VXG78" s="1209">
        <f t="shared" si="263"/>
        <v>0</v>
      </c>
      <c r="VXH78" s="1209">
        <f t="shared" si="263"/>
        <v>0</v>
      </c>
      <c r="VXI78" s="1209">
        <f t="shared" si="263"/>
        <v>0</v>
      </c>
      <c r="VXJ78" s="1209">
        <f t="shared" si="263"/>
        <v>0</v>
      </c>
      <c r="VXK78" s="1209">
        <f t="shared" si="263"/>
        <v>0</v>
      </c>
      <c r="VXL78" s="1209">
        <f t="shared" si="263"/>
        <v>0</v>
      </c>
      <c r="VXM78" s="1209">
        <f t="shared" si="263"/>
        <v>0</v>
      </c>
      <c r="VXN78" s="1209">
        <f t="shared" si="263"/>
        <v>0</v>
      </c>
      <c r="VXO78" s="1209">
        <f t="shared" si="263"/>
        <v>0</v>
      </c>
      <c r="VXP78" s="1209">
        <f t="shared" si="263"/>
        <v>0</v>
      </c>
      <c r="VXQ78" s="1209">
        <f t="shared" si="263"/>
        <v>0</v>
      </c>
      <c r="VXR78" s="1209">
        <f t="shared" si="263"/>
        <v>0</v>
      </c>
      <c r="VXS78" s="1209">
        <f t="shared" si="263"/>
        <v>0</v>
      </c>
      <c r="VXT78" s="1209">
        <f t="shared" si="263"/>
        <v>0</v>
      </c>
      <c r="VXU78" s="1209">
        <f t="shared" si="263"/>
        <v>0</v>
      </c>
      <c r="VXV78" s="1209">
        <f t="shared" si="263"/>
        <v>0</v>
      </c>
      <c r="VXW78" s="1209">
        <f t="shared" si="263"/>
        <v>0</v>
      </c>
      <c r="VXX78" s="1209">
        <f t="shared" si="263"/>
        <v>0</v>
      </c>
      <c r="VXY78" s="1209">
        <f t="shared" si="263"/>
        <v>0</v>
      </c>
      <c r="VXZ78" s="1209">
        <f t="shared" si="263"/>
        <v>0</v>
      </c>
      <c r="VYA78" s="1209">
        <f t="shared" si="263"/>
        <v>0</v>
      </c>
      <c r="VYB78" s="1209">
        <f t="shared" si="263"/>
        <v>0</v>
      </c>
      <c r="VYC78" s="1209">
        <f t="shared" si="263"/>
        <v>0</v>
      </c>
      <c r="VYD78" s="1209">
        <f t="shared" si="263"/>
        <v>0</v>
      </c>
      <c r="VYE78" s="1209">
        <f t="shared" si="263"/>
        <v>0</v>
      </c>
      <c r="VYF78" s="1209">
        <f t="shared" si="263"/>
        <v>0</v>
      </c>
      <c r="VYG78" s="1209">
        <f t="shared" si="263"/>
        <v>0</v>
      </c>
      <c r="VYH78" s="1209">
        <f t="shared" si="263"/>
        <v>0</v>
      </c>
      <c r="VYI78" s="1209">
        <f t="shared" si="263"/>
        <v>0</v>
      </c>
      <c r="VYJ78" s="1209">
        <f t="shared" si="263"/>
        <v>0</v>
      </c>
      <c r="VYK78" s="1209">
        <f t="shared" si="263"/>
        <v>0</v>
      </c>
      <c r="VYL78" s="1209">
        <f t="shared" si="263"/>
        <v>0</v>
      </c>
      <c r="VYM78" s="1209">
        <f t="shared" si="263"/>
        <v>0</v>
      </c>
      <c r="VYN78" s="1209">
        <f t="shared" si="263"/>
        <v>0</v>
      </c>
      <c r="VYO78" s="1209">
        <f t="shared" si="263"/>
        <v>0</v>
      </c>
      <c r="VYP78" s="1209">
        <f t="shared" si="263"/>
        <v>0</v>
      </c>
      <c r="VYQ78" s="1209">
        <f t="shared" si="263"/>
        <v>0</v>
      </c>
      <c r="VYR78" s="1209">
        <f t="shared" si="263"/>
        <v>0</v>
      </c>
      <c r="VYS78" s="1209">
        <f t="shared" si="263"/>
        <v>0</v>
      </c>
      <c r="VYT78" s="1209">
        <f t="shared" si="263"/>
        <v>0</v>
      </c>
      <c r="VYU78" s="1209">
        <f t="shared" si="263"/>
        <v>0</v>
      </c>
      <c r="VYV78" s="1209">
        <f t="shared" si="263"/>
        <v>0</v>
      </c>
      <c r="VYW78" s="1209">
        <f t="shared" si="263"/>
        <v>0</v>
      </c>
      <c r="VYX78" s="1209">
        <f t="shared" si="263"/>
        <v>0</v>
      </c>
      <c r="VYY78" s="1209">
        <f t="shared" si="263"/>
        <v>0</v>
      </c>
      <c r="VYZ78" s="1209">
        <f t="shared" si="263"/>
        <v>0</v>
      </c>
      <c r="VZA78" s="1209">
        <f t="shared" si="263"/>
        <v>0</v>
      </c>
      <c r="VZB78" s="1209">
        <f t="shared" si="263"/>
        <v>0</v>
      </c>
      <c r="VZC78" s="1209">
        <f t="shared" si="263"/>
        <v>0</v>
      </c>
      <c r="VZD78" s="1209">
        <f t="shared" si="263"/>
        <v>0</v>
      </c>
      <c r="VZE78" s="1209">
        <f t="shared" si="263"/>
        <v>0</v>
      </c>
      <c r="VZF78" s="1209">
        <f t="shared" si="263"/>
        <v>0</v>
      </c>
      <c r="VZG78" s="1209">
        <f t="shared" si="263"/>
        <v>0</v>
      </c>
      <c r="VZH78" s="1209">
        <f t="shared" ref="VZH78:WBS78" si="264">SUM(VZH76:VZH77)</f>
        <v>0</v>
      </c>
      <c r="VZI78" s="1209">
        <f t="shared" si="264"/>
        <v>0</v>
      </c>
      <c r="VZJ78" s="1209">
        <f t="shared" si="264"/>
        <v>0</v>
      </c>
      <c r="VZK78" s="1209">
        <f t="shared" si="264"/>
        <v>0</v>
      </c>
      <c r="VZL78" s="1209">
        <f t="shared" si="264"/>
        <v>0</v>
      </c>
      <c r="VZM78" s="1209">
        <f t="shared" si="264"/>
        <v>0</v>
      </c>
      <c r="VZN78" s="1209">
        <f t="shared" si="264"/>
        <v>0</v>
      </c>
      <c r="VZO78" s="1209">
        <f t="shared" si="264"/>
        <v>0</v>
      </c>
      <c r="VZP78" s="1209">
        <f t="shared" si="264"/>
        <v>0</v>
      </c>
      <c r="VZQ78" s="1209">
        <f t="shared" si="264"/>
        <v>0</v>
      </c>
      <c r="VZR78" s="1209">
        <f t="shared" si="264"/>
        <v>0</v>
      </c>
      <c r="VZS78" s="1209">
        <f t="shared" si="264"/>
        <v>0</v>
      </c>
      <c r="VZT78" s="1209">
        <f t="shared" si="264"/>
        <v>0</v>
      </c>
      <c r="VZU78" s="1209">
        <f t="shared" si="264"/>
        <v>0</v>
      </c>
      <c r="VZV78" s="1209">
        <f t="shared" si="264"/>
        <v>0</v>
      </c>
      <c r="VZW78" s="1209">
        <f t="shared" si="264"/>
        <v>0</v>
      </c>
      <c r="VZX78" s="1209">
        <f t="shared" si="264"/>
        <v>0</v>
      </c>
      <c r="VZY78" s="1209">
        <f t="shared" si="264"/>
        <v>0</v>
      </c>
      <c r="VZZ78" s="1209">
        <f t="shared" si="264"/>
        <v>0</v>
      </c>
      <c r="WAA78" s="1209">
        <f t="shared" si="264"/>
        <v>0</v>
      </c>
      <c r="WAB78" s="1209">
        <f t="shared" si="264"/>
        <v>0</v>
      </c>
      <c r="WAC78" s="1209">
        <f t="shared" si="264"/>
        <v>0</v>
      </c>
      <c r="WAD78" s="1209">
        <f t="shared" si="264"/>
        <v>0</v>
      </c>
      <c r="WAE78" s="1209">
        <f t="shared" si="264"/>
        <v>0</v>
      </c>
      <c r="WAF78" s="1209">
        <f t="shared" si="264"/>
        <v>0</v>
      </c>
      <c r="WAG78" s="1209">
        <f t="shared" si="264"/>
        <v>0</v>
      </c>
      <c r="WAH78" s="1209">
        <f t="shared" si="264"/>
        <v>0</v>
      </c>
      <c r="WAI78" s="1209">
        <f t="shared" si="264"/>
        <v>0</v>
      </c>
      <c r="WAJ78" s="1209">
        <f t="shared" si="264"/>
        <v>0</v>
      </c>
      <c r="WAK78" s="1209">
        <f t="shared" si="264"/>
        <v>0</v>
      </c>
      <c r="WAL78" s="1209">
        <f t="shared" si="264"/>
        <v>0</v>
      </c>
      <c r="WAM78" s="1209">
        <f t="shared" si="264"/>
        <v>0</v>
      </c>
      <c r="WAN78" s="1209">
        <f t="shared" si="264"/>
        <v>0</v>
      </c>
      <c r="WAO78" s="1209">
        <f t="shared" si="264"/>
        <v>0</v>
      </c>
      <c r="WAP78" s="1209">
        <f t="shared" si="264"/>
        <v>0</v>
      </c>
      <c r="WAQ78" s="1209">
        <f t="shared" si="264"/>
        <v>0</v>
      </c>
      <c r="WAR78" s="1209">
        <f t="shared" si="264"/>
        <v>0</v>
      </c>
      <c r="WAS78" s="1209">
        <f t="shared" si="264"/>
        <v>0</v>
      </c>
      <c r="WAT78" s="1209">
        <f t="shared" si="264"/>
        <v>0</v>
      </c>
      <c r="WAU78" s="1209">
        <f t="shared" si="264"/>
        <v>0</v>
      </c>
      <c r="WAV78" s="1209">
        <f t="shared" si="264"/>
        <v>0</v>
      </c>
      <c r="WAW78" s="1209">
        <f t="shared" si="264"/>
        <v>0</v>
      </c>
      <c r="WAX78" s="1209">
        <f t="shared" si="264"/>
        <v>0</v>
      </c>
      <c r="WAY78" s="1209">
        <f t="shared" si="264"/>
        <v>0</v>
      </c>
      <c r="WAZ78" s="1209">
        <f t="shared" si="264"/>
        <v>0</v>
      </c>
      <c r="WBA78" s="1209">
        <f t="shared" si="264"/>
        <v>0</v>
      </c>
      <c r="WBB78" s="1209">
        <f t="shared" si="264"/>
        <v>0</v>
      </c>
      <c r="WBC78" s="1209">
        <f t="shared" si="264"/>
        <v>0</v>
      </c>
      <c r="WBD78" s="1209">
        <f t="shared" si="264"/>
        <v>0</v>
      </c>
      <c r="WBE78" s="1209">
        <f t="shared" si="264"/>
        <v>0</v>
      </c>
      <c r="WBF78" s="1209">
        <f t="shared" si="264"/>
        <v>0</v>
      </c>
      <c r="WBG78" s="1209">
        <f t="shared" si="264"/>
        <v>0</v>
      </c>
      <c r="WBH78" s="1209">
        <f t="shared" si="264"/>
        <v>0</v>
      </c>
      <c r="WBI78" s="1209">
        <f t="shared" si="264"/>
        <v>0</v>
      </c>
      <c r="WBJ78" s="1209">
        <f t="shared" si="264"/>
        <v>0</v>
      </c>
      <c r="WBK78" s="1209">
        <f t="shared" si="264"/>
        <v>0</v>
      </c>
      <c r="WBL78" s="1209">
        <f t="shared" si="264"/>
        <v>0</v>
      </c>
      <c r="WBM78" s="1209">
        <f t="shared" si="264"/>
        <v>0</v>
      </c>
      <c r="WBN78" s="1209">
        <f t="shared" si="264"/>
        <v>0</v>
      </c>
      <c r="WBO78" s="1209">
        <f t="shared" si="264"/>
        <v>0</v>
      </c>
      <c r="WBP78" s="1209">
        <f t="shared" si="264"/>
        <v>0</v>
      </c>
      <c r="WBQ78" s="1209">
        <f t="shared" si="264"/>
        <v>0</v>
      </c>
      <c r="WBR78" s="1209">
        <f t="shared" si="264"/>
        <v>0</v>
      </c>
      <c r="WBS78" s="1209">
        <f t="shared" si="264"/>
        <v>0</v>
      </c>
      <c r="WBT78" s="1209">
        <f t="shared" ref="WBT78:WEE78" si="265">SUM(WBT76:WBT77)</f>
        <v>0</v>
      </c>
      <c r="WBU78" s="1209">
        <f t="shared" si="265"/>
        <v>0</v>
      </c>
      <c r="WBV78" s="1209">
        <f t="shared" si="265"/>
        <v>0</v>
      </c>
      <c r="WBW78" s="1209">
        <f t="shared" si="265"/>
        <v>0</v>
      </c>
      <c r="WBX78" s="1209">
        <f t="shared" si="265"/>
        <v>0</v>
      </c>
      <c r="WBY78" s="1209">
        <f t="shared" si="265"/>
        <v>0</v>
      </c>
      <c r="WBZ78" s="1209">
        <f t="shared" si="265"/>
        <v>0</v>
      </c>
      <c r="WCA78" s="1209">
        <f t="shared" si="265"/>
        <v>0</v>
      </c>
      <c r="WCB78" s="1209">
        <f t="shared" si="265"/>
        <v>0</v>
      </c>
      <c r="WCC78" s="1209">
        <f t="shared" si="265"/>
        <v>0</v>
      </c>
      <c r="WCD78" s="1209">
        <f t="shared" si="265"/>
        <v>0</v>
      </c>
      <c r="WCE78" s="1209">
        <f t="shared" si="265"/>
        <v>0</v>
      </c>
      <c r="WCF78" s="1209">
        <f t="shared" si="265"/>
        <v>0</v>
      </c>
      <c r="WCG78" s="1209">
        <f t="shared" si="265"/>
        <v>0</v>
      </c>
      <c r="WCH78" s="1209">
        <f t="shared" si="265"/>
        <v>0</v>
      </c>
      <c r="WCI78" s="1209">
        <f t="shared" si="265"/>
        <v>0</v>
      </c>
      <c r="WCJ78" s="1209">
        <f t="shared" si="265"/>
        <v>0</v>
      </c>
      <c r="WCK78" s="1209">
        <f t="shared" si="265"/>
        <v>0</v>
      </c>
      <c r="WCL78" s="1209">
        <f t="shared" si="265"/>
        <v>0</v>
      </c>
      <c r="WCM78" s="1209">
        <f t="shared" si="265"/>
        <v>0</v>
      </c>
      <c r="WCN78" s="1209">
        <f t="shared" si="265"/>
        <v>0</v>
      </c>
      <c r="WCO78" s="1209">
        <f t="shared" si="265"/>
        <v>0</v>
      </c>
      <c r="WCP78" s="1209">
        <f t="shared" si="265"/>
        <v>0</v>
      </c>
      <c r="WCQ78" s="1209">
        <f t="shared" si="265"/>
        <v>0</v>
      </c>
      <c r="WCR78" s="1209">
        <f t="shared" si="265"/>
        <v>0</v>
      </c>
      <c r="WCS78" s="1209">
        <f t="shared" si="265"/>
        <v>0</v>
      </c>
      <c r="WCT78" s="1209">
        <f t="shared" si="265"/>
        <v>0</v>
      </c>
      <c r="WCU78" s="1209">
        <f t="shared" si="265"/>
        <v>0</v>
      </c>
      <c r="WCV78" s="1209">
        <f t="shared" si="265"/>
        <v>0</v>
      </c>
      <c r="WCW78" s="1209">
        <f t="shared" si="265"/>
        <v>0</v>
      </c>
      <c r="WCX78" s="1209">
        <f t="shared" si="265"/>
        <v>0</v>
      </c>
      <c r="WCY78" s="1209">
        <f t="shared" si="265"/>
        <v>0</v>
      </c>
      <c r="WCZ78" s="1209">
        <f t="shared" si="265"/>
        <v>0</v>
      </c>
      <c r="WDA78" s="1209">
        <f t="shared" si="265"/>
        <v>0</v>
      </c>
      <c r="WDB78" s="1209">
        <f t="shared" si="265"/>
        <v>0</v>
      </c>
      <c r="WDC78" s="1209">
        <f t="shared" si="265"/>
        <v>0</v>
      </c>
      <c r="WDD78" s="1209">
        <f t="shared" si="265"/>
        <v>0</v>
      </c>
      <c r="WDE78" s="1209">
        <f t="shared" si="265"/>
        <v>0</v>
      </c>
      <c r="WDF78" s="1209">
        <f t="shared" si="265"/>
        <v>0</v>
      </c>
      <c r="WDG78" s="1209">
        <f t="shared" si="265"/>
        <v>0</v>
      </c>
      <c r="WDH78" s="1209">
        <f t="shared" si="265"/>
        <v>0</v>
      </c>
      <c r="WDI78" s="1209">
        <f t="shared" si="265"/>
        <v>0</v>
      </c>
      <c r="WDJ78" s="1209">
        <f t="shared" si="265"/>
        <v>0</v>
      </c>
      <c r="WDK78" s="1209">
        <f t="shared" si="265"/>
        <v>0</v>
      </c>
      <c r="WDL78" s="1209">
        <f t="shared" si="265"/>
        <v>0</v>
      </c>
      <c r="WDM78" s="1209">
        <f t="shared" si="265"/>
        <v>0</v>
      </c>
      <c r="WDN78" s="1209">
        <f t="shared" si="265"/>
        <v>0</v>
      </c>
      <c r="WDO78" s="1209">
        <f t="shared" si="265"/>
        <v>0</v>
      </c>
      <c r="WDP78" s="1209">
        <f t="shared" si="265"/>
        <v>0</v>
      </c>
      <c r="WDQ78" s="1209">
        <f t="shared" si="265"/>
        <v>0</v>
      </c>
      <c r="WDR78" s="1209">
        <f t="shared" si="265"/>
        <v>0</v>
      </c>
      <c r="WDS78" s="1209">
        <f t="shared" si="265"/>
        <v>0</v>
      </c>
      <c r="WDT78" s="1209">
        <f t="shared" si="265"/>
        <v>0</v>
      </c>
      <c r="WDU78" s="1209">
        <f t="shared" si="265"/>
        <v>0</v>
      </c>
      <c r="WDV78" s="1209">
        <f t="shared" si="265"/>
        <v>0</v>
      </c>
      <c r="WDW78" s="1209">
        <f t="shared" si="265"/>
        <v>0</v>
      </c>
      <c r="WDX78" s="1209">
        <f t="shared" si="265"/>
        <v>0</v>
      </c>
      <c r="WDY78" s="1209">
        <f t="shared" si="265"/>
        <v>0</v>
      </c>
      <c r="WDZ78" s="1209">
        <f t="shared" si="265"/>
        <v>0</v>
      </c>
      <c r="WEA78" s="1209">
        <f t="shared" si="265"/>
        <v>0</v>
      </c>
      <c r="WEB78" s="1209">
        <f t="shared" si="265"/>
        <v>0</v>
      </c>
      <c r="WEC78" s="1209">
        <f t="shared" si="265"/>
        <v>0</v>
      </c>
      <c r="WED78" s="1209">
        <f t="shared" si="265"/>
        <v>0</v>
      </c>
      <c r="WEE78" s="1209">
        <f t="shared" si="265"/>
        <v>0</v>
      </c>
      <c r="WEF78" s="1209">
        <f t="shared" ref="WEF78:WGQ78" si="266">SUM(WEF76:WEF77)</f>
        <v>0</v>
      </c>
      <c r="WEG78" s="1209">
        <f t="shared" si="266"/>
        <v>0</v>
      </c>
      <c r="WEH78" s="1209">
        <f t="shared" si="266"/>
        <v>0</v>
      </c>
      <c r="WEI78" s="1209">
        <f t="shared" si="266"/>
        <v>0</v>
      </c>
      <c r="WEJ78" s="1209">
        <f t="shared" si="266"/>
        <v>0</v>
      </c>
      <c r="WEK78" s="1209">
        <f t="shared" si="266"/>
        <v>0</v>
      </c>
      <c r="WEL78" s="1209">
        <f t="shared" si="266"/>
        <v>0</v>
      </c>
      <c r="WEM78" s="1209">
        <f t="shared" si="266"/>
        <v>0</v>
      </c>
      <c r="WEN78" s="1209">
        <f t="shared" si="266"/>
        <v>0</v>
      </c>
      <c r="WEO78" s="1209">
        <f t="shared" si="266"/>
        <v>0</v>
      </c>
      <c r="WEP78" s="1209">
        <f t="shared" si="266"/>
        <v>0</v>
      </c>
      <c r="WEQ78" s="1209">
        <f t="shared" si="266"/>
        <v>0</v>
      </c>
      <c r="WER78" s="1209">
        <f t="shared" si="266"/>
        <v>0</v>
      </c>
      <c r="WES78" s="1209">
        <f t="shared" si="266"/>
        <v>0</v>
      </c>
      <c r="WET78" s="1209">
        <f t="shared" si="266"/>
        <v>0</v>
      </c>
      <c r="WEU78" s="1209">
        <f t="shared" si="266"/>
        <v>0</v>
      </c>
      <c r="WEV78" s="1209">
        <f t="shared" si="266"/>
        <v>0</v>
      </c>
      <c r="WEW78" s="1209">
        <f t="shared" si="266"/>
        <v>0</v>
      </c>
      <c r="WEX78" s="1209">
        <f t="shared" si="266"/>
        <v>0</v>
      </c>
      <c r="WEY78" s="1209">
        <f t="shared" si="266"/>
        <v>0</v>
      </c>
      <c r="WEZ78" s="1209">
        <f t="shared" si="266"/>
        <v>0</v>
      </c>
      <c r="WFA78" s="1209">
        <f t="shared" si="266"/>
        <v>0</v>
      </c>
      <c r="WFB78" s="1209">
        <f t="shared" si="266"/>
        <v>0</v>
      </c>
      <c r="WFC78" s="1209">
        <f t="shared" si="266"/>
        <v>0</v>
      </c>
      <c r="WFD78" s="1209">
        <f t="shared" si="266"/>
        <v>0</v>
      </c>
      <c r="WFE78" s="1209">
        <f t="shared" si="266"/>
        <v>0</v>
      </c>
      <c r="WFF78" s="1209">
        <f t="shared" si="266"/>
        <v>0</v>
      </c>
      <c r="WFG78" s="1209">
        <f t="shared" si="266"/>
        <v>0</v>
      </c>
      <c r="WFH78" s="1209">
        <f t="shared" si="266"/>
        <v>0</v>
      </c>
      <c r="WFI78" s="1209">
        <f t="shared" si="266"/>
        <v>0</v>
      </c>
      <c r="WFJ78" s="1209">
        <f t="shared" si="266"/>
        <v>0</v>
      </c>
      <c r="WFK78" s="1209">
        <f t="shared" si="266"/>
        <v>0</v>
      </c>
      <c r="WFL78" s="1209">
        <f t="shared" si="266"/>
        <v>0</v>
      </c>
      <c r="WFM78" s="1209">
        <f t="shared" si="266"/>
        <v>0</v>
      </c>
      <c r="WFN78" s="1209">
        <f t="shared" si="266"/>
        <v>0</v>
      </c>
      <c r="WFO78" s="1209">
        <f t="shared" si="266"/>
        <v>0</v>
      </c>
      <c r="WFP78" s="1209">
        <f t="shared" si="266"/>
        <v>0</v>
      </c>
      <c r="WFQ78" s="1209">
        <f t="shared" si="266"/>
        <v>0</v>
      </c>
      <c r="WFR78" s="1209">
        <f t="shared" si="266"/>
        <v>0</v>
      </c>
      <c r="WFS78" s="1209">
        <f t="shared" si="266"/>
        <v>0</v>
      </c>
      <c r="WFT78" s="1209">
        <f t="shared" si="266"/>
        <v>0</v>
      </c>
      <c r="WFU78" s="1209">
        <f t="shared" si="266"/>
        <v>0</v>
      </c>
      <c r="WFV78" s="1209">
        <f t="shared" si="266"/>
        <v>0</v>
      </c>
      <c r="WFW78" s="1209">
        <f t="shared" si="266"/>
        <v>0</v>
      </c>
      <c r="WFX78" s="1209">
        <f t="shared" si="266"/>
        <v>0</v>
      </c>
      <c r="WFY78" s="1209">
        <f t="shared" si="266"/>
        <v>0</v>
      </c>
      <c r="WFZ78" s="1209">
        <f t="shared" si="266"/>
        <v>0</v>
      </c>
      <c r="WGA78" s="1209">
        <f t="shared" si="266"/>
        <v>0</v>
      </c>
      <c r="WGB78" s="1209">
        <f t="shared" si="266"/>
        <v>0</v>
      </c>
      <c r="WGC78" s="1209">
        <f t="shared" si="266"/>
        <v>0</v>
      </c>
      <c r="WGD78" s="1209">
        <f t="shared" si="266"/>
        <v>0</v>
      </c>
      <c r="WGE78" s="1209">
        <f t="shared" si="266"/>
        <v>0</v>
      </c>
      <c r="WGF78" s="1209">
        <f t="shared" si="266"/>
        <v>0</v>
      </c>
      <c r="WGG78" s="1209">
        <f t="shared" si="266"/>
        <v>0</v>
      </c>
      <c r="WGH78" s="1209">
        <f t="shared" si="266"/>
        <v>0</v>
      </c>
      <c r="WGI78" s="1209">
        <f t="shared" si="266"/>
        <v>0</v>
      </c>
      <c r="WGJ78" s="1209">
        <f t="shared" si="266"/>
        <v>0</v>
      </c>
      <c r="WGK78" s="1209">
        <f t="shared" si="266"/>
        <v>0</v>
      </c>
      <c r="WGL78" s="1209">
        <f t="shared" si="266"/>
        <v>0</v>
      </c>
      <c r="WGM78" s="1209">
        <f t="shared" si="266"/>
        <v>0</v>
      </c>
      <c r="WGN78" s="1209">
        <f t="shared" si="266"/>
        <v>0</v>
      </c>
      <c r="WGO78" s="1209">
        <f t="shared" si="266"/>
        <v>0</v>
      </c>
      <c r="WGP78" s="1209">
        <f t="shared" si="266"/>
        <v>0</v>
      </c>
      <c r="WGQ78" s="1209">
        <f t="shared" si="266"/>
        <v>0</v>
      </c>
      <c r="WGR78" s="1209">
        <f t="shared" ref="WGR78:WJC78" si="267">SUM(WGR76:WGR77)</f>
        <v>0</v>
      </c>
      <c r="WGS78" s="1209">
        <f t="shared" si="267"/>
        <v>0</v>
      </c>
      <c r="WGT78" s="1209">
        <f t="shared" si="267"/>
        <v>0</v>
      </c>
      <c r="WGU78" s="1209">
        <f t="shared" si="267"/>
        <v>0</v>
      </c>
      <c r="WGV78" s="1209">
        <f t="shared" si="267"/>
        <v>0</v>
      </c>
      <c r="WGW78" s="1209">
        <f t="shared" si="267"/>
        <v>0</v>
      </c>
      <c r="WGX78" s="1209">
        <f t="shared" si="267"/>
        <v>0</v>
      </c>
      <c r="WGY78" s="1209">
        <f t="shared" si="267"/>
        <v>0</v>
      </c>
      <c r="WGZ78" s="1209">
        <f t="shared" si="267"/>
        <v>0</v>
      </c>
      <c r="WHA78" s="1209">
        <f t="shared" si="267"/>
        <v>0</v>
      </c>
      <c r="WHB78" s="1209">
        <f t="shared" si="267"/>
        <v>0</v>
      </c>
      <c r="WHC78" s="1209">
        <f t="shared" si="267"/>
        <v>0</v>
      </c>
      <c r="WHD78" s="1209">
        <f t="shared" si="267"/>
        <v>0</v>
      </c>
      <c r="WHE78" s="1209">
        <f t="shared" si="267"/>
        <v>0</v>
      </c>
      <c r="WHF78" s="1209">
        <f t="shared" si="267"/>
        <v>0</v>
      </c>
      <c r="WHG78" s="1209">
        <f t="shared" si="267"/>
        <v>0</v>
      </c>
      <c r="WHH78" s="1209">
        <f t="shared" si="267"/>
        <v>0</v>
      </c>
      <c r="WHI78" s="1209">
        <f t="shared" si="267"/>
        <v>0</v>
      </c>
      <c r="WHJ78" s="1209">
        <f t="shared" si="267"/>
        <v>0</v>
      </c>
      <c r="WHK78" s="1209">
        <f t="shared" si="267"/>
        <v>0</v>
      </c>
      <c r="WHL78" s="1209">
        <f t="shared" si="267"/>
        <v>0</v>
      </c>
      <c r="WHM78" s="1209">
        <f t="shared" si="267"/>
        <v>0</v>
      </c>
      <c r="WHN78" s="1209">
        <f t="shared" si="267"/>
        <v>0</v>
      </c>
      <c r="WHO78" s="1209">
        <f t="shared" si="267"/>
        <v>0</v>
      </c>
      <c r="WHP78" s="1209">
        <f t="shared" si="267"/>
        <v>0</v>
      </c>
      <c r="WHQ78" s="1209">
        <f t="shared" si="267"/>
        <v>0</v>
      </c>
      <c r="WHR78" s="1209">
        <f t="shared" si="267"/>
        <v>0</v>
      </c>
      <c r="WHS78" s="1209">
        <f t="shared" si="267"/>
        <v>0</v>
      </c>
      <c r="WHT78" s="1209">
        <f t="shared" si="267"/>
        <v>0</v>
      </c>
      <c r="WHU78" s="1209">
        <f t="shared" si="267"/>
        <v>0</v>
      </c>
      <c r="WHV78" s="1209">
        <f t="shared" si="267"/>
        <v>0</v>
      </c>
      <c r="WHW78" s="1209">
        <f t="shared" si="267"/>
        <v>0</v>
      </c>
      <c r="WHX78" s="1209">
        <f t="shared" si="267"/>
        <v>0</v>
      </c>
      <c r="WHY78" s="1209">
        <f t="shared" si="267"/>
        <v>0</v>
      </c>
      <c r="WHZ78" s="1209">
        <f t="shared" si="267"/>
        <v>0</v>
      </c>
      <c r="WIA78" s="1209">
        <f t="shared" si="267"/>
        <v>0</v>
      </c>
      <c r="WIB78" s="1209">
        <f t="shared" si="267"/>
        <v>0</v>
      </c>
      <c r="WIC78" s="1209">
        <f t="shared" si="267"/>
        <v>0</v>
      </c>
      <c r="WID78" s="1209">
        <f t="shared" si="267"/>
        <v>0</v>
      </c>
      <c r="WIE78" s="1209">
        <f t="shared" si="267"/>
        <v>0</v>
      </c>
      <c r="WIF78" s="1209">
        <f t="shared" si="267"/>
        <v>0</v>
      </c>
      <c r="WIG78" s="1209">
        <f t="shared" si="267"/>
        <v>0</v>
      </c>
      <c r="WIH78" s="1209">
        <f t="shared" si="267"/>
        <v>0</v>
      </c>
      <c r="WII78" s="1209">
        <f t="shared" si="267"/>
        <v>0</v>
      </c>
      <c r="WIJ78" s="1209">
        <f t="shared" si="267"/>
        <v>0</v>
      </c>
      <c r="WIK78" s="1209">
        <f t="shared" si="267"/>
        <v>0</v>
      </c>
      <c r="WIL78" s="1209">
        <f t="shared" si="267"/>
        <v>0</v>
      </c>
      <c r="WIM78" s="1209">
        <f t="shared" si="267"/>
        <v>0</v>
      </c>
      <c r="WIN78" s="1209">
        <f t="shared" si="267"/>
        <v>0</v>
      </c>
      <c r="WIO78" s="1209">
        <f t="shared" si="267"/>
        <v>0</v>
      </c>
      <c r="WIP78" s="1209">
        <f t="shared" si="267"/>
        <v>0</v>
      </c>
      <c r="WIQ78" s="1209">
        <f t="shared" si="267"/>
        <v>0</v>
      </c>
      <c r="WIR78" s="1209">
        <f t="shared" si="267"/>
        <v>0</v>
      </c>
      <c r="WIS78" s="1209">
        <f t="shared" si="267"/>
        <v>0</v>
      </c>
      <c r="WIT78" s="1209">
        <f t="shared" si="267"/>
        <v>0</v>
      </c>
      <c r="WIU78" s="1209">
        <f t="shared" si="267"/>
        <v>0</v>
      </c>
      <c r="WIV78" s="1209">
        <f t="shared" si="267"/>
        <v>0</v>
      </c>
      <c r="WIW78" s="1209">
        <f t="shared" si="267"/>
        <v>0</v>
      </c>
      <c r="WIX78" s="1209">
        <f t="shared" si="267"/>
        <v>0</v>
      </c>
      <c r="WIY78" s="1209">
        <f t="shared" si="267"/>
        <v>0</v>
      </c>
      <c r="WIZ78" s="1209">
        <f t="shared" si="267"/>
        <v>0</v>
      </c>
      <c r="WJA78" s="1209">
        <f t="shared" si="267"/>
        <v>0</v>
      </c>
      <c r="WJB78" s="1209">
        <f t="shared" si="267"/>
        <v>0</v>
      </c>
      <c r="WJC78" s="1209">
        <f t="shared" si="267"/>
        <v>0</v>
      </c>
      <c r="WJD78" s="1209">
        <f t="shared" ref="WJD78:WLO78" si="268">SUM(WJD76:WJD77)</f>
        <v>0</v>
      </c>
      <c r="WJE78" s="1209">
        <f t="shared" si="268"/>
        <v>0</v>
      </c>
      <c r="WJF78" s="1209">
        <f t="shared" si="268"/>
        <v>0</v>
      </c>
      <c r="WJG78" s="1209">
        <f t="shared" si="268"/>
        <v>0</v>
      </c>
      <c r="WJH78" s="1209">
        <f t="shared" si="268"/>
        <v>0</v>
      </c>
      <c r="WJI78" s="1209">
        <f t="shared" si="268"/>
        <v>0</v>
      </c>
      <c r="WJJ78" s="1209">
        <f t="shared" si="268"/>
        <v>0</v>
      </c>
      <c r="WJK78" s="1209">
        <f t="shared" si="268"/>
        <v>0</v>
      </c>
      <c r="WJL78" s="1209">
        <f t="shared" si="268"/>
        <v>0</v>
      </c>
      <c r="WJM78" s="1209">
        <f t="shared" si="268"/>
        <v>0</v>
      </c>
      <c r="WJN78" s="1209">
        <f t="shared" si="268"/>
        <v>0</v>
      </c>
      <c r="WJO78" s="1209">
        <f t="shared" si="268"/>
        <v>0</v>
      </c>
      <c r="WJP78" s="1209">
        <f t="shared" si="268"/>
        <v>0</v>
      </c>
      <c r="WJQ78" s="1209">
        <f t="shared" si="268"/>
        <v>0</v>
      </c>
      <c r="WJR78" s="1209">
        <f t="shared" si="268"/>
        <v>0</v>
      </c>
      <c r="WJS78" s="1209">
        <f t="shared" si="268"/>
        <v>0</v>
      </c>
      <c r="WJT78" s="1209">
        <f t="shared" si="268"/>
        <v>0</v>
      </c>
      <c r="WJU78" s="1209">
        <f t="shared" si="268"/>
        <v>0</v>
      </c>
      <c r="WJV78" s="1209">
        <f t="shared" si="268"/>
        <v>0</v>
      </c>
      <c r="WJW78" s="1209">
        <f t="shared" si="268"/>
        <v>0</v>
      </c>
      <c r="WJX78" s="1209">
        <f t="shared" si="268"/>
        <v>0</v>
      </c>
      <c r="WJY78" s="1209">
        <f t="shared" si="268"/>
        <v>0</v>
      </c>
      <c r="WJZ78" s="1209">
        <f t="shared" si="268"/>
        <v>0</v>
      </c>
      <c r="WKA78" s="1209">
        <f t="shared" si="268"/>
        <v>0</v>
      </c>
      <c r="WKB78" s="1209">
        <f t="shared" si="268"/>
        <v>0</v>
      </c>
      <c r="WKC78" s="1209">
        <f t="shared" si="268"/>
        <v>0</v>
      </c>
      <c r="WKD78" s="1209">
        <f t="shared" si="268"/>
        <v>0</v>
      </c>
      <c r="WKE78" s="1209">
        <f t="shared" si="268"/>
        <v>0</v>
      </c>
      <c r="WKF78" s="1209">
        <f t="shared" si="268"/>
        <v>0</v>
      </c>
      <c r="WKG78" s="1209">
        <f t="shared" si="268"/>
        <v>0</v>
      </c>
      <c r="WKH78" s="1209">
        <f t="shared" si="268"/>
        <v>0</v>
      </c>
      <c r="WKI78" s="1209">
        <f t="shared" si="268"/>
        <v>0</v>
      </c>
      <c r="WKJ78" s="1209">
        <f t="shared" si="268"/>
        <v>0</v>
      </c>
      <c r="WKK78" s="1209">
        <f t="shared" si="268"/>
        <v>0</v>
      </c>
      <c r="WKL78" s="1209">
        <f t="shared" si="268"/>
        <v>0</v>
      </c>
      <c r="WKM78" s="1209">
        <f t="shared" si="268"/>
        <v>0</v>
      </c>
      <c r="WKN78" s="1209">
        <f t="shared" si="268"/>
        <v>0</v>
      </c>
      <c r="WKO78" s="1209">
        <f t="shared" si="268"/>
        <v>0</v>
      </c>
      <c r="WKP78" s="1209">
        <f t="shared" si="268"/>
        <v>0</v>
      </c>
      <c r="WKQ78" s="1209">
        <f t="shared" si="268"/>
        <v>0</v>
      </c>
      <c r="WKR78" s="1209">
        <f t="shared" si="268"/>
        <v>0</v>
      </c>
      <c r="WKS78" s="1209">
        <f t="shared" si="268"/>
        <v>0</v>
      </c>
      <c r="WKT78" s="1209">
        <f t="shared" si="268"/>
        <v>0</v>
      </c>
      <c r="WKU78" s="1209">
        <f t="shared" si="268"/>
        <v>0</v>
      </c>
      <c r="WKV78" s="1209">
        <f t="shared" si="268"/>
        <v>0</v>
      </c>
      <c r="WKW78" s="1209">
        <f t="shared" si="268"/>
        <v>0</v>
      </c>
      <c r="WKX78" s="1209">
        <f t="shared" si="268"/>
        <v>0</v>
      </c>
      <c r="WKY78" s="1209">
        <f t="shared" si="268"/>
        <v>0</v>
      </c>
      <c r="WKZ78" s="1209">
        <f t="shared" si="268"/>
        <v>0</v>
      </c>
      <c r="WLA78" s="1209">
        <f t="shared" si="268"/>
        <v>0</v>
      </c>
      <c r="WLB78" s="1209">
        <f t="shared" si="268"/>
        <v>0</v>
      </c>
      <c r="WLC78" s="1209">
        <f t="shared" si="268"/>
        <v>0</v>
      </c>
      <c r="WLD78" s="1209">
        <f t="shared" si="268"/>
        <v>0</v>
      </c>
      <c r="WLE78" s="1209">
        <f t="shared" si="268"/>
        <v>0</v>
      </c>
      <c r="WLF78" s="1209">
        <f t="shared" si="268"/>
        <v>0</v>
      </c>
      <c r="WLG78" s="1209">
        <f t="shared" si="268"/>
        <v>0</v>
      </c>
      <c r="WLH78" s="1209">
        <f t="shared" si="268"/>
        <v>0</v>
      </c>
      <c r="WLI78" s="1209">
        <f t="shared" si="268"/>
        <v>0</v>
      </c>
      <c r="WLJ78" s="1209">
        <f t="shared" si="268"/>
        <v>0</v>
      </c>
      <c r="WLK78" s="1209">
        <f t="shared" si="268"/>
        <v>0</v>
      </c>
      <c r="WLL78" s="1209">
        <f t="shared" si="268"/>
        <v>0</v>
      </c>
      <c r="WLM78" s="1209">
        <f t="shared" si="268"/>
        <v>0</v>
      </c>
      <c r="WLN78" s="1209">
        <f t="shared" si="268"/>
        <v>0</v>
      </c>
      <c r="WLO78" s="1209">
        <f t="shared" si="268"/>
        <v>0</v>
      </c>
      <c r="WLP78" s="1209">
        <f t="shared" ref="WLP78:WOA78" si="269">SUM(WLP76:WLP77)</f>
        <v>0</v>
      </c>
      <c r="WLQ78" s="1209">
        <f t="shared" si="269"/>
        <v>0</v>
      </c>
      <c r="WLR78" s="1209">
        <f t="shared" si="269"/>
        <v>0</v>
      </c>
      <c r="WLS78" s="1209">
        <f t="shared" si="269"/>
        <v>0</v>
      </c>
      <c r="WLT78" s="1209">
        <f t="shared" si="269"/>
        <v>0</v>
      </c>
      <c r="WLU78" s="1209">
        <f t="shared" si="269"/>
        <v>0</v>
      </c>
      <c r="WLV78" s="1209">
        <f t="shared" si="269"/>
        <v>0</v>
      </c>
      <c r="WLW78" s="1209">
        <f t="shared" si="269"/>
        <v>0</v>
      </c>
      <c r="WLX78" s="1209">
        <f t="shared" si="269"/>
        <v>0</v>
      </c>
      <c r="WLY78" s="1209">
        <f t="shared" si="269"/>
        <v>0</v>
      </c>
      <c r="WLZ78" s="1209">
        <f t="shared" si="269"/>
        <v>0</v>
      </c>
      <c r="WMA78" s="1209">
        <f t="shared" si="269"/>
        <v>0</v>
      </c>
      <c r="WMB78" s="1209">
        <f t="shared" si="269"/>
        <v>0</v>
      </c>
      <c r="WMC78" s="1209">
        <f t="shared" si="269"/>
        <v>0</v>
      </c>
      <c r="WMD78" s="1209">
        <f t="shared" si="269"/>
        <v>0</v>
      </c>
      <c r="WME78" s="1209">
        <f t="shared" si="269"/>
        <v>0</v>
      </c>
      <c r="WMF78" s="1209">
        <f t="shared" si="269"/>
        <v>0</v>
      </c>
      <c r="WMG78" s="1209">
        <f t="shared" si="269"/>
        <v>0</v>
      </c>
      <c r="WMH78" s="1209">
        <f t="shared" si="269"/>
        <v>0</v>
      </c>
      <c r="WMI78" s="1209">
        <f t="shared" si="269"/>
        <v>0</v>
      </c>
      <c r="WMJ78" s="1209">
        <f t="shared" si="269"/>
        <v>0</v>
      </c>
      <c r="WMK78" s="1209">
        <f t="shared" si="269"/>
        <v>0</v>
      </c>
      <c r="WML78" s="1209">
        <f t="shared" si="269"/>
        <v>0</v>
      </c>
      <c r="WMM78" s="1209">
        <f t="shared" si="269"/>
        <v>0</v>
      </c>
      <c r="WMN78" s="1209">
        <f t="shared" si="269"/>
        <v>0</v>
      </c>
      <c r="WMO78" s="1209">
        <f t="shared" si="269"/>
        <v>0</v>
      </c>
      <c r="WMP78" s="1209">
        <f t="shared" si="269"/>
        <v>0</v>
      </c>
      <c r="WMQ78" s="1209">
        <f t="shared" si="269"/>
        <v>0</v>
      </c>
      <c r="WMR78" s="1209">
        <f t="shared" si="269"/>
        <v>0</v>
      </c>
      <c r="WMS78" s="1209">
        <f t="shared" si="269"/>
        <v>0</v>
      </c>
      <c r="WMT78" s="1209">
        <f t="shared" si="269"/>
        <v>0</v>
      </c>
      <c r="WMU78" s="1209">
        <f t="shared" si="269"/>
        <v>0</v>
      </c>
      <c r="WMV78" s="1209">
        <f t="shared" si="269"/>
        <v>0</v>
      </c>
      <c r="WMW78" s="1209">
        <f t="shared" si="269"/>
        <v>0</v>
      </c>
      <c r="WMX78" s="1209">
        <f t="shared" si="269"/>
        <v>0</v>
      </c>
      <c r="WMY78" s="1209">
        <f t="shared" si="269"/>
        <v>0</v>
      </c>
      <c r="WMZ78" s="1209">
        <f t="shared" si="269"/>
        <v>0</v>
      </c>
      <c r="WNA78" s="1209">
        <f t="shared" si="269"/>
        <v>0</v>
      </c>
      <c r="WNB78" s="1209">
        <f t="shared" si="269"/>
        <v>0</v>
      </c>
      <c r="WNC78" s="1209">
        <f t="shared" si="269"/>
        <v>0</v>
      </c>
      <c r="WND78" s="1209">
        <f t="shared" si="269"/>
        <v>0</v>
      </c>
      <c r="WNE78" s="1209">
        <f t="shared" si="269"/>
        <v>0</v>
      </c>
      <c r="WNF78" s="1209">
        <f t="shared" si="269"/>
        <v>0</v>
      </c>
      <c r="WNG78" s="1209">
        <f t="shared" si="269"/>
        <v>0</v>
      </c>
      <c r="WNH78" s="1209">
        <f t="shared" si="269"/>
        <v>0</v>
      </c>
      <c r="WNI78" s="1209">
        <f t="shared" si="269"/>
        <v>0</v>
      </c>
      <c r="WNJ78" s="1209">
        <f t="shared" si="269"/>
        <v>0</v>
      </c>
      <c r="WNK78" s="1209">
        <f t="shared" si="269"/>
        <v>0</v>
      </c>
      <c r="WNL78" s="1209">
        <f t="shared" si="269"/>
        <v>0</v>
      </c>
      <c r="WNM78" s="1209">
        <f t="shared" si="269"/>
        <v>0</v>
      </c>
      <c r="WNN78" s="1209">
        <f t="shared" si="269"/>
        <v>0</v>
      </c>
      <c r="WNO78" s="1209">
        <f t="shared" si="269"/>
        <v>0</v>
      </c>
      <c r="WNP78" s="1209">
        <f t="shared" si="269"/>
        <v>0</v>
      </c>
      <c r="WNQ78" s="1209">
        <f t="shared" si="269"/>
        <v>0</v>
      </c>
      <c r="WNR78" s="1209">
        <f t="shared" si="269"/>
        <v>0</v>
      </c>
      <c r="WNS78" s="1209">
        <f t="shared" si="269"/>
        <v>0</v>
      </c>
      <c r="WNT78" s="1209">
        <f t="shared" si="269"/>
        <v>0</v>
      </c>
      <c r="WNU78" s="1209">
        <f t="shared" si="269"/>
        <v>0</v>
      </c>
      <c r="WNV78" s="1209">
        <f t="shared" si="269"/>
        <v>0</v>
      </c>
      <c r="WNW78" s="1209">
        <f t="shared" si="269"/>
        <v>0</v>
      </c>
      <c r="WNX78" s="1209">
        <f t="shared" si="269"/>
        <v>0</v>
      </c>
      <c r="WNY78" s="1209">
        <f t="shared" si="269"/>
        <v>0</v>
      </c>
      <c r="WNZ78" s="1209">
        <f t="shared" si="269"/>
        <v>0</v>
      </c>
      <c r="WOA78" s="1209">
        <f t="shared" si="269"/>
        <v>0</v>
      </c>
      <c r="WOB78" s="1209">
        <f t="shared" ref="WOB78:WQM78" si="270">SUM(WOB76:WOB77)</f>
        <v>0</v>
      </c>
      <c r="WOC78" s="1209">
        <f t="shared" si="270"/>
        <v>0</v>
      </c>
      <c r="WOD78" s="1209">
        <f t="shared" si="270"/>
        <v>0</v>
      </c>
      <c r="WOE78" s="1209">
        <f t="shared" si="270"/>
        <v>0</v>
      </c>
      <c r="WOF78" s="1209">
        <f t="shared" si="270"/>
        <v>0</v>
      </c>
      <c r="WOG78" s="1209">
        <f t="shared" si="270"/>
        <v>0</v>
      </c>
      <c r="WOH78" s="1209">
        <f t="shared" si="270"/>
        <v>0</v>
      </c>
      <c r="WOI78" s="1209">
        <f t="shared" si="270"/>
        <v>0</v>
      </c>
      <c r="WOJ78" s="1209">
        <f t="shared" si="270"/>
        <v>0</v>
      </c>
      <c r="WOK78" s="1209">
        <f t="shared" si="270"/>
        <v>0</v>
      </c>
      <c r="WOL78" s="1209">
        <f t="shared" si="270"/>
        <v>0</v>
      </c>
      <c r="WOM78" s="1209">
        <f t="shared" si="270"/>
        <v>0</v>
      </c>
      <c r="WON78" s="1209">
        <f t="shared" si="270"/>
        <v>0</v>
      </c>
      <c r="WOO78" s="1209">
        <f t="shared" si="270"/>
        <v>0</v>
      </c>
      <c r="WOP78" s="1209">
        <f t="shared" si="270"/>
        <v>0</v>
      </c>
      <c r="WOQ78" s="1209">
        <f t="shared" si="270"/>
        <v>0</v>
      </c>
      <c r="WOR78" s="1209">
        <f t="shared" si="270"/>
        <v>0</v>
      </c>
      <c r="WOS78" s="1209">
        <f t="shared" si="270"/>
        <v>0</v>
      </c>
      <c r="WOT78" s="1209">
        <f t="shared" si="270"/>
        <v>0</v>
      </c>
      <c r="WOU78" s="1209">
        <f t="shared" si="270"/>
        <v>0</v>
      </c>
      <c r="WOV78" s="1209">
        <f t="shared" si="270"/>
        <v>0</v>
      </c>
      <c r="WOW78" s="1209">
        <f t="shared" si="270"/>
        <v>0</v>
      </c>
      <c r="WOX78" s="1209">
        <f t="shared" si="270"/>
        <v>0</v>
      </c>
      <c r="WOY78" s="1209">
        <f t="shared" si="270"/>
        <v>0</v>
      </c>
      <c r="WOZ78" s="1209">
        <f t="shared" si="270"/>
        <v>0</v>
      </c>
      <c r="WPA78" s="1209">
        <f t="shared" si="270"/>
        <v>0</v>
      </c>
      <c r="WPB78" s="1209">
        <f t="shared" si="270"/>
        <v>0</v>
      </c>
      <c r="WPC78" s="1209">
        <f t="shared" si="270"/>
        <v>0</v>
      </c>
      <c r="WPD78" s="1209">
        <f t="shared" si="270"/>
        <v>0</v>
      </c>
      <c r="WPE78" s="1209">
        <f t="shared" si="270"/>
        <v>0</v>
      </c>
      <c r="WPF78" s="1209">
        <f t="shared" si="270"/>
        <v>0</v>
      </c>
      <c r="WPG78" s="1209">
        <f t="shared" si="270"/>
        <v>0</v>
      </c>
      <c r="WPH78" s="1209">
        <f t="shared" si="270"/>
        <v>0</v>
      </c>
      <c r="WPI78" s="1209">
        <f t="shared" si="270"/>
        <v>0</v>
      </c>
      <c r="WPJ78" s="1209">
        <f t="shared" si="270"/>
        <v>0</v>
      </c>
      <c r="WPK78" s="1209">
        <f t="shared" si="270"/>
        <v>0</v>
      </c>
      <c r="WPL78" s="1209">
        <f t="shared" si="270"/>
        <v>0</v>
      </c>
      <c r="WPM78" s="1209">
        <f t="shared" si="270"/>
        <v>0</v>
      </c>
      <c r="WPN78" s="1209">
        <f t="shared" si="270"/>
        <v>0</v>
      </c>
      <c r="WPO78" s="1209">
        <f t="shared" si="270"/>
        <v>0</v>
      </c>
      <c r="WPP78" s="1209">
        <f t="shared" si="270"/>
        <v>0</v>
      </c>
      <c r="WPQ78" s="1209">
        <f t="shared" si="270"/>
        <v>0</v>
      </c>
      <c r="WPR78" s="1209">
        <f t="shared" si="270"/>
        <v>0</v>
      </c>
      <c r="WPS78" s="1209">
        <f t="shared" si="270"/>
        <v>0</v>
      </c>
      <c r="WPT78" s="1209">
        <f t="shared" si="270"/>
        <v>0</v>
      </c>
      <c r="WPU78" s="1209">
        <f t="shared" si="270"/>
        <v>0</v>
      </c>
      <c r="WPV78" s="1209">
        <f t="shared" si="270"/>
        <v>0</v>
      </c>
      <c r="WPW78" s="1209">
        <f t="shared" si="270"/>
        <v>0</v>
      </c>
      <c r="WPX78" s="1209">
        <f t="shared" si="270"/>
        <v>0</v>
      </c>
      <c r="WPY78" s="1209">
        <f t="shared" si="270"/>
        <v>0</v>
      </c>
      <c r="WPZ78" s="1209">
        <f t="shared" si="270"/>
        <v>0</v>
      </c>
      <c r="WQA78" s="1209">
        <f t="shared" si="270"/>
        <v>0</v>
      </c>
      <c r="WQB78" s="1209">
        <f t="shared" si="270"/>
        <v>0</v>
      </c>
      <c r="WQC78" s="1209">
        <f t="shared" si="270"/>
        <v>0</v>
      </c>
      <c r="WQD78" s="1209">
        <f t="shared" si="270"/>
        <v>0</v>
      </c>
      <c r="WQE78" s="1209">
        <f t="shared" si="270"/>
        <v>0</v>
      </c>
      <c r="WQF78" s="1209">
        <f t="shared" si="270"/>
        <v>0</v>
      </c>
      <c r="WQG78" s="1209">
        <f t="shared" si="270"/>
        <v>0</v>
      </c>
      <c r="WQH78" s="1209">
        <f t="shared" si="270"/>
        <v>0</v>
      </c>
      <c r="WQI78" s="1209">
        <f t="shared" si="270"/>
        <v>0</v>
      </c>
      <c r="WQJ78" s="1209">
        <f t="shared" si="270"/>
        <v>0</v>
      </c>
      <c r="WQK78" s="1209">
        <f t="shared" si="270"/>
        <v>0</v>
      </c>
      <c r="WQL78" s="1209">
        <f t="shared" si="270"/>
        <v>0</v>
      </c>
      <c r="WQM78" s="1209">
        <f t="shared" si="270"/>
        <v>0</v>
      </c>
      <c r="WQN78" s="1209">
        <f t="shared" ref="WQN78:WSY78" si="271">SUM(WQN76:WQN77)</f>
        <v>0</v>
      </c>
      <c r="WQO78" s="1209">
        <f t="shared" si="271"/>
        <v>0</v>
      </c>
      <c r="WQP78" s="1209">
        <f t="shared" si="271"/>
        <v>0</v>
      </c>
      <c r="WQQ78" s="1209">
        <f t="shared" si="271"/>
        <v>0</v>
      </c>
      <c r="WQR78" s="1209">
        <f t="shared" si="271"/>
        <v>0</v>
      </c>
      <c r="WQS78" s="1209">
        <f t="shared" si="271"/>
        <v>0</v>
      </c>
      <c r="WQT78" s="1209">
        <f t="shared" si="271"/>
        <v>0</v>
      </c>
      <c r="WQU78" s="1209">
        <f t="shared" si="271"/>
        <v>0</v>
      </c>
      <c r="WQV78" s="1209">
        <f t="shared" si="271"/>
        <v>0</v>
      </c>
      <c r="WQW78" s="1209">
        <f t="shared" si="271"/>
        <v>0</v>
      </c>
      <c r="WQX78" s="1209">
        <f t="shared" si="271"/>
        <v>0</v>
      </c>
      <c r="WQY78" s="1209">
        <f t="shared" si="271"/>
        <v>0</v>
      </c>
      <c r="WQZ78" s="1209">
        <f t="shared" si="271"/>
        <v>0</v>
      </c>
      <c r="WRA78" s="1209">
        <f t="shared" si="271"/>
        <v>0</v>
      </c>
      <c r="WRB78" s="1209">
        <f t="shared" si="271"/>
        <v>0</v>
      </c>
      <c r="WRC78" s="1209">
        <f t="shared" si="271"/>
        <v>0</v>
      </c>
      <c r="WRD78" s="1209">
        <f t="shared" si="271"/>
        <v>0</v>
      </c>
      <c r="WRE78" s="1209">
        <f t="shared" si="271"/>
        <v>0</v>
      </c>
      <c r="WRF78" s="1209">
        <f t="shared" si="271"/>
        <v>0</v>
      </c>
      <c r="WRG78" s="1209">
        <f t="shared" si="271"/>
        <v>0</v>
      </c>
      <c r="WRH78" s="1209">
        <f t="shared" si="271"/>
        <v>0</v>
      </c>
      <c r="WRI78" s="1209">
        <f t="shared" si="271"/>
        <v>0</v>
      </c>
      <c r="WRJ78" s="1209">
        <f t="shared" si="271"/>
        <v>0</v>
      </c>
      <c r="WRK78" s="1209">
        <f t="shared" si="271"/>
        <v>0</v>
      </c>
      <c r="WRL78" s="1209">
        <f t="shared" si="271"/>
        <v>0</v>
      </c>
      <c r="WRM78" s="1209">
        <f t="shared" si="271"/>
        <v>0</v>
      </c>
      <c r="WRN78" s="1209">
        <f t="shared" si="271"/>
        <v>0</v>
      </c>
      <c r="WRO78" s="1209">
        <f t="shared" si="271"/>
        <v>0</v>
      </c>
      <c r="WRP78" s="1209">
        <f t="shared" si="271"/>
        <v>0</v>
      </c>
      <c r="WRQ78" s="1209">
        <f t="shared" si="271"/>
        <v>0</v>
      </c>
      <c r="WRR78" s="1209">
        <f t="shared" si="271"/>
        <v>0</v>
      </c>
      <c r="WRS78" s="1209">
        <f t="shared" si="271"/>
        <v>0</v>
      </c>
      <c r="WRT78" s="1209">
        <f t="shared" si="271"/>
        <v>0</v>
      </c>
      <c r="WRU78" s="1209">
        <f t="shared" si="271"/>
        <v>0</v>
      </c>
      <c r="WRV78" s="1209">
        <f t="shared" si="271"/>
        <v>0</v>
      </c>
      <c r="WRW78" s="1209">
        <f t="shared" si="271"/>
        <v>0</v>
      </c>
      <c r="WRX78" s="1209">
        <f t="shared" si="271"/>
        <v>0</v>
      </c>
      <c r="WRY78" s="1209">
        <f t="shared" si="271"/>
        <v>0</v>
      </c>
      <c r="WRZ78" s="1209">
        <f t="shared" si="271"/>
        <v>0</v>
      </c>
      <c r="WSA78" s="1209">
        <f t="shared" si="271"/>
        <v>0</v>
      </c>
      <c r="WSB78" s="1209">
        <f t="shared" si="271"/>
        <v>0</v>
      </c>
      <c r="WSC78" s="1209">
        <f t="shared" si="271"/>
        <v>0</v>
      </c>
      <c r="WSD78" s="1209">
        <f t="shared" si="271"/>
        <v>0</v>
      </c>
      <c r="WSE78" s="1209">
        <f t="shared" si="271"/>
        <v>0</v>
      </c>
      <c r="WSF78" s="1209">
        <f t="shared" si="271"/>
        <v>0</v>
      </c>
      <c r="WSG78" s="1209">
        <f t="shared" si="271"/>
        <v>0</v>
      </c>
      <c r="WSH78" s="1209">
        <f t="shared" si="271"/>
        <v>0</v>
      </c>
      <c r="WSI78" s="1209">
        <f t="shared" si="271"/>
        <v>0</v>
      </c>
      <c r="WSJ78" s="1209">
        <f t="shared" si="271"/>
        <v>0</v>
      </c>
      <c r="WSK78" s="1209">
        <f t="shared" si="271"/>
        <v>0</v>
      </c>
      <c r="WSL78" s="1209">
        <f t="shared" si="271"/>
        <v>0</v>
      </c>
      <c r="WSM78" s="1209">
        <f t="shared" si="271"/>
        <v>0</v>
      </c>
      <c r="WSN78" s="1209">
        <f t="shared" si="271"/>
        <v>0</v>
      </c>
      <c r="WSO78" s="1209">
        <f t="shared" si="271"/>
        <v>0</v>
      </c>
      <c r="WSP78" s="1209">
        <f t="shared" si="271"/>
        <v>0</v>
      </c>
      <c r="WSQ78" s="1209">
        <f t="shared" si="271"/>
        <v>0</v>
      </c>
      <c r="WSR78" s="1209">
        <f t="shared" si="271"/>
        <v>0</v>
      </c>
      <c r="WSS78" s="1209">
        <f t="shared" si="271"/>
        <v>0</v>
      </c>
      <c r="WST78" s="1209">
        <f t="shared" si="271"/>
        <v>0</v>
      </c>
      <c r="WSU78" s="1209">
        <f t="shared" si="271"/>
        <v>0</v>
      </c>
      <c r="WSV78" s="1209">
        <f t="shared" si="271"/>
        <v>0</v>
      </c>
      <c r="WSW78" s="1209">
        <f t="shared" si="271"/>
        <v>0</v>
      </c>
      <c r="WSX78" s="1209">
        <f t="shared" si="271"/>
        <v>0</v>
      </c>
      <c r="WSY78" s="1209">
        <f t="shared" si="271"/>
        <v>0</v>
      </c>
      <c r="WSZ78" s="1209">
        <f t="shared" ref="WSZ78:WVK78" si="272">SUM(WSZ76:WSZ77)</f>
        <v>0</v>
      </c>
      <c r="WTA78" s="1209">
        <f t="shared" si="272"/>
        <v>0</v>
      </c>
      <c r="WTB78" s="1209">
        <f t="shared" si="272"/>
        <v>0</v>
      </c>
      <c r="WTC78" s="1209">
        <f t="shared" si="272"/>
        <v>0</v>
      </c>
      <c r="WTD78" s="1209">
        <f t="shared" si="272"/>
        <v>0</v>
      </c>
      <c r="WTE78" s="1209">
        <f t="shared" si="272"/>
        <v>0</v>
      </c>
      <c r="WTF78" s="1209">
        <f t="shared" si="272"/>
        <v>0</v>
      </c>
      <c r="WTG78" s="1209">
        <f t="shared" si="272"/>
        <v>0</v>
      </c>
      <c r="WTH78" s="1209">
        <f t="shared" si="272"/>
        <v>0</v>
      </c>
      <c r="WTI78" s="1209">
        <f t="shared" si="272"/>
        <v>0</v>
      </c>
      <c r="WTJ78" s="1209">
        <f t="shared" si="272"/>
        <v>0</v>
      </c>
      <c r="WTK78" s="1209">
        <f t="shared" si="272"/>
        <v>0</v>
      </c>
      <c r="WTL78" s="1209">
        <f t="shared" si="272"/>
        <v>0</v>
      </c>
      <c r="WTM78" s="1209">
        <f t="shared" si="272"/>
        <v>0</v>
      </c>
      <c r="WTN78" s="1209">
        <f t="shared" si="272"/>
        <v>0</v>
      </c>
      <c r="WTO78" s="1209">
        <f t="shared" si="272"/>
        <v>0</v>
      </c>
      <c r="WTP78" s="1209">
        <f t="shared" si="272"/>
        <v>0</v>
      </c>
      <c r="WTQ78" s="1209">
        <f t="shared" si="272"/>
        <v>0</v>
      </c>
      <c r="WTR78" s="1209">
        <f t="shared" si="272"/>
        <v>0</v>
      </c>
      <c r="WTS78" s="1209">
        <f t="shared" si="272"/>
        <v>0</v>
      </c>
      <c r="WTT78" s="1209">
        <f t="shared" si="272"/>
        <v>0</v>
      </c>
      <c r="WTU78" s="1209">
        <f t="shared" si="272"/>
        <v>0</v>
      </c>
      <c r="WTV78" s="1209">
        <f t="shared" si="272"/>
        <v>0</v>
      </c>
      <c r="WTW78" s="1209">
        <f t="shared" si="272"/>
        <v>0</v>
      </c>
      <c r="WTX78" s="1209">
        <f t="shared" si="272"/>
        <v>0</v>
      </c>
      <c r="WTY78" s="1209">
        <f t="shared" si="272"/>
        <v>0</v>
      </c>
      <c r="WTZ78" s="1209">
        <f t="shared" si="272"/>
        <v>0</v>
      </c>
      <c r="WUA78" s="1209">
        <f t="shared" si="272"/>
        <v>0</v>
      </c>
      <c r="WUB78" s="1209">
        <f t="shared" si="272"/>
        <v>0</v>
      </c>
      <c r="WUC78" s="1209">
        <f t="shared" si="272"/>
        <v>0</v>
      </c>
      <c r="WUD78" s="1209">
        <f t="shared" si="272"/>
        <v>0</v>
      </c>
      <c r="WUE78" s="1209">
        <f t="shared" si="272"/>
        <v>0</v>
      </c>
      <c r="WUF78" s="1209">
        <f t="shared" si="272"/>
        <v>0</v>
      </c>
      <c r="WUG78" s="1209">
        <f t="shared" si="272"/>
        <v>0</v>
      </c>
      <c r="WUH78" s="1209">
        <f t="shared" si="272"/>
        <v>0</v>
      </c>
      <c r="WUI78" s="1209">
        <f t="shared" si="272"/>
        <v>0</v>
      </c>
      <c r="WUJ78" s="1209">
        <f t="shared" si="272"/>
        <v>0</v>
      </c>
      <c r="WUK78" s="1209">
        <f t="shared" si="272"/>
        <v>0</v>
      </c>
      <c r="WUL78" s="1209">
        <f t="shared" si="272"/>
        <v>0</v>
      </c>
      <c r="WUM78" s="1209">
        <f t="shared" si="272"/>
        <v>0</v>
      </c>
      <c r="WUN78" s="1209">
        <f t="shared" si="272"/>
        <v>0</v>
      </c>
      <c r="WUO78" s="1209">
        <f t="shared" si="272"/>
        <v>0</v>
      </c>
      <c r="WUP78" s="1209">
        <f t="shared" si="272"/>
        <v>0</v>
      </c>
      <c r="WUQ78" s="1209">
        <f t="shared" si="272"/>
        <v>0</v>
      </c>
      <c r="WUR78" s="1209">
        <f t="shared" si="272"/>
        <v>0</v>
      </c>
      <c r="WUS78" s="1209">
        <f t="shared" si="272"/>
        <v>0</v>
      </c>
      <c r="WUT78" s="1209">
        <f t="shared" si="272"/>
        <v>0</v>
      </c>
      <c r="WUU78" s="1209">
        <f t="shared" si="272"/>
        <v>0</v>
      </c>
      <c r="WUV78" s="1209">
        <f t="shared" si="272"/>
        <v>0</v>
      </c>
      <c r="WUW78" s="1209">
        <f t="shared" si="272"/>
        <v>0</v>
      </c>
      <c r="WUX78" s="1209">
        <f t="shared" si="272"/>
        <v>0</v>
      </c>
      <c r="WUY78" s="1209">
        <f t="shared" si="272"/>
        <v>0</v>
      </c>
      <c r="WUZ78" s="1209">
        <f t="shared" si="272"/>
        <v>0</v>
      </c>
      <c r="WVA78" s="1209">
        <f t="shared" si="272"/>
        <v>0</v>
      </c>
      <c r="WVB78" s="1209">
        <f t="shared" si="272"/>
        <v>0</v>
      </c>
      <c r="WVC78" s="1209">
        <f t="shared" si="272"/>
        <v>0</v>
      </c>
      <c r="WVD78" s="1209">
        <f t="shared" si="272"/>
        <v>0</v>
      </c>
      <c r="WVE78" s="1209">
        <f t="shared" si="272"/>
        <v>0</v>
      </c>
      <c r="WVF78" s="1209">
        <f t="shared" si="272"/>
        <v>0</v>
      </c>
      <c r="WVG78" s="1209">
        <f t="shared" si="272"/>
        <v>0</v>
      </c>
      <c r="WVH78" s="1209">
        <f t="shared" si="272"/>
        <v>0</v>
      </c>
      <c r="WVI78" s="1209">
        <f t="shared" si="272"/>
        <v>0</v>
      </c>
      <c r="WVJ78" s="1209">
        <f t="shared" si="272"/>
        <v>0</v>
      </c>
      <c r="WVK78" s="1209">
        <f t="shared" si="272"/>
        <v>0</v>
      </c>
      <c r="WVL78" s="1209">
        <f t="shared" ref="WVL78:WXW78" si="273">SUM(WVL76:WVL77)</f>
        <v>0</v>
      </c>
      <c r="WVM78" s="1209">
        <f t="shared" si="273"/>
        <v>0</v>
      </c>
      <c r="WVN78" s="1209">
        <f t="shared" si="273"/>
        <v>0</v>
      </c>
      <c r="WVO78" s="1209">
        <f t="shared" si="273"/>
        <v>0</v>
      </c>
      <c r="WVP78" s="1209">
        <f t="shared" si="273"/>
        <v>0</v>
      </c>
      <c r="WVQ78" s="1209">
        <f t="shared" si="273"/>
        <v>0</v>
      </c>
      <c r="WVR78" s="1209">
        <f t="shared" si="273"/>
        <v>0</v>
      </c>
      <c r="WVS78" s="1209">
        <f t="shared" si="273"/>
        <v>0</v>
      </c>
      <c r="WVT78" s="1209">
        <f t="shared" si="273"/>
        <v>0</v>
      </c>
      <c r="WVU78" s="1209">
        <f t="shared" si="273"/>
        <v>0</v>
      </c>
      <c r="WVV78" s="1209">
        <f t="shared" si="273"/>
        <v>0</v>
      </c>
      <c r="WVW78" s="1209">
        <f t="shared" si="273"/>
        <v>0</v>
      </c>
      <c r="WVX78" s="1209">
        <f t="shared" si="273"/>
        <v>0</v>
      </c>
      <c r="WVY78" s="1209">
        <f t="shared" si="273"/>
        <v>0</v>
      </c>
      <c r="WVZ78" s="1209">
        <f t="shared" si="273"/>
        <v>0</v>
      </c>
      <c r="WWA78" s="1209">
        <f t="shared" si="273"/>
        <v>0</v>
      </c>
      <c r="WWB78" s="1209">
        <f t="shared" si="273"/>
        <v>0</v>
      </c>
      <c r="WWC78" s="1209">
        <f t="shared" si="273"/>
        <v>0</v>
      </c>
      <c r="WWD78" s="1209">
        <f t="shared" si="273"/>
        <v>0</v>
      </c>
      <c r="WWE78" s="1209">
        <f t="shared" si="273"/>
        <v>0</v>
      </c>
      <c r="WWF78" s="1209">
        <f t="shared" si="273"/>
        <v>0</v>
      </c>
      <c r="WWG78" s="1209">
        <f t="shared" si="273"/>
        <v>0</v>
      </c>
      <c r="WWH78" s="1209">
        <f t="shared" si="273"/>
        <v>0</v>
      </c>
      <c r="WWI78" s="1209">
        <f t="shared" si="273"/>
        <v>0</v>
      </c>
      <c r="WWJ78" s="1209">
        <f t="shared" si="273"/>
        <v>0</v>
      </c>
      <c r="WWK78" s="1209">
        <f t="shared" si="273"/>
        <v>0</v>
      </c>
      <c r="WWL78" s="1209">
        <f t="shared" si="273"/>
        <v>0</v>
      </c>
      <c r="WWM78" s="1209">
        <f t="shared" si="273"/>
        <v>0</v>
      </c>
      <c r="WWN78" s="1209">
        <f t="shared" si="273"/>
        <v>0</v>
      </c>
      <c r="WWO78" s="1209">
        <f t="shared" si="273"/>
        <v>0</v>
      </c>
      <c r="WWP78" s="1209">
        <f t="shared" si="273"/>
        <v>0</v>
      </c>
      <c r="WWQ78" s="1209">
        <f t="shared" si="273"/>
        <v>0</v>
      </c>
      <c r="WWR78" s="1209">
        <f t="shared" si="273"/>
        <v>0</v>
      </c>
      <c r="WWS78" s="1209">
        <f t="shared" si="273"/>
        <v>0</v>
      </c>
      <c r="WWT78" s="1209">
        <f t="shared" si="273"/>
        <v>0</v>
      </c>
      <c r="WWU78" s="1209">
        <f t="shared" si="273"/>
        <v>0</v>
      </c>
      <c r="WWV78" s="1209">
        <f t="shared" si="273"/>
        <v>0</v>
      </c>
      <c r="WWW78" s="1209">
        <f t="shared" si="273"/>
        <v>0</v>
      </c>
      <c r="WWX78" s="1209">
        <f t="shared" si="273"/>
        <v>0</v>
      </c>
      <c r="WWY78" s="1209">
        <f t="shared" si="273"/>
        <v>0</v>
      </c>
      <c r="WWZ78" s="1209">
        <f t="shared" si="273"/>
        <v>0</v>
      </c>
      <c r="WXA78" s="1209">
        <f t="shared" si="273"/>
        <v>0</v>
      </c>
      <c r="WXB78" s="1209">
        <f t="shared" si="273"/>
        <v>0</v>
      </c>
      <c r="WXC78" s="1209">
        <f t="shared" si="273"/>
        <v>0</v>
      </c>
      <c r="WXD78" s="1209">
        <f t="shared" si="273"/>
        <v>0</v>
      </c>
      <c r="WXE78" s="1209">
        <f t="shared" si="273"/>
        <v>0</v>
      </c>
      <c r="WXF78" s="1209">
        <f t="shared" si="273"/>
        <v>0</v>
      </c>
      <c r="WXG78" s="1209">
        <f t="shared" si="273"/>
        <v>0</v>
      </c>
      <c r="WXH78" s="1209">
        <f t="shared" si="273"/>
        <v>0</v>
      </c>
      <c r="WXI78" s="1209">
        <f t="shared" si="273"/>
        <v>0</v>
      </c>
      <c r="WXJ78" s="1209">
        <f t="shared" si="273"/>
        <v>0</v>
      </c>
      <c r="WXK78" s="1209">
        <f t="shared" si="273"/>
        <v>0</v>
      </c>
      <c r="WXL78" s="1209">
        <f t="shared" si="273"/>
        <v>0</v>
      </c>
      <c r="WXM78" s="1209">
        <f t="shared" si="273"/>
        <v>0</v>
      </c>
      <c r="WXN78" s="1209">
        <f t="shared" si="273"/>
        <v>0</v>
      </c>
      <c r="WXO78" s="1209">
        <f t="shared" si="273"/>
        <v>0</v>
      </c>
      <c r="WXP78" s="1209">
        <f t="shared" si="273"/>
        <v>0</v>
      </c>
      <c r="WXQ78" s="1209">
        <f t="shared" si="273"/>
        <v>0</v>
      </c>
      <c r="WXR78" s="1209">
        <f t="shared" si="273"/>
        <v>0</v>
      </c>
      <c r="WXS78" s="1209">
        <f t="shared" si="273"/>
        <v>0</v>
      </c>
      <c r="WXT78" s="1209">
        <f t="shared" si="273"/>
        <v>0</v>
      </c>
      <c r="WXU78" s="1209">
        <f t="shared" si="273"/>
        <v>0</v>
      </c>
      <c r="WXV78" s="1209">
        <f t="shared" si="273"/>
        <v>0</v>
      </c>
      <c r="WXW78" s="1209">
        <f t="shared" si="273"/>
        <v>0</v>
      </c>
      <c r="WXX78" s="1209">
        <f t="shared" ref="WXX78:XAI78" si="274">SUM(WXX76:WXX77)</f>
        <v>0</v>
      </c>
      <c r="WXY78" s="1209">
        <f t="shared" si="274"/>
        <v>0</v>
      </c>
      <c r="WXZ78" s="1209">
        <f t="shared" si="274"/>
        <v>0</v>
      </c>
      <c r="WYA78" s="1209">
        <f t="shared" si="274"/>
        <v>0</v>
      </c>
      <c r="WYB78" s="1209">
        <f t="shared" si="274"/>
        <v>0</v>
      </c>
      <c r="WYC78" s="1209">
        <f t="shared" si="274"/>
        <v>0</v>
      </c>
      <c r="WYD78" s="1209">
        <f t="shared" si="274"/>
        <v>0</v>
      </c>
      <c r="WYE78" s="1209">
        <f t="shared" si="274"/>
        <v>0</v>
      </c>
      <c r="WYF78" s="1209">
        <f t="shared" si="274"/>
        <v>0</v>
      </c>
      <c r="WYG78" s="1209">
        <f t="shared" si="274"/>
        <v>0</v>
      </c>
      <c r="WYH78" s="1209">
        <f t="shared" si="274"/>
        <v>0</v>
      </c>
      <c r="WYI78" s="1209">
        <f t="shared" si="274"/>
        <v>0</v>
      </c>
      <c r="WYJ78" s="1209">
        <f t="shared" si="274"/>
        <v>0</v>
      </c>
      <c r="WYK78" s="1209">
        <f t="shared" si="274"/>
        <v>0</v>
      </c>
      <c r="WYL78" s="1209">
        <f t="shared" si="274"/>
        <v>0</v>
      </c>
      <c r="WYM78" s="1209">
        <f t="shared" si="274"/>
        <v>0</v>
      </c>
      <c r="WYN78" s="1209">
        <f t="shared" si="274"/>
        <v>0</v>
      </c>
      <c r="WYO78" s="1209">
        <f t="shared" si="274"/>
        <v>0</v>
      </c>
      <c r="WYP78" s="1209">
        <f t="shared" si="274"/>
        <v>0</v>
      </c>
      <c r="WYQ78" s="1209">
        <f t="shared" si="274"/>
        <v>0</v>
      </c>
      <c r="WYR78" s="1209">
        <f t="shared" si="274"/>
        <v>0</v>
      </c>
      <c r="WYS78" s="1209">
        <f t="shared" si="274"/>
        <v>0</v>
      </c>
      <c r="WYT78" s="1209">
        <f t="shared" si="274"/>
        <v>0</v>
      </c>
      <c r="WYU78" s="1209">
        <f t="shared" si="274"/>
        <v>0</v>
      </c>
      <c r="WYV78" s="1209">
        <f t="shared" si="274"/>
        <v>0</v>
      </c>
      <c r="WYW78" s="1209">
        <f t="shared" si="274"/>
        <v>0</v>
      </c>
      <c r="WYX78" s="1209">
        <f t="shared" si="274"/>
        <v>0</v>
      </c>
      <c r="WYY78" s="1209">
        <f t="shared" si="274"/>
        <v>0</v>
      </c>
      <c r="WYZ78" s="1209">
        <f t="shared" si="274"/>
        <v>0</v>
      </c>
      <c r="WZA78" s="1209">
        <f t="shared" si="274"/>
        <v>0</v>
      </c>
      <c r="WZB78" s="1209">
        <f t="shared" si="274"/>
        <v>0</v>
      </c>
      <c r="WZC78" s="1209">
        <f t="shared" si="274"/>
        <v>0</v>
      </c>
      <c r="WZD78" s="1209">
        <f t="shared" si="274"/>
        <v>0</v>
      </c>
      <c r="WZE78" s="1209">
        <f t="shared" si="274"/>
        <v>0</v>
      </c>
      <c r="WZF78" s="1209">
        <f t="shared" si="274"/>
        <v>0</v>
      </c>
      <c r="WZG78" s="1209">
        <f t="shared" si="274"/>
        <v>0</v>
      </c>
      <c r="WZH78" s="1209">
        <f t="shared" si="274"/>
        <v>0</v>
      </c>
      <c r="WZI78" s="1209">
        <f t="shared" si="274"/>
        <v>0</v>
      </c>
      <c r="WZJ78" s="1209">
        <f t="shared" si="274"/>
        <v>0</v>
      </c>
      <c r="WZK78" s="1209">
        <f t="shared" si="274"/>
        <v>0</v>
      </c>
      <c r="WZL78" s="1209">
        <f t="shared" si="274"/>
        <v>0</v>
      </c>
      <c r="WZM78" s="1209">
        <f t="shared" si="274"/>
        <v>0</v>
      </c>
      <c r="WZN78" s="1209">
        <f t="shared" si="274"/>
        <v>0</v>
      </c>
      <c r="WZO78" s="1209">
        <f t="shared" si="274"/>
        <v>0</v>
      </c>
      <c r="WZP78" s="1209">
        <f t="shared" si="274"/>
        <v>0</v>
      </c>
      <c r="WZQ78" s="1209">
        <f t="shared" si="274"/>
        <v>0</v>
      </c>
      <c r="WZR78" s="1209">
        <f t="shared" si="274"/>
        <v>0</v>
      </c>
      <c r="WZS78" s="1209">
        <f t="shared" si="274"/>
        <v>0</v>
      </c>
      <c r="WZT78" s="1209">
        <f t="shared" si="274"/>
        <v>0</v>
      </c>
      <c r="WZU78" s="1209">
        <f t="shared" si="274"/>
        <v>0</v>
      </c>
      <c r="WZV78" s="1209">
        <f t="shared" si="274"/>
        <v>0</v>
      </c>
      <c r="WZW78" s="1209">
        <f t="shared" si="274"/>
        <v>0</v>
      </c>
      <c r="WZX78" s="1209">
        <f t="shared" si="274"/>
        <v>0</v>
      </c>
      <c r="WZY78" s="1209">
        <f t="shared" si="274"/>
        <v>0</v>
      </c>
      <c r="WZZ78" s="1209">
        <f t="shared" si="274"/>
        <v>0</v>
      </c>
      <c r="XAA78" s="1209">
        <f t="shared" si="274"/>
        <v>0</v>
      </c>
      <c r="XAB78" s="1209">
        <f t="shared" si="274"/>
        <v>0</v>
      </c>
      <c r="XAC78" s="1209">
        <f t="shared" si="274"/>
        <v>0</v>
      </c>
      <c r="XAD78" s="1209">
        <f t="shared" si="274"/>
        <v>0</v>
      </c>
      <c r="XAE78" s="1209">
        <f t="shared" si="274"/>
        <v>0</v>
      </c>
      <c r="XAF78" s="1209">
        <f t="shared" si="274"/>
        <v>0</v>
      </c>
      <c r="XAG78" s="1209">
        <f t="shared" si="274"/>
        <v>0</v>
      </c>
      <c r="XAH78" s="1209">
        <f t="shared" si="274"/>
        <v>0</v>
      </c>
      <c r="XAI78" s="1209">
        <f t="shared" si="274"/>
        <v>0</v>
      </c>
      <c r="XAJ78" s="1209">
        <f t="shared" ref="XAJ78:XCU78" si="275">SUM(XAJ76:XAJ77)</f>
        <v>0</v>
      </c>
      <c r="XAK78" s="1209">
        <f t="shared" si="275"/>
        <v>0</v>
      </c>
      <c r="XAL78" s="1209">
        <f t="shared" si="275"/>
        <v>0</v>
      </c>
      <c r="XAM78" s="1209">
        <f t="shared" si="275"/>
        <v>0</v>
      </c>
      <c r="XAN78" s="1209">
        <f t="shared" si="275"/>
        <v>0</v>
      </c>
      <c r="XAO78" s="1209">
        <f t="shared" si="275"/>
        <v>0</v>
      </c>
      <c r="XAP78" s="1209">
        <f t="shared" si="275"/>
        <v>0</v>
      </c>
      <c r="XAQ78" s="1209">
        <f t="shared" si="275"/>
        <v>0</v>
      </c>
      <c r="XAR78" s="1209">
        <f t="shared" si="275"/>
        <v>0</v>
      </c>
      <c r="XAS78" s="1209">
        <f t="shared" si="275"/>
        <v>0</v>
      </c>
      <c r="XAT78" s="1209">
        <f t="shared" si="275"/>
        <v>0</v>
      </c>
      <c r="XAU78" s="1209">
        <f t="shared" si="275"/>
        <v>0</v>
      </c>
      <c r="XAV78" s="1209">
        <f t="shared" si="275"/>
        <v>0</v>
      </c>
      <c r="XAW78" s="1209">
        <f t="shared" si="275"/>
        <v>0</v>
      </c>
      <c r="XAX78" s="1209">
        <f t="shared" si="275"/>
        <v>0</v>
      </c>
      <c r="XAY78" s="1209">
        <f t="shared" si="275"/>
        <v>0</v>
      </c>
      <c r="XAZ78" s="1209">
        <f t="shared" si="275"/>
        <v>0</v>
      </c>
      <c r="XBA78" s="1209">
        <f t="shared" si="275"/>
        <v>0</v>
      </c>
      <c r="XBB78" s="1209">
        <f t="shared" si="275"/>
        <v>0</v>
      </c>
      <c r="XBC78" s="1209">
        <f t="shared" si="275"/>
        <v>0</v>
      </c>
      <c r="XBD78" s="1209">
        <f t="shared" si="275"/>
        <v>0</v>
      </c>
      <c r="XBE78" s="1209">
        <f t="shared" si="275"/>
        <v>0</v>
      </c>
      <c r="XBF78" s="1209">
        <f t="shared" si="275"/>
        <v>0</v>
      </c>
      <c r="XBG78" s="1209">
        <f t="shared" si="275"/>
        <v>0</v>
      </c>
      <c r="XBH78" s="1209">
        <f t="shared" si="275"/>
        <v>0</v>
      </c>
      <c r="XBI78" s="1209">
        <f t="shared" si="275"/>
        <v>0</v>
      </c>
      <c r="XBJ78" s="1209">
        <f t="shared" si="275"/>
        <v>0</v>
      </c>
      <c r="XBK78" s="1209">
        <f t="shared" si="275"/>
        <v>0</v>
      </c>
      <c r="XBL78" s="1209">
        <f t="shared" si="275"/>
        <v>0</v>
      </c>
      <c r="XBM78" s="1209">
        <f t="shared" si="275"/>
        <v>0</v>
      </c>
      <c r="XBN78" s="1209">
        <f t="shared" si="275"/>
        <v>0</v>
      </c>
      <c r="XBO78" s="1209">
        <f t="shared" si="275"/>
        <v>0</v>
      </c>
      <c r="XBP78" s="1209">
        <f t="shared" si="275"/>
        <v>0</v>
      </c>
      <c r="XBQ78" s="1209">
        <f t="shared" si="275"/>
        <v>0</v>
      </c>
      <c r="XBR78" s="1209">
        <f t="shared" si="275"/>
        <v>0</v>
      </c>
      <c r="XBS78" s="1209">
        <f t="shared" si="275"/>
        <v>0</v>
      </c>
      <c r="XBT78" s="1209">
        <f t="shared" si="275"/>
        <v>0</v>
      </c>
      <c r="XBU78" s="1209">
        <f t="shared" si="275"/>
        <v>0</v>
      </c>
      <c r="XBV78" s="1209">
        <f t="shared" si="275"/>
        <v>0</v>
      </c>
      <c r="XBW78" s="1209">
        <f t="shared" si="275"/>
        <v>0</v>
      </c>
      <c r="XBX78" s="1209">
        <f t="shared" si="275"/>
        <v>0</v>
      </c>
      <c r="XBY78" s="1209">
        <f t="shared" si="275"/>
        <v>0</v>
      </c>
      <c r="XBZ78" s="1209">
        <f t="shared" si="275"/>
        <v>0</v>
      </c>
      <c r="XCA78" s="1209">
        <f t="shared" si="275"/>
        <v>0</v>
      </c>
      <c r="XCB78" s="1209">
        <f t="shared" si="275"/>
        <v>0</v>
      </c>
      <c r="XCC78" s="1209">
        <f t="shared" si="275"/>
        <v>0</v>
      </c>
      <c r="XCD78" s="1209">
        <f t="shared" si="275"/>
        <v>0</v>
      </c>
      <c r="XCE78" s="1209">
        <f t="shared" si="275"/>
        <v>0</v>
      </c>
      <c r="XCF78" s="1209">
        <f t="shared" si="275"/>
        <v>0</v>
      </c>
      <c r="XCG78" s="1209">
        <f t="shared" si="275"/>
        <v>0</v>
      </c>
      <c r="XCH78" s="1209">
        <f t="shared" si="275"/>
        <v>0</v>
      </c>
      <c r="XCI78" s="1209">
        <f t="shared" si="275"/>
        <v>0</v>
      </c>
      <c r="XCJ78" s="1209">
        <f t="shared" si="275"/>
        <v>0</v>
      </c>
      <c r="XCK78" s="1209">
        <f t="shared" si="275"/>
        <v>0</v>
      </c>
      <c r="XCL78" s="1209">
        <f t="shared" si="275"/>
        <v>0</v>
      </c>
      <c r="XCM78" s="1209">
        <f t="shared" si="275"/>
        <v>0</v>
      </c>
      <c r="XCN78" s="1209">
        <f t="shared" si="275"/>
        <v>0</v>
      </c>
      <c r="XCO78" s="1209">
        <f t="shared" si="275"/>
        <v>0</v>
      </c>
      <c r="XCP78" s="1209">
        <f t="shared" si="275"/>
        <v>0</v>
      </c>
      <c r="XCQ78" s="1209">
        <f t="shared" si="275"/>
        <v>0</v>
      </c>
      <c r="XCR78" s="1209">
        <f t="shared" si="275"/>
        <v>0</v>
      </c>
      <c r="XCS78" s="1209">
        <f t="shared" si="275"/>
        <v>0</v>
      </c>
      <c r="XCT78" s="1209">
        <f t="shared" si="275"/>
        <v>0</v>
      </c>
      <c r="XCU78" s="1209">
        <f t="shared" si="275"/>
        <v>0</v>
      </c>
      <c r="XCV78" s="1209">
        <f t="shared" ref="XCV78:XFD78" si="276">SUM(XCV76:XCV77)</f>
        <v>0</v>
      </c>
      <c r="XCW78" s="1209">
        <f t="shared" si="276"/>
        <v>0</v>
      </c>
      <c r="XCX78" s="1209">
        <f t="shared" si="276"/>
        <v>0</v>
      </c>
      <c r="XCY78" s="1209">
        <f t="shared" si="276"/>
        <v>0</v>
      </c>
      <c r="XCZ78" s="1209">
        <f t="shared" si="276"/>
        <v>0</v>
      </c>
      <c r="XDA78" s="1209">
        <f t="shared" si="276"/>
        <v>0</v>
      </c>
      <c r="XDB78" s="1209">
        <f t="shared" si="276"/>
        <v>0</v>
      </c>
      <c r="XDC78" s="1209">
        <f t="shared" si="276"/>
        <v>0</v>
      </c>
      <c r="XDD78" s="1209">
        <f t="shared" si="276"/>
        <v>0</v>
      </c>
      <c r="XDE78" s="1209">
        <f t="shared" si="276"/>
        <v>0</v>
      </c>
      <c r="XDF78" s="1209">
        <f t="shared" si="276"/>
        <v>0</v>
      </c>
      <c r="XDG78" s="1209">
        <f t="shared" si="276"/>
        <v>0</v>
      </c>
      <c r="XDH78" s="1209">
        <f t="shared" si="276"/>
        <v>0</v>
      </c>
      <c r="XDI78" s="1209">
        <f t="shared" si="276"/>
        <v>0</v>
      </c>
      <c r="XDJ78" s="1209">
        <f t="shared" si="276"/>
        <v>0</v>
      </c>
      <c r="XDK78" s="1209">
        <f t="shared" si="276"/>
        <v>0</v>
      </c>
      <c r="XDL78" s="1209">
        <f t="shared" si="276"/>
        <v>0</v>
      </c>
      <c r="XDM78" s="1209">
        <f t="shared" si="276"/>
        <v>0</v>
      </c>
      <c r="XDN78" s="1209">
        <f t="shared" si="276"/>
        <v>0</v>
      </c>
      <c r="XDO78" s="1209">
        <f t="shared" si="276"/>
        <v>0</v>
      </c>
      <c r="XDP78" s="1209">
        <f t="shared" si="276"/>
        <v>0</v>
      </c>
      <c r="XDQ78" s="1209">
        <f t="shared" si="276"/>
        <v>0</v>
      </c>
      <c r="XDR78" s="1209">
        <f t="shared" si="276"/>
        <v>0</v>
      </c>
      <c r="XDS78" s="1209">
        <f t="shared" si="276"/>
        <v>0</v>
      </c>
      <c r="XDT78" s="1209">
        <f t="shared" si="276"/>
        <v>0</v>
      </c>
      <c r="XDU78" s="1209">
        <f t="shared" si="276"/>
        <v>0</v>
      </c>
      <c r="XDV78" s="1209">
        <f t="shared" si="276"/>
        <v>0</v>
      </c>
      <c r="XDW78" s="1209">
        <f t="shared" si="276"/>
        <v>0</v>
      </c>
      <c r="XDX78" s="1209">
        <f t="shared" si="276"/>
        <v>0</v>
      </c>
      <c r="XDY78" s="1209">
        <f t="shared" si="276"/>
        <v>0</v>
      </c>
      <c r="XDZ78" s="1209">
        <f t="shared" si="276"/>
        <v>0</v>
      </c>
      <c r="XEA78" s="1209">
        <f t="shared" si="276"/>
        <v>0</v>
      </c>
      <c r="XEB78" s="1209">
        <f t="shared" si="276"/>
        <v>0</v>
      </c>
      <c r="XEC78" s="1209">
        <f t="shared" si="276"/>
        <v>0</v>
      </c>
      <c r="XED78" s="1209">
        <f t="shared" si="276"/>
        <v>0</v>
      </c>
      <c r="XEE78" s="1209">
        <f t="shared" si="276"/>
        <v>0</v>
      </c>
      <c r="XEF78" s="1209">
        <f t="shared" si="276"/>
        <v>0</v>
      </c>
      <c r="XEG78" s="1209">
        <f t="shared" si="276"/>
        <v>0</v>
      </c>
      <c r="XEH78" s="1209">
        <f t="shared" si="276"/>
        <v>0</v>
      </c>
      <c r="XEI78" s="1209">
        <f t="shared" si="276"/>
        <v>0</v>
      </c>
      <c r="XEJ78" s="1209">
        <f t="shared" si="276"/>
        <v>0</v>
      </c>
      <c r="XEK78" s="1209">
        <f t="shared" si="276"/>
        <v>0</v>
      </c>
      <c r="XEL78" s="1209">
        <f t="shared" si="276"/>
        <v>0</v>
      </c>
      <c r="XEM78" s="1209">
        <f t="shared" si="276"/>
        <v>0</v>
      </c>
      <c r="XEN78" s="1209">
        <f t="shared" si="276"/>
        <v>0</v>
      </c>
      <c r="XEO78" s="1209">
        <f t="shared" si="276"/>
        <v>0</v>
      </c>
      <c r="XEP78" s="1209">
        <f t="shared" si="276"/>
        <v>0</v>
      </c>
      <c r="XEQ78" s="1209">
        <f t="shared" si="276"/>
        <v>0</v>
      </c>
      <c r="XER78" s="1209">
        <f t="shared" si="276"/>
        <v>0</v>
      </c>
      <c r="XES78" s="1209">
        <f t="shared" si="276"/>
        <v>0</v>
      </c>
      <c r="XET78" s="1209">
        <f t="shared" si="276"/>
        <v>0</v>
      </c>
      <c r="XEU78" s="1209">
        <f t="shared" si="276"/>
        <v>0</v>
      </c>
      <c r="XEV78" s="1209">
        <f t="shared" si="276"/>
        <v>0</v>
      </c>
      <c r="XEW78" s="1209">
        <f t="shared" si="276"/>
        <v>0</v>
      </c>
      <c r="XEX78" s="1209">
        <f t="shared" si="276"/>
        <v>0</v>
      </c>
      <c r="XEY78" s="1209">
        <f t="shared" si="276"/>
        <v>0</v>
      </c>
      <c r="XEZ78" s="1209">
        <f t="shared" si="276"/>
        <v>0</v>
      </c>
      <c r="XFA78" s="1209">
        <f t="shared" si="276"/>
        <v>0</v>
      </c>
      <c r="XFB78" s="1209">
        <f t="shared" si="276"/>
        <v>0</v>
      </c>
      <c r="XFC78" s="1209">
        <f t="shared" si="276"/>
        <v>0</v>
      </c>
      <c r="XFD78" s="1209">
        <f t="shared" si="276"/>
        <v>0</v>
      </c>
    </row>
    <row r="79" spans="1:16384" s="403" customFormat="1">
      <c r="A79" s="400" t="s">
        <v>675</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3.9" customHeight="1">
      <c r="A80" s="404" t="s">
        <v>676</v>
      </c>
      <c r="B80" s="405">
        <f t="shared" ref="B80:B94" si="277">SUM(C80+D80)</f>
        <v>0</v>
      </c>
      <c r="C80" s="406"/>
      <c r="D80" s="406"/>
      <c r="E80" s="406"/>
      <c r="F80" s="406"/>
      <c r="G80" s="406"/>
      <c r="H80" s="406"/>
      <c r="I80" s="406"/>
      <c r="J80" s="406"/>
      <c r="K80" s="406"/>
      <c r="L80" s="406"/>
      <c r="M80" s="406"/>
      <c r="N80" s="406"/>
      <c r="O80" s="406"/>
      <c r="P80" s="406"/>
      <c r="Q80" s="406"/>
      <c r="R80" s="406">
        <f t="shared" ref="R80:R92" si="278">SUM(E80:Q80)</f>
        <v>0</v>
      </c>
      <c r="S80" s="407"/>
      <c r="T80" s="407"/>
      <c r="U80" s="402"/>
    </row>
    <row r="81" spans="1:21" s="403" customFormat="1">
      <c r="A81" s="404" t="s">
        <v>677</v>
      </c>
      <c r="B81" s="405">
        <f t="shared" si="277"/>
        <v>0</v>
      </c>
      <c r="C81" s="406"/>
      <c r="D81" s="406"/>
      <c r="E81" s="406"/>
      <c r="F81" s="406"/>
      <c r="G81" s="406"/>
      <c r="H81" s="406"/>
      <c r="I81" s="406"/>
      <c r="J81" s="406"/>
      <c r="K81" s="406"/>
      <c r="L81" s="406"/>
      <c r="M81" s="406"/>
      <c r="N81" s="406"/>
      <c r="O81" s="406"/>
      <c r="P81" s="406"/>
      <c r="Q81" s="406"/>
      <c r="R81" s="406">
        <f t="shared" si="278"/>
        <v>0</v>
      </c>
      <c r="S81" s="406"/>
      <c r="T81" s="406"/>
      <c r="U81" s="402"/>
    </row>
    <row r="82" spans="1:21" s="403" customFormat="1">
      <c r="A82" s="404" t="s">
        <v>678</v>
      </c>
      <c r="B82" s="405">
        <f t="shared" si="277"/>
        <v>0</v>
      </c>
      <c r="C82" s="406"/>
      <c r="D82" s="406"/>
      <c r="E82" s="406"/>
      <c r="F82" s="406"/>
      <c r="G82" s="406"/>
      <c r="H82" s="406"/>
      <c r="I82" s="406"/>
      <c r="J82" s="406"/>
      <c r="K82" s="406"/>
      <c r="L82" s="406"/>
      <c r="M82" s="406"/>
      <c r="N82" s="406"/>
      <c r="O82" s="406"/>
      <c r="P82" s="406"/>
      <c r="Q82" s="406"/>
      <c r="R82" s="406">
        <f t="shared" si="278"/>
        <v>0</v>
      </c>
      <c r="S82" s="406"/>
      <c r="T82" s="406"/>
      <c r="U82" s="402"/>
    </row>
    <row r="83" spans="1:21" s="403" customFormat="1">
      <c r="A83" s="404" t="s">
        <v>679</v>
      </c>
      <c r="B83" s="405">
        <f t="shared" si="277"/>
        <v>0</v>
      </c>
      <c r="C83" s="406"/>
      <c r="D83" s="406"/>
      <c r="E83" s="406"/>
      <c r="F83" s="406"/>
      <c r="G83" s="406"/>
      <c r="H83" s="406"/>
      <c r="I83" s="406"/>
      <c r="J83" s="406"/>
      <c r="K83" s="406"/>
      <c r="L83" s="406"/>
      <c r="M83" s="406"/>
      <c r="N83" s="406"/>
      <c r="O83" s="406"/>
      <c r="P83" s="406"/>
      <c r="Q83" s="406"/>
      <c r="R83" s="406">
        <f t="shared" si="278"/>
        <v>0</v>
      </c>
      <c r="S83" s="406"/>
      <c r="T83" s="406"/>
      <c r="U83" s="402"/>
    </row>
    <row r="84" spans="1:21" s="403" customFormat="1">
      <c r="A84" s="404" t="s">
        <v>680</v>
      </c>
      <c r="B84" s="405">
        <f t="shared" si="277"/>
        <v>0</v>
      </c>
      <c r="C84" s="406"/>
      <c r="D84" s="406"/>
      <c r="E84" s="406"/>
      <c r="F84" s="406"/>
      <c r="G84" s="406"/>
      <c r="H84" s="406"/>
      <c r="I84" s="406"/>
      <c r="J84" s="406"/>
      <c r="K84" s="406"/>
      <c r="L84" s="406"/>
      <c r="M84" s="406"/>
      <c r="N84" s="406"/>
      <c r="O84" s="406"/>
      <c r="P84" s="406"/>
      <c r="Q84" s="406"/>
      <c r="R84" s="406">
        <f t="shared" si="278"/>
        <v>0</v>
      </c>
      <c r="S84" s="406"/>
      <c r="T84" s="406"/>
      <c r="U84" s="402"/>
    </row>
    <row r="85" spans="1:21" s="403" customFormat="1">
      <c r="A85" s="404" t="s">
        <v>681</v>
      </c>
      <c r="B85" s="405">
        <f t="shared" si="277"/>
        <v>0</v>
      </c>
      <c r="C85" s="406"/>
      <c r="D85" s="406"/>
      <c r="E85" s="406"/>
      <c r="F85" s="406"/>
      <c r="G85" s="406"/>
      <c r="H85" s="406"/>
      <c r="I85" s="406"/>
      <c r="J85" s="406"/>
      <c r="K85" s="406"/>
      <c r="L85" s="406"/>
      <c r="M85" s="406"/>
      <c r="N85" s="406"/>
      <c r="O85" s="406"/>
      <c r="P85" s="406"/>
      <c r="Q85" s="406"/>
      <c r="R85" s="406">
        <f t="shared" si="278"/>
        <v>0</v>
      </c>
      <c r="S85" s="407"/>
      <c r="T85" s="407"/>
      <c r="U85" s="402"/>
    </row>
    <row r="86" spans="1:21" s="403" customFormat="1">
      <c r="A86" s="404" t="s">
        <v>682</v>
      </c>
      <c r="B86" s="405">
        <f t="shared" si="277"/>
        <v>0</v>
      </c>
      <c r="C86" s="406"/>
      <c r="D86" s="406"/>
      <c r="E86" s="406"/>
      <c r="F86" s="406"/>
      <c r="G86" s="406"/>
      <c r="H86" s="406"/>
      <c r="I86" s="406"/>
      <c r="J86" s="406"/>
      <c r="K86" s="406"/>
      <c r="L86" s="406"/>
      <c r="M86" s="406"/>
      <c r="N86" s="406"/>
      <c r="O86" s="406"/>
      <c r="P86" s="406"/>
      <c r="Q86" s="406"/>
      <c r="R86" s="406">
        <f t="shared" si="278"/>
        <v>0</v>
      </c>
      <c r="S86" s="406"/>
      <c r="T86" s="406"/>
      <c r="U86" s="402"/>
    </row>
    <row r="87" spans="1:21" s="403" customFormat="1">
      <c r="A87" s="404" t="s">
        <v>683</v>
      </c>
      <c r="B87" s="405">
        <f t="shared" si="277"/>
        <v>0</v>
      </c>
      <c r="C87" s="406"/>
      <c r="D87" s="406"/>
      <c r="E87" s="406"/>
      <c r="F87" s="406"/>
      <c r="G87" s="406"/>
      <c r="H87" s="406"/>
      <c r="I87" s="406"/>
      <c r="J87" s="406"/>
      <c r="K87" s="406"/>
      <c r="L87" s="406"/>
      <c r="M87" s="406"/>
      <c r="N87" s="406"/>
      <c r="O87" s="406"/>
      <c r="P87" s="406"/>
      <c r="Q87" s="406"/>
      <c r="R87" s="406">
        <f t="shared" si="278"/>
        <v>0</v>
      </c>
      <c r="S87" s="406"/>
      <c r="T87" s="406"/>
      <c r="U87" s="402"/>
    </row>
    <row r="88" spans="1:21" s="403" customFormat="1">
      <c r="A88" s="415" t="s">
        <v>1504</v>
      </c>
      <c r="B88" s="405">
        <f t="shared" si="277"/>
        <v>0</v>
      </c>
      <c r="C88" s="406"/>
      <c r="D88" s="406"/>
      <c r="E88" s="406"/>
      <c r="F88" s="406"/>
      <c r="G88" s="406"/>
      <c r="H88" s="406"/>
      <c r="I88" s="406"/>
      <c r="J88" s="406"/>
      <c r="K88" s="406"/>
      <c r="L88" s="406"/>
      <c r="M88" s="406"/>
      <c r="N88" s="406"/>
      <c r="O88" s="406"/>
      <c r="P88" s="406"/>
      <c r="Q88" s="406"/>
      <c r="R88" s="406">
        <f t="shared" si="278"/>
        <v>0</v>
      </c>
      <c r="S88" s="406"/>
      <c r="T88" s="406"/>
      <c r="U88" s="402"/>
    </row>
    <row r="89" spans="1:21" s="403" customFormat="1">
      <c r="A89" s="415" t="s">
        <v>1991</v>
      </c>
      <c r="B89" s="405">
        <f t="shared" si="277"/>
        <v>0</v>
      </c>
      <c r="C89" s="406"/>
      <c r="D89" s="406"/>
      <c r="E89" s="406"/>
      <c r="F89" s="406"/>
      <c r="G89" s="406"/>
      <c r="H89" s="406"/>
      <c r="I89" s="406"/>
      <c r="J89" s="406"/>
      <c r="K89" s="406"/>
      <c r="L89" s="406"/>
      <c r="M89" s="406"/>
      <c r="N89" s="406"/>
      <c r="O89" s="406"/>
      <c r="P89" s="406"/>
      <c r="Q89" s="406"/>
      <c r="R89" s="406">
        <f t="shared" si="278"/>
        <v>0</v>
      </c>
      <c r="S89" s="406"/>
      <c r="T89" s="406"/>
      <c r="U89" s="402"/>
    </row>
    <row r="90" spans="1:21" s="403" customFormat="1">
      <c r="A90" s="411" t="s">
        <v>375</v>
      </c>
      <c r="B90" s="405">
        <f t="shared" si="277"/>
        <v>0</v>
      </c>
      <c r="C90" s="406"/>
      <c r="D90" s="406"/>
      <c r="E90" s="406"/>
      <c r="F90" s="406"/>
      <c r="G90" s="406"/>
      <c r="H90" s="406"/>
      <c r="I90" s="406"/>
      <c r="J90" s="406"/>
      <c r="K90" s="406"/>
      <c r="L90" s="406"/>
      <c r="M90" s="406"/>
      <c r="N90" s="406"/>
      <c r="O90" s="406"/>
      <c r="P90" s="406"/>
      <c r="Q90" s="406"/>
      <c r="R90" s="406">
        <f t="shared" si="278"/>
        <v>0</v>
      </c>
      <c r="S90" s="406"/>
      <c r="T90" s="406"/>
      <c r="U90" s="402"/>
    </row>
    <row r="91" spans="1:21" s="403" customFormat="1">
      <c r="A91" s="411" t="s">
        <v>375</v>
      </c>
      <c r="B91" s="405">
        <f t="shared" si="277"/>
        <v>0</v>
      </c>
      <c r="C91" s="406"/>
      <c r="D91" s="406"/>
      <c r="E91" s="406"/>
      <c r="F91" s="406"/>
      <c r="G91" s="406"/>
      <c r="H91" s="406"/>
      <c r="I91" s="406"/>
      <c r="J91" s="406"/>
      <c r="K91" s="406"/>
      <c r="L91" s="406"/>
      <c r="M91" s="406"/>
      <c r="N91" s="406"/>
      <c r="O91" s="406"/>
      <c r="P91" s="406"/>
      <c r="Q91" s="406"/>
      <c r="R91" s="406">
        <f t="shared" si="278"/>
        <v>0</v>
      </c>
      <c r="S91" s="406"/>
      <c r="T91" s="406"/>
      <c r="U91" s="402"/>
    </row>
    <row r="92" spans="1:21" s="403" customFormat="1">
      <c r="A92" s="411" t="s">
        <v>375</v>
      </c>
      <c r="B92" s="405">
        <f t="shared" si="277"/>
        <v>0</v>
      </c>
      <c r="C92" s="406"/>
      <c r="D92" s="406"/>
      <c r="E92" s="406"/>
      <c r="F92" s="406"/>
      <c r="G92" s="406"/>
      <c r="H92" s="406"/>
      <c r="I92" s="406"/>
      <c r="J92" s="406"/>
      <c r="K92" s="406"/>
      <c r="L92" s="406"/>
      <c r="M92" s="406"/>
      <c r="N92" s="406"/>
      <c r="O92" s="406"/>
      <c r="P92" s="406"/>
      <c r="Q92" s="406"/>
      <c r="R92" s="406">
        <f t="shared" si="278"/>
        <v>0</v>
      </c>
      <c r="S92" s="406"/>
      <c r="T92" s="406"/>
      <c r="U92" s="402"/>
    </row>
    <row r="93" spans="1:21" s="403" customFormat="1">
      <c r="A93" s="411" t="s">
        <v>375</v>
      </c>
      <c r="B93" s="405">
        <f t="shared" si="277"/>
        <v>0</v>
      </c>
      <c r="C93" s="406"/>
      <c r="D93" s="406"/>
      <c r="E93" s="406"/>
      <c r="F93" s="406"/>
      <c r="G93" s="406"/>
      <c r="H93" s="406"/>
      <c r="I93" s="406"/>
      <c r="J93" s="406"/>
      <c r="K93" s="406"/>
      <c r="L93" s="406"/>
      <c r="M93" s="406"/>
      <c r="N93" s="406"/>
      <c r="O93" s="406"/>
      <c r="P93" s="406"/>
      <c r="Q93" s="406"/>
      <c r="R93" s="406">
        <f t="shared" ref="R93:R94" si="279">SUM(E93:Q93)</f>
        <v>0</v>
      </c>
      <c r="S93" s="406"/>
      <c r="T93" s="406"/>
      <c r="U93" s="402"/>
    </row>
    <row r="94" spans="1:21" s="403" customFormat="1">
      <c r="A94" s="411" t="s">
        <v>375</v>
      </c>
      <c r="B94" s="405">
        <f t="shared" si="277"/>
        <v>0</v>
      </c>
      <c r="C94" s="406"/>
      <c r="D94" s="406"/>
      <c r="E94" s="406"/>
      <c r="F94" s="406"/>
      <c r="G94" s="406"/>
      <c r="H94" s="406"/>
      <c r="I94" s="406"/>
      <c r="J94" s="406"/>
      <c r="K94" s="406"/>
      <c r="L94" s="406"/>
      <c r="M94" s="406"/>
      <c r="N94" s="406"/>
      <c r="O94" s="406"/>
      <c r="P94" s="406"/>
      <c r="Q94" s="406"/>
      <c r="R94" s="406">
        <f t="shared" si="279"/>
        <v>0</v>
      </c>
      <c r="S94" s="406"/>
      <c r="T94" s="406"/>
      <c r="U94" s="402"/>
    </row>
    <row r="95" spans="1:21" s="403" customFormat="1">
      <c r="A95" s="408" t="s">
        <v>684</v>
      </c>
      <c r="B95" s="405">
        <f>SUM(C95:D95)</f>
        <v>0</v>
      </c>
      <c r="C95" s="405">
        <f t="shared" ref="C95:R95" si="280">SUM(C80:C94)</f>
        <v>0</v>
      </c>
      <c r="D95" s="405">
        <f t="shared" si="280"/>
        <v>0</v>
      </c>
      <c r="E95" s="405">
        <f t="shared" si="280"/>
        <v>0</v>
      </c>
      <c r="F95" s="405">
        <f t="shared" si="280"/>
        <v>0</v>
      </c>
      <c r="G95" s="405">
        <f t="shared" si="280"/>
        <v>0</v>
      </c>
      <c r="H95" s="405">
        <f t="shared" si="280"/>
        <v>0</v>
      </c>
      <c r="I95" s="405">
        <f t="shared" si="280"/>
        <v>0</v>
      </c>
      <c r="J95" s="405">
        <f t="shared" si="280"/>
        <v>0</v>
      </c>
      <c r="K95" s="405">
        <f t="shared" si="280"/>
        <v>0</v>
      </c>
      <c r="L95" s="405">
        <f t="shared" si="280"/>
        <v>0</v>
      </c>
      <c r="M95" s="405">
        <f t="shared" si="280"/>
        <v>0</v>
      </c>
      <c r="N95" s="405">
        <f t="shared" si="280"/>
        <v>0</v>
      </c>
      <c r="O95" s="405">
        <f>SUM(O80:O94)</f>
        <v>0</v>
      </c>
      <c r="P95" s="405">
        <f t="shared" si="280"/>
        <v>0</v>
      </c>
      <c r="Q95" s="405">
        <f t="shared" si="280"/>
        <v>0</v>
      </c>
      <c r="R95" s="405">
        <f t="shared" si="280"/>
        <v>0</v>
      </c>
      <c r="S95" s="409">
        <f>SUM(S81:S84,S86:S94)</f>
        <v>0</v>
      </c>
      <c r="T95" s="405">
        <f>SUM(T81:T84,T86:T94)</f>
        <v>0</v>
      </c>
      <c r="U95" s="402"/>
    </row>
    <row r="96" spans="1:21" s="403" customFormat="1">
      <c r="A96" s="408" t="s">
        <v>685</v>
      </c>
      <c r="B96" s="405">
        <f>SUM(C96:D96)</f>
        <v>0</v>
      </c>
      <c r="C96" s="405">
        <f>SUM(C63+C67+C74+C78+C95)</f>
        <v>0</v>
      </c>
      <c r="D96" s="405">
        <f t="shared" ref="D96:Q96" si="281">SUM(D63+D67+D74+D78+D95)</f>
        <v>0</v>
      </c>
      <c r="E96" s="405">
        <f t="shared" si="281"/>
        <v>0</v>
      </c>
      <c r="F96" s="405">
        <f t="shared" si="281"/>
        <v>0</v>
      </c>
      <c r="G96" s="405">
        <f t="shared" si="281"/>
        <v>0</v>
      </c>
      <c r="H96" s="405">
        <f t="shared" si="281"/>
        <v>0</v>
      </c>
      <c r="I96" s="405">
        <f t="shared" si="281"/>
        <v>0</v>
      </c>
      <c r="J96" s="405">
        <f t="shared" si="281"/>
        <v>0</v>
      </c>
      <c r="K96" s="405">
        <f t="shared" si="281"/>
        <v>0</v>
      </c>
      <c r="L96" s="405">
        <f t="shared" si="281"/>
        <v>0</v>
      </c>
      <c r="M96" s="405">
        <f t="shared" si="281"/>
        <v>0</v>
      </c>
      <c r="N96" s="405">
        <f t="shared" si="281"/>
        <v>0</v>
      </c>
      <c r="O96" s="405">
        <f t="shared" si="281"/>
        <v>0</v>
      </c>
      <c r="P96" s="405">
        <f t="shared" si="281"/>
        <v>0</v>
      </c>
      <c r="Q96" s="405">
        <f t="shared" si="281"/>
        <v>0</v>
      </c>
      <c r="R96" s="405">
        <f>SUM(R63+R67+R74+R78+R95)</f>
        <v>0</v>
      </c>
      <c r="S96" s="405">
        <f>SUM(S63+S67+S78+S95)</f>
        <v>0</v>
      </c>
      <c r="T96" s="405">
        <f>SUM(T63+T67+T78+T95)</f>
        <v>0</v>
      </c>
      <c r="U96" s="402"/>
    </row>
    <row r="97" spans="1:21" s="403" customFormat="1">
      <c r="A97" s="400" t="s">
        <v>1003</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986</v>
      </c>
      <c r="B98" s="405">
        <f t="shared" ref="B98:B103" si="282">SUM(C98+D98)</f>
        <v>0</v>
      </c>
      <c r="C98" s="406"/>
      <c r="D98" s="406"/>
      <c r="E98" s="406"/>
      <c r="F98" s="406"/>
      <c r="G98" s="406"/>
      <c r="H98" s="406"/>
      <c r="I98" s="406"/>
      <c r="J98" s="406"/>
      <c r="K98" s="406"/>
      <c r="L98" s="406"/>
      <c r="M98" s="406"/>
      <c r="N98" s="406"/>
      <c r="O98" s="406"/>
      <c r="P98" s="406"/>
      <c r="Q98" s="406"/>
      <c r="R98" s="406">
        <f t="shared" ref="R98:R103" si="283">SUM(E98:Q98)</f>
        <v>0</v>
      </c>
      <c r="S98" s="406"/>
      <c r="T98" s="406"/>
      <c r="U98" s="402"/>
    </row>
    <row r="99" spans="1:21" s="403" customFormat="1">
      <c r="A99" s="404" t="s">
        <v>987</v>
      </c>
      <c r="B99" s="405">
        <f t="shared" si="282"/>
        <v>0</v>
      </c>
      <c r="C99" s="406"/>
      <c r="D99" s="406"/>
      <c r="E99" s="406"/>
      <c r="F99" s="406"/>
      <c r="G99" s="406"/>
      <c r="H99" s="406"/>
      <c r="I99" s="406"/>
      <c r="J99" s="406"/>
      <c r="K99" s="406"/>
      <c r="L99" s="406"/>
      <c r="M99" s="406"/>
      <c r="N99" s="406"/>
      <c r="O99" s="406"/>
      <c r="P99" s="406"/>
      <c r="Q99" s="406"/>
      <c r="R99" s="406">
        <f t="shared" si="283"/>
        <v>0</v>
      </c>
      <c r="S99" s="406"/>
      <c r="T99" s="406"/>
      <c r="U99" s="402"/>
    </row>
    <row r="100" spans="1:21" s="403" customFormat="1">
      <c r="A100" s="404" t="s">
        <v>988</v>
      </c>
      <c r="B100" s="405">
        <f t="shared" si="282"/>
        <v>0</v>
      </c>
      <c r="C100" s="406"/>
      <c r="D100" s="406"/>
      <c r="E100" s="406"/>
      <c r="F100" s="406"/>
      <c r="G100" s="406"/>
      <c r="H100" s="406"/>
      <c r="I100" s="406"/>
      <c r="J100" s="406"/>
      <c r="K100" s="406"/>
      <c r="L100" s="406"/>
      <c r="M100" s="406"/>
      <c r="N100" s="406"/>
      <c r="O100" s="406"/>
      <c r="P100" s="406"/>
      <c r="Q100" s="406"/>
      <c r="R100" s="406">
        <f t="shared" si="283"/>
        <v>0</v>
      </c>
      <c r="S100" s="406"/>
      <c r="T100" s="406"/>
      <c r="U100" s="402"/>
    </row>
    <row r="101" spans="1:21" s="403" customFormat="1">
      <c r="A101" s="404" t="s">
        <v>989</v>
      </c>
      <c r="B101" s="405">
        <f t="shared" si="282"/>
        <v>0</v>
      </c>
      <c r="C101" s="406"/>
      <c r="D101" s="406"/>
      <c r="E101" s="406"/>
      <c r="F101" s="406"/>
      <c r="G101" s="406"/>
      <c r="H101" s="406"/>
      <c r="I101" s="406"/>
      <c r="J101" s="406"/>
      <c r="K101" s="406"/>
      <c r="L101" s="406"/>
      <c r="M101" s="406"/>
      <c r="N101" s="406"/>
      <c r="O101" s="406"/>
      <c r="P101" s="406"/>
      <c r="Q101" s="406"/>
      <c r="R101" s="406">
        <f t="shared" si="283"/>
        <v>0</v>
      </c>
      <c r="S101" s="406"/>
      <c r="T101" s="406"/>
      <c r="U101" s="402"/>
    </row>
    <row r="102" spans="1:21" s="403" customFormat="1">
      <c r="A102" s="404" t="s">
        <v>1438</v>
      </c>
      <c r="B102" s="405">
        <f t="shared" si="282"/>
        <v>0</v>
      </c>
      <c r="C102" s="406"/>
      <c r="D102" s="406"/>
      <c r="E102" s="406"/>
      <c r="F102" s="406"/>
      <c r="G102" s="406"/>
      <c r="H102" s="406"/>
      <c r="I102" s="406"/>
      <c r="J102" s="406"/>
      <c r="K102" s="406"/>
      <c r="L102" s="406"/>
      <c r="M102" s="406"/>
      <c r="N102" s="406"/>
      <c r="O102" s="406"/>
      <c r="P102" s="406"/>
      <c r="Q102" s="406"/>
      <c r="R102" s="406">
        <f t="shared" si="283"/>
        <v>0</v>
      </c>
      <c r="S102" s="406"/>
      <c r="T102" s="406"/>
      <c r="U102" s="402"/>
    </row>
    <row r="103" spans="1:21" s="403" customFormat="1">
      <c r="A103" s="411" t="s">
        <v>375</v>
      </c>
      <c r="B103" s="405">
        <f t="shared" si="282"/>
        <v>0</v>
      </c>
      <c r="C103" s="406"/>
      <c r="D103" s="406"/>
      <c r="E103" s="406"/>
      <c r="F103" s="406"/>
      <c r="G103" s="406"/>
      <c r="H103" s="406"/>
      <c r="I103" s="406"/>
      <c r="J103" s="406"/>
      <c r="K103" s="406"/>
      <c r="L103" s="406"/>
      <c r="M103" s="406"/>
      <c r="N103" s="406"/>
      <c r="O103" s="406"/>
      <c r="P103" s="406"/>
      <c r="Q103" s="406"/>
      <c r="R103" s="406">
        <f t="shared" si="283"/>
        <v>0</v>
      </c>
      <c r="S103" s="406"/>
      <c r="T103" s="406"/>
      <c r="U103" s="402"/>
    </row>
    <row r="104" spans="1:21" s="403" customFormat="1">
      <c r="A104" s="408" t="s">
        <v>990</v>
      </c>
      <c r="B104" s="405">
        <f>SUM(C104:D104)</f>
        <v>0</v>
      </c>
      <c r="C104" s="405">
        <f t="shared" ref="C104:T104" si="284">SUM(C98:C103)</f>
        <v>0</v>
      </c>
      <c r="D104" s="405">
        <f t="shared" si="284"/>
        <v>0</v>
      </c>
      <c r="E104" s="405">
        <f t="shared" si="284"/>
        <v>0</v>
      </c>
      <c r="F104" s="405">
        <f t="shared" si="284"/>
        <v>0</v>
      </c>
      <c r="G104" s="405">
        <f t="shared" si="284"/>
        <v>0</v>
      </c>
      <c r="H104" s="405">
        <f t="shared" si="284"/>
        <v>0</v>
      </c>
      <c r="I104" s="405">
        <f t="shared" si="284"/>
        <v>0</v>
      </c>
      <c r="J104" s="405">
        <f t="shared" si="284"/>
        <v>0</v>
      </c>
      <c r="K104" s="405">
        <f t="shared" si="284"/>
        <v>0</v>
      </c>
      <c r="L104" s="405">
        <f t="shared" si="284"/>
        <v>0</v>
      </c>
      <c r="M104" s="405">
        <f t="shared" si="284"/>
        <v>0</v>
      </c>
      <c r="N104" s="405">
        <f t="shared" si="284"/>
        <v>0</v>
      </c>
      <c r="O104" s="405">
        <f>SUM(O98:O103)</f>
        <v>0</v>
      </c>
      <c r="P104" s="405">
        <f t="shared" si="284"/>
        <v>0</v>
      </c>
      <c r="Q104" s="405">
        <f t="shared" si="284"/>
        <v>0</v>
      </c>
      <c r="R104" s="405">
        <f t="shared" si="284"/>
        <v>0</v>
      </c>
      <c r="S104" s="409">
        <f t="shared" si="284"/>
        <v>0</v>
      </c>
      <c r="T104" s="409">
        <f t="shared" si="284"/>
        <v>0</v>
      </c>
      <c r="U104" s="402"/>
    </row>
    <row r="105" spans="1:21" s="403" customFormat="1">
      <c r="A105" s="408" t="s">
        <v>1332</v>
      </c>
      <c r="B105" s="409">
        <f>SUM(C105:D105)</f>
        <v>0</v>
      </c>
      <c r="C105" s="409">
        <f t="shared" ref="C105:R105" si="285">SUM(C96+C104)</f>
        <v>0</v>
      </c>
      <c r="D105" s="409">
        <f t="shared" si="285"/>
        <v>0</v>
      </c>
      <c r="E105" s="409">
        <f t="shared" si="285"/>
        <v>0</v>
      </c>
      <c r="F105" s="409">
        <f t="shared" si="285"/>
        <v>0</v>
      </c>
      <c r="G105" s="409">
        <f t="shared" si="285"/>
        <v>0</v>
      </c>
      <c r="H105" s="409">
        <f t="shared" si="285"/>
        <v>0</v>
      </c>
      <c r="I105" s="409">
        <f t="shared" si="285"/>
        <v>0</v>
      </c>
      <c r="J105" s="409">
        <f t="shared" si="285"/>
        <v>0</v>
      </c>
      <c r="K105" s="409">
        <f t="shared" si="285"/>
        <v>0</v>
      </c>
      <c r="L105" s="409">
        <f t="shared" si="285"/>
        <v>0</v>
      </c>
      <c r="M105" s="409">
        <f t="shared" si="285"/>
        <v>0</v>
      </c>
      <c r="N105" s="409">
        <f t="shared" si="285"/>
        <v>0</v>
      </c>
      <c r="O105" s="409">
        <f t="shared" si="285"/>
        <v>0</v>
      </c>
      <c r="P105" s="409">
        <f t="shared" si="285"/>
        <v>0</v>
      </c>
      <c r="Q105" s="409">
        <f t="shared" si="285"/>
        <v>0</v>
      </c>
      <c r="R105" s="405">
        <f t="shared" si="285"/>
        <v>0</v>
      </c>
      <c r="S105" s="409">
        <f>S96+S104</f>
        <v>0</v>
      </c>
      <c r="T105" s="409">
        <f>T96+T104</f>
        <v>0</v>
      </c>
      <c r="U105" s="402"/>
    </row>
    <row r="106" spans="1:21">
      <c r="A106" s="1210" t="s">
        <v>1993</v>
      </c>
      <c r="B106" s="416"/>
      <c r="C106" s="416"/>
      <c r="D106" s="416"/>
      <c r="H106" s="418" t="s">
        <v>923</v>
      </c>
      <c r="I106" s="418"/>
      <c r="J106" s="418"/>
      <c r="R106" s="419" t="s">
        <v>924</v>
      </c>
      <c r="S106" s="406"/>
      <c r="T106" s="406"/>
    </row>
    <row r="107" spans="1:21">
      <c r="A107" s="416" t="s">
        <v>239</v>
      </c>
      <c r="C107" s="416"/>
      <c r="D107" s="416"/>
      <c r="I107" s="421" t="s">
        <v>940</v>
      </c>
      <c r="J107" s="421"/>
      <c r="R107" s="419" t="s">
        <v>925</v>
      </c>
      <c r="S107" s="422">
        <f>S105+S106</f>
        <v>0</v>
      </c>
      <c r="T107" s="422">
        <f>T105+T106</f>
        <v>0</v>
      </c>
    </row>
    <row r="108" spans="1:21">
      <c r="A108" s="421" t="s">
        <v>1287</v>
      </c>
      <c r="C108" s="416"/>
      <c r="D108" s="416"/>
      <c r="E108" s="743">
        <f>Application!AG645</f>
        <v>0</v>
      </c>
      <c r="F108" s="743">
        <f>Application!AG632</f>
        <v>0</v>
      </c>
      <c r="G108" s="743">
        <f>Application!AG633</f>
        <v>0</v>
      </c>
      <c r="H108" s="743">
        <f>Application!AG634</f>
        <v>0</v>
      </c>
      <c r="I108" s="745">
        <f>Application!AG635</f>
        <v>0</v>
      </c>
      <c r="J108" s="745">
        <f>Application!AG636</f>
        <v>0</v>
      </c>
      <c r="K108" s="743">
        <f>Application!AG637</f>
        <v>0</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2.75">
      <c r="A110" s="796" t="s">
        <v>1405</v>
      </c>
      <c r="C110" s="416"/>
      <c r="D110" s="416"/>
      <c r="E110" s="794"/>
      <c r="F110" s="794"/>
      <c r="G110" s="794"/>
      <c r="H110" s="794"/>
      <c r="I110" s="795"/>
      <c r="J110" s="795"/>
      <c r="K110" s="794"/>
      <c r="L110" s="794"/>
      <c r="M110" s="794"/>
      <c r="N110" s="794"/>
      <c r="O110" s="794"/>
      <c r="P110" s="794"/>
      <c r="Q110" s="794"/>
      <c r="R110" s="744"/>
      <c r="S110" s="518"/>
      <c r="T110" s="518"/>
    </row>
    <row r="111" spans="1:21" ht="12.75">
      <c r="A111" s="586" t="s">
        <v>1406</v>
      </c>
      <c r="C111" s="416"/>
      <c r="D111" s="416"/>
      <c r="E111" s="794"/>
      <c r="F111" s="794"/>
      <c r="G111" s="794"/>
      <c r="H111" s="794"/>
      <c r="I111" s="795"/>
      <c r="J111" s="795"/>
      <c r="K111" s="794"/>
      <c r="L111" s="794"/>
      <c r="M111" s="794"/>
      <c r="N111" s="794"/>
      <c r="O111" s="794"/>
      <c r="P111" s="794"/>
      <c r="Q111" s="794"/>
      <c r="R111" s="744"/>
      <c r="S111" s="518"/>
      <c r="T111" s="518"/>
    </row>
    <row r="112" spans="1:21" ht="10.15" customHeight="1">
      <c r="A112" s="416"/>
      <c r="B112" s="416"/>
      <c r="C112" s="416"/>
      <c r="D112" s="416"/>
    </row>
    <row r="113" spans="1:19" ht="14.25">
      <c r="A113" s="484" t="s">
        <v>1498</v>
      </c>
      <c r="B113" s="416"/>
      <c r="C113" s="416"/>
      <c r="D113" s="416"/>
    </row>
    <row r="114" spans="1:19" ht="12.75">
      <c r="A114" s="586" t="s">
        <v>1499</v>
      </c>
    </row>
    <row r="115" spans="1:19" ht="14.25">
      <c r="A115" s="484" t="s">
        <v>627</v>
      </c>
    </row>
    <row r="116" spans="1:19" ht="12" customHeight="1">
      <c r="A116" s="484"/>
    </row>
    <row r="117" spans="1:19">
      <c r="A117" s="982" t="s">
        <v>1501</v>
      </c>
      <c r="B117" s="416"/>
      <c r="C117" s="416"/>
      <c r="D117" s="416"/>
    </row>
    <row r="118" spans="1:19">
      <c r="A118" s="982" t="s">
        <v>1994</v>
      </c>
    </row>
    <row r="119" spans="1:19">
      <c r="A119" s="982" t="s">
        <v>1500</v>
      </c>
    </row>
    <row r="120" spans="1:19">
      <c r="A120" s="982" t="s">
        <v>1502</v>
      </c>
    </row>
    <row r="121" spans="1:19">
      <c r="A121" s="982"/>
    </row>
    <row r="122" spans="1:19" ht="15.75">
      <c r="A122" s="963" t="s">
        <v>1490</v>
      </c>
    </row>
    <row r="123" spans="1:19">
      <c r="A123" s="418" t="s">
        <v>1474</v>
      </c>
      <c r="D123" s="2130" t="s">
        <v>1475</v>
      </c>
      <c r="E123" s="2130"/>
      <c r="F123" s="2130"/>
    </row>
    <row r="124" spans="1:19">
      <c r="A124" s="417" t="s">
        <v>1476</v>
      </c>
      <c r="B124" s="953"/>
      <c r="D124" s="2133" t="s">
        <v>1503</v>
      </c>
      <c r="E124" s="2134"/>
      <c r="F124" s="2134"/>
      <c r="G124" s="2134"/>
      <c r="H124" s="2134"/>
      <c r="I124" s="2134"/>
      <c r="J124" s="2134"/>
      <c r="K124" s="2134"/>
      <c r="L124" s="2134"/>
      <c r="M124" s="2134"/>
      <c r="N124" s="2134"/>
      <c r="O124" s="2134"/>
      <c r="P124" s="2134"/>
      <c r="Q124" s="2134"/>
      <c r="R124" s="2134"/>
      <c r="S124" s="2134"/>
    </row>
    <row r="125" spans="1:19" ht="12.75">
      <c r="A125" s="946" t="s">
        <v>1477</v>
      </c>
      <c r="B125" s="953"/>
      <c r="C125" s="946"/>
      <c r="D125" s="2134"/>
      <c r="E125" s="2134"/>
      <c r="F125" s="2134"/>
      <c r="G125" s="2134"/>
      <c r="H125" s="2134"/>
      <c r="I125" s="2134"/>
      <c r="J125" s="2134"/>
      <c r="K125" s="2134"/>
      <c r="L125" s="2134"/>
      <c r="M125" s="2134"/>
      <c r="N125" s="2134"/>
      <c r="O125" s="2134"/>
      <c r="P125" s="2134"/>
      <c r="Q125" s="2134"/>
      <c r="R125" s="2134"/>
      <c r="S125" s="2134"/>
    </row>
    <row r="126" spans="1:19" ht="12.75">
      <c r="A126" s="946" t="s">
        <v>1478</v>
      </c>
      <c r="B126" s="953"/>
      <c r="C126" s="946"/>
      <c r="D126" s="2134"/>
      <c r="E126" s="2134"/>
      <c r="F126" s="2134"/>
      <c r="G126" s="2134"/>
      <c r="H126" s="2134"/>
      <c r="I126" s="2134"/>
      <c r="J126" s="2134"/>
      <c r="K126" s="2134"/>
      <c r="L126" s="2134"/>
      <c r="M126" s="2134"/>
      <c r="N126" s="2134"/>
      <c r="O126" s="2134"/>
      <c r="P126" s="2134"/>
      <c r="Q126" s="2134"/>
      <c r="R126" s="2134"/>
      <c r="S126" s="2134"/>
    </row>
    <row r="127" spans="1:19" ht="12.75">
      <c r="A127" s="946" t="s">
        <v>1479</v>
      </c>
      <c r="B127" s="953"/>
      <c r="C127" s="946"/>
      <c r="D127" s="955"/>
      <c r="E127" s="955"/>
      <c r="F127" s="955"/>
      <c r="G127" s="955"/>
      <c r="H127" s="955"/>
      <c r="I127" s="955"/>
      <c r="J127" s="955"/>
      <c r="K127" s="955"/>
      <c r="L127" s="955"/>
      <c r="M127" s="955"/>
      <c r="N127" s="955"/>
      <c r="O127" s="946"/>
      <c r="P127" s="946"/>
      <c r="Q127" s="946"/>
      <c r="R127" s="946"/>
      <c r="S127" s="946"/>
    </row>
    <row r="128" spans="1:19" ht="12.75">
      <c r="A128" s="946" t="s">
        <v>1480</v>
      </c>
      <c r="B128" s="953"/>
      <c r="C128" s="946"/>
      <c r="D128" s="955"/>
      <c r="E128" s="955"/>
      <c r="F128" s="955"/>
      <c r="G128" s="955"/>
      <c r="H128" s="955"/>
      <c r="I128" s="955"/>
      <c r="J128" s="955"/>
      <c r="K128" s="955"/>
      <c r="L128" s="955"/>
      <c r="M128" s="955"/>
      <c r="N128" s="955"/>
      <c r="O128" s="946"/>
      <c r="P128" s="946"/>
      <c r="Q128" s="946"/>
      <c r="R128" s="946"/>
      <c r="S128" s="946"/>
    </row>
    <row r="129" spans="1:21" ht="12.75">
      <c r="A129" s="946" t="s">
        <v>1481</v>
      </c>
      <c r="B129" s="953"/>
      <c r="C129" s="946"/>
      <c r="D129" s="2127"/>
      <c r="E129" s="2127"/>
      <c r="F129" s="2127"/>
      <c r="G129" s="2127"/>
      <c r="H129" s="2127"/>
      <c r="I129" s="946"/>
      <c r="J129" s="2128"/>
      <c r="K129" s="2128"/>
      <c r="L129" s="946"/>
      <c r="M129" s="946"/>
      <c r="N129" s="946"/>
      <c r="O129" s="946"/>
      <c r="P129" s="946"/>
      <c r="Q129" s="946"/>
      <c r="R129" s="946"/>
      <c r="S129" s="946"/>
    </row>
    <row r="130" spans="1:21" ht="12.75">
      <c r="A130" s="946" t="s">
        <v>890</v>
      </c>
      <c r="B130" s="953"/>
      <c r="C130" s="946"/>
      <c r="D130" s="2129" t="s">
        <v>1482</v>
      </c>
      <c r="E130" s="2129"/>
      <c r="F130" s="2129"/>
      <c r="G130" s="2129"/>
      <c r="H130" s="2129"/>
      <c r="I130" s="946"/>
      <c r="J130" s="946" t="s">
        <v>1483</v>
      </c>
      <c r="K130" s="946"/>
      <c r="L130" s="946"/>
      <c r="M130" s="946"/>
      <c r="N130" s="946"/>
      <c r="O130" s="946"/>
      <c r="P130" s="946"/>
      <c r="Q130" s="946"/>
      <c r="R130" s="946"/>
      <c r="S130" s="946"/>
    </row>
    <row r="131" spans="1:21" ht="12.75">
      <c r="A131" s="946"/>
      <c r="B131" s="483"/>
      <c r="C131" s="946"/>
      <c r="D131" s="946"/>
      <c r="E131" s="946"/>
      <c r="F131" s="946"/>
      <c r="G131" s="946"/>
      <c r="H131" s="946"/>
      <c r="I131" s="946"/>
      <c r="J131" s="946"/>
      <c r="K131" s="946"/>
      <c r="L131" s="946"/>
      <c r="M131" s="946"/>
      <c r="N131" s="946"/>
      <c r="O131" s="946"/>
      <c r="P131" s="946"/>
      <c r="Q131" s="946"/>
      <c r="R131" s="946"/>
      <c r="S131" s="946"/>
    </row>
    <row r="132" spans="1:21" ht="12.75">
      <c r="A132" s="956" t="s">
        <v>1484</v>
      </c>
      <c r="B132" s="954">
        <f>SUM(B124:B130)</f>
        <v>0</v>
      </c>
      <c r="C132" s="946"/>
      <c r="D132" s="1623"/>
      <c r="E132" s="1623"/>
      <c r="F132" s="1623"/>
      <c r="G132" s="1623"/>
      <c r="H132" s="1623"/>
      <c r="I132" s="946"/>
      <c r="J132" s="1623"/>
      <c r="K132" s="1623"/>
      <c r="L132" s="1623"/>
      <c r="M132" s="1623"/>
      <c r="N132" s="946"/>
      <c r="O132" s="946"/>
      <c r="P132" s="946"/>
      <c r="Q132" s="946"/>
      <c r="R132" s="946"/>
      <c r="S132" s="946"/>
    </row>
    <row r="133" spans="1:21" ht="12.75">
      <c r="A133" s="957"/>
      <c r="B133" s="946"/>
      <c r="C133" s="946"/>
      <c r="D133" s="2135" t="s">
        <v>1485</v>
      </c>
      <c r="E133" s="2135"/>
      <c r="F133" s="2135"/>
      <c r="G133" s="2135"/>
      <c r="H133" s="2135"/>
      <c r="I133" s="946"/>
      <c r="J133" s="2135" t="s">
        <v>1486</v>
      </c>
      <c r="K133" s="2135"/>
      <c r="L133" s="2135"/>
      <c r="M133" s="2135"/>
      <c r="N133" s="946"/>
      <c r="O133" s="946"/>
      <c r="P133" s="946"/>
      <c r="Q133" s="946"/>
      <c r="R133" s="946"/>
      <c r="S133" s="946"/>
    </row>
    <row r="134" spans="1:21" ht="12.75">
      <c r="A134" s="957"/>
      <c r="B134" s="946"/>
      <c r="C134" s="946"/>
      <c r="D134" s="946"/>
      <c r="E134" s="946"/>
      <c r="F134" s="946"/>
      <c r="G134" s="946"/>
      <c r="H134" s="946"/>
      <c r="I134" s="946"/>
      <c r="J134" s="946"/>
      <c r="K134" s="946"/>
      <c r="L134" s="946"/>
      <c r="M134" s="946"/>
      <c r="N134" s="946"/>
      <c r="O134" s="946"/>
      <c r="P134" s="946"/>
      <c r="Q134" s="946"/>
      <c r="R134" s="946"/>
      <c r="S134" s="946"/>
    </row>
    <row r="135" spans="1:21" ht="12.75">
      <c r="A135" s="958" t="s">
        <v>1487</v>
      </c>
      <c r="B135" s="946"/>
      <c r="C135" s="946"/>
      <c r="D135" s="946"/>
      <c r="E135" s="946"/>
      <c r="F135" s="946"/>
      <c r="G135" s="946"/>
      <c r="H135" s="946"/>
      <c r="I135" s="946"/>
      <c r="J135" s="946"/>
      <c r="K135" s="946"/>
      <c r="L135" s="946"/>
      <c r="M135" s="946"/>
      <c r="N135" s="946"/>
      <c r="O135" s="946"/>
      <c r="P135" s="946"/>
      <c r="Q135" s="946"/>
      <c r="R135" s="946"/>
      <c r="S135" s="946"/>
    </row>
    <row r="136" spans="1:21" ht="12.75">
      <c r="A136" s="586" t="s">
        <v>1488</v>
      </c>
      <c r="B136" s="946"/>
      <c r="C136" s="946"/>
      <c r="D136" s="946"/>
      <c r="E136" s="946"/>
      <c r="F136" s="946"/>
      <c r="G136" s="946"/>
      <c r="H136" s="946"/>
      <c r="I136" s="946"/>
      <c r="J136" s="946"/>
      <c r="K136" s="946"/>
      <c r="L136" s="946"/>
      <c r="M136" s="946"/>
      <c r="N136" s="959"/>
      <c r="O136" s="946"/>
      <c r="P136" s="946"/>
      <c r="Q136" s="946"/>
      <c r="R136" s="946"/>
      <c r="S136" s="946"/>
    </row>
    <row r="137" spans="1:21" ht="12.75">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2.75">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2.75">
      <c r="A139" s="2136"/>
      <c r="B139" s="2137"/>
      <c r="C139" s="2137"/>
      <c r="D139" s="580"/>
      <c r="E139" s="2128"/>
      <c r="F139" s="2128"/>
      <c r="G139" s="946"/>
      <c r="H139" s="946"/>
      <c r="I139" s="946"/>
      <c r="J139" s="946"/>
      <c r="K139" s="946"/>
      <c r="L139" s="946"/>
      <c r="M139" s="946"/>
      <c r="N139" s="946"/>
      <c r="O139" s="946"/>
      <c r="P139" s="946"/>
      <c r="Q139" s="946"/>
      <c r="R139" s="946"/>
      <c r="S139" s="946"/>
      <c r="T139" s="949"/>
      <c r="U139" s="950"/>
    </row>
    <row r="140" spans="1:21" ht="12.75">
      <c r="A140" s="2131" t="s">
        <v>1489</v>
      </c>
      <c r="B140" s="2132"/>
      <c r="C140" s="2132"/>
      <c r="D140" s="580"/>
      <c r="E140" s="946" t="s">
        <v>1483</v>
      </c>
      <c r="F140" s="946"/>
      <c r="G140" s="946"/>
      <c r="H140" s="946"/>
      <c r="I140" s="946"/>
      <c r="J140" s="946"/>
      <c r="K140" s="946"/>
      <c r="L140" s="946"/>
      <c r="M140" s="946"/>
      <c r="N140" s="946"/>
      <c r="O140" s="946"/>
      <c r="P140" s="946"/>
      <c r="Q140" s="946"/>
      <c r="R140" s="946"/>
      <c r="S140" s="946"/>
      <c r="T140" s="949"/>
      <c r="U140" s="950"/>
    </row>
    <row r="141" spans="1:21" ht="12.75">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2.75"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4"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A140:C140"/>
    <mergeCell ref="E139:F139"/>
    <mergeCell ref="D124:S126"/>
    <mergeCell ref="D133:H133"/>
    <mergeCell ref="J132:M132"/>
    <mergeCell ref="J133:M133"/>
    <mergeCell ref="A139:C139"/>
    <mergeCell ref="F1:R1"/>
    <mergeCell ref="D129:H129"/>
    <mergeCell ref="J129:K129"/>
    <mergeCell ref="D130:H130"/>
    <mergeCell ref="D132:H132"/>
    <mergeCell ref="D123:F123"/>
  </mergeCells>
  <phoneticPr fontId="0" type="noConversion"/>
  <conditionalFormatting sqref="S10">
    <cfRule type="expression" dxfId="149" priority="270" stopIfTrue="1">
      <formula>(S10+T10)&gt;C10</formula>
    </cfRule>
  </conditionalFormatting>
  <conditionalFormatting sqref="R25">
    <cfRule type="cellIs" dxfId="148" priority="250" stopIfTrue="1" operator="notEqual">
      <formula>$B25</formula>
    </cfRule>
    <cfRule type="cellIs" priority="251" stopIfTrue="1" operator="notEqual">
      <formula>$B25</formula>
    </cfRule>
  </conditionalFormatting>
  <conditionalFormatting sqref="R36">
    <cfRule type="cellIs" dxfId="147" priority="248" stopIfTrue="1" operator="notEqual">
      <formula>$B36</formula>
    </cfRule>
    <cfRule type="cellIs" priority="249" stopIfTrue="1" operator="notEqual">
      <formula>$B36</formula>
    </cfRule>
  </conditionalFormatting>
  <conditionalFormatting sqref="R53">
    <cfRule type="cellIs" dxfId="146" priority="244" stopIfTrue="1" operator="notEqual">
      <formula>$B53</formula>
    </cfRule>
    <cfRule type="cellIs" priority="245" stopIfTrue="1" operator="notEqual">
      <formula>$B53</formula>
    </cfRule>
  </conditionalFormatting>
  <conditionalFormatting sqref="R62:R63">
    <cfRule type="cellIs" dxfId="145" priority="242" stopIfTrue="1" operator="notEqual">
      <formula>$B62</formula>
    </cfRule>
    <cfRule type="cellIs" priority="243" stopIfTrue="1" operator="notEqual">
      <formula>$B62</formula>
    </cfRule>
  </conditionalFormatting>
  <conditionalFormatting sqref="R67">
    <cfRule type="cellIs" dxfId="144" priority="240" stopIfTrue="1" operator="notEqual">
      <formula>$B67</formula>
    </cfRule>
    <cfRule type="cellIs" priority="241" stopIfTrue="1" operator="notEqual">
      <formula>$B67</formula>
    </cfRule>
  </conditionalFormatting>
  <conditionalFormatting sqref="R74">
    <cfRule type="cellIs" dxfId="143" priority="238" stopIfTrue="1" operator="notEqual">
      <formula>$B74</formula>
    </cfRule>
    <cfRule type="cellIs" priority="239" stopIfTrue="1" operator="notEqual">
      <formula>$B74</formula>
    </cfRule>
  </conditionalFormatting>
  <conditionalFormatting sqref="R95">
    <cfRule type="cellIs" dxfId="142" priority="236" stopIfTrue="1" operator="notEqual">
      <formula>$B95</formula>
    </cfRule>
    <cfRule type="cellIs" priority="237" stopIfTrue="1" operator="notEqual">
      <formula>$B95</formula>
    </cfRule>
  </conditionalFormatting>
  <conditionalFormatting sqref="R104:R105">
    <cfRule type="cellIs" dxfId="141" priority="234" stopIfTrue="1" operator="notEqual">
      <formula>$B104</formula>
    </cfRule>
    <cfRule type="cellIs" priority="235" stopIfTrue="1" operator="notEqual">
      <formula>$B104</formula>
    </cfRule>
  </conditionalFormatting>
  <conditionalFormatting sqref="R26">
    <cfRule type="cellIs" dxfId="140" priority="231" stopIfTrue="1" operator="notEqual">
      <formula>$B26</formula>
    </cfRule>
  </conditionalFormatting>
  <conditionalFormatting sqref="R28:R35">
    <cfRule type="cellIs" dxfId="139" priority="230" stopIfTrue="1" operator="notEqual">
      <formula>$B28</formula>
    </cfRule>
  </conditionalFormatting>
  <conditionalFormatting sqref="R93:R94">
    <cfRule type="cellIs" dxfId="138" priority="222" stopIfTrue="1" operator="notEqual">
      <formula>$B93</formula>
    </cfRule>
  </conditionalFormatting>
  <conditionalFormatting sqref="E105:Q105">
    <cfRule type="cellIs" dxfId="137" priority="220" stopIfTrue="1" operator="notEqual">
      <formula>E$108</formula>
    </cfRule>
  </conditionalFormatting>
  <conditionalFormatting sqref="R8">
    <cfRule type="cellIs" dxfId="136" priority="215" stopIfTrue="1" operator="notEqual">
      <formula>$B8</formula>
    </cfRule>
    <cfRule type="cellIs" priority="218" stopIfTrue="1" operator="notEqual">
      <formula>$B8</formula>
    </cfRule>
  </conditionalFormatting>
  <conditionalFormatting sqref="R4:R7">
    <cfRule type="cellIs" dxfId="135" priority="217" stopIfTrue="1" operator="notEqual">
      <formula>$B4</formula>
    </cfRule>
  </conditionalFormatting>
  <conditionalFormatting sqref="R9:R10">
    <cfRule type="cellIs" dxfId="134" priority="216" stopIfTrue="1" operator="notEqual">
      <formula>$B9</formula>
    </cfRule>
  </conditionalFormatting>
  <conditionalFormatting sqref="R11:R12">
    <cfRule type="cellIs" dxfId="133" priority="213" stopIfTrue="1" operator="notEqual">
      <formula>$B11</formula>
    </cfRule>
    <cfRule type="cellIs" priority="214" stopIfTrue="1" operator="notEqual">
      <formula>$B11</formula>
    </cfRule>
  </conditionalFormatting>
  <conditionalFormatting sqref="R13:R15">
    <cfRule type="cellIs" dxfId="132" priority="212" stopIfTrue="1" operator="notEqual">
      <formula>$B13</formula>
    </cfRule>
  </conditionalFormatting>
  <conditionalFormatting sqref="R17:R24">
    <cfRule type="cellIs" dxfId="131" priority="208" stopIfTrue="1" operator="notEqual">
      <formula>$B17</formula>
    </cfRule>
  </conditionalFormatting>
  <conditionalFormatting sqref="R40">
    <cfRule type="cellIs" dxfId="130" priority="205" stopIfTrue="1" operator="notEqual">
      <formula>$B40</formula>
    </cfRule>
    <cfRule type="cellIs" priority="206" stopIfTrue="1" operator="notEqual">
      <formula>$B40</formula>
    </cfRule>
  </conditionalFormatting>
  <conditionalFormatting sqref="R38:R39">
    <cfRule type="cellIs" dxfId="129" priority="204" stopIfTrue="1" operator="notEqual">
      <formula>$B38</formula>
    </cfRule>
  </conditionalFormatting>
  <conditionalFormatting sqref="R41">
    <cfRule type="cellIs" dxfId="128" priority="203" stopIfTrue="1" operator="notEqual">
      <formula>$B41</formula>
    </cfRule>
  </conditionalFormatting>
  <conditionalFormatting sqref="R43:R52">
    <cfRule type="cellIs" dxfId="127" priority="200" stopIfTrue="1" operator="notEqual">
      <formula>$B43</formula>
    </cfRule>
  </conditionalFormatting>
  <conditionalFormatting sqref="R55:R61">
    <cfRule type="cellIs" dxfId="126" priority="199" stopIfTrue="1" operator="notEqual">
      <formula>$B55</formula>
    </cfRule>
  </conditionalFormatting>
  <conditionalFormatting sqref="R65:R66">
    <cfRule type="cellIs" dxfId="125" priority="198" stopIfTrue="1" operator="notEqual">
      <formula>$B65</formula>
    </cfRule>
  </conditionalFormatting>
  <conditionalFormatting sqref="R69:R73">
    <cfRule type="cellIs" dxfId="124" priority="197" stopIfTrue="1" operator="notEqual">
      <formula>$B69</formula>
    </cfRule>
  </conditionalFormatting>
  <conditionalFormatting sqref="R76:R77">
    <cfRule type="cellIs" dxfId="123" priority="195" stopIfTrue="1" operator="notEqual">
      <formula>$B76</formula>
    </cfRule>
  </conditionalFormatting>
  <conditionalFormatting sqref="R80:R92">
    <cfRule type="cellIs" dxfId="122" priority="194" stopIfTrue="1" operator="notEqual">
      <formula>$B80</formula>
    </cfRule>
  </conditionalFormatting>
  <conditionalFormatting sqref="R98:R103">
    <cfRule type="cellIs" dxfId="121" priority="190" stopIfTrue="1" operator="notEqual">
      <formula>$B98</formula>
    </cfRule>
  </conditionalFormatting>
  <conditionalFormatting sqref="T9">
    <cfRule type="expression" dxfId="120" priority="189" stopIfTrue="1">
      <formula>(S9+T9)&gt;C9</formula>
    </cfRule>
  </conditionalFormatting>
  <conditionalFormatting sqref="S49">
    <cfRule type="expression" dxfId="119" priority="61" stopIfTrue="1">
      <formula>(S49+T49)&gt;C49</formula>
    </cfRule>
  </conditionalFormatting>
  <conditionalFormatting sqref="S29">
    <cfRule type="expression" dxfId="118" priority="95" stopIfTrue="1">
      <formula>(S29+T29)&gt;C29</formula>
    </cfRule>
  </conditionalFormatting>
  <conditionalFormatting sqref="S30">
    <cfRule type="expression" dxfId="117" priority="94" stopIfTrue="1">
      <formula>(S30+T30)&gt;C30</formula>
    </cfRule>
  </conditionalFormatting>
  <conditionalFormatting sqref="S21">
    <cfRule type="expression" dxfId="116" priority="113" stopIfTrue="1">
      <formula>(S21+T21)&gt;C21</formula>
    </cfRule>
  </conditionalFormatting>
  <conditionalFormatting sqref="S17">
    <cfRule type="expression" dxfId="115" priority="123" stopIfTrue="1">
      <formula>(S17+T17)&gt;C17</formula>
    </cfRule>
  </conditionalFormatting>
  <conditionalFormatting sqref="T10">
    <cfRule type="expression" dxfId="114" priority="129" stopIfTrue="1">
      <formula>(S10+T10)&gt;C10</formula>
    </cfRule>
  </conditionalFormatting>
  <conditionalFormatting sqref="S13">
    <cfRule type="expression" dxfId="113" priority="128" stopIfTrue="1">
      <formula>(S13+T13)&gt;C13</formula>
    </cfRule>
  </conditionalFormatting>
  <conditionalFormatting sqref="S14">
    <cfRule type="expression" dxfId="112" priority="127" stopIfTrue="1">
      <formula>(S14+T14)&gt;C14</formula>
    </cfRule>
  </conditionalFormatting>
  <conditionalFormatting sqref="T13">
    <cfRule type="expression" dxfId="111" priority="126" stopIfTrue="1">
      <formula>(S13+T13)&gt;C13</formula>
    </cfRule>
  </conditionalFormatting>
  <conditionalFormatting sqref="T14">
    <cfRule type="expression" dxfId="110" priority="125" stopIfTrue="1">
      <formula>(S14+T14)&gt;C14</formula>
    </cfRule>
  </conditionalFormatting>
  <conditionalFormatting sqref="S103">
    <cfRule type="expression" dxfId="109" priority="7" stopIfTrue="1">
      <formula>(S103+T103)&gt;C103</formula>
    </cfRule>
  </conditionalFormatting>
  <conditionalFormatting sqref="S18">
    <cfRule type="expression" dxfId="108" priority="116" stopIfTrue="1">
      <formula>(S18+T18)&gt;C18</formula>
    </cfRule>
  </conditionalFormatting>
  <conditionalFormatting sqref="S19">
    <cfRule type="expression" dxfId="107" priority="115" stopIfTrue="1">
      <formula>(S19+T19)&gt;C19</formula>
    </cfRule>
  </conditionalFormatting>
  <conditionalFormatting sqref="S20">
    <cfRule type="expression" dxfId="106" priority="114" stopIfTrue="1">
      <formula>(S20+T20)&gt;C20</formula>
    </cfRule>
  </conditionalFormatting>
  <conditionalFormatting sqref="S22">
    <cfRule type="expression" dxfId="105" priority="112" stopIfTrue="1">
      <formula>(S22+T22)&gt;C22</formula>
    </cfRule>
  </conditionalFormatting>
  <conditionalFormatting sqref="S23">
    <cfRule type="expression" dxfId="104" priority="111" stopIfTrue="1">
      <formula>(S23+T23)&gt;C23</formula>
    </cfRule>
  </conditionalFormatting>
  <conditionalFormatting sqref="S24">
    <cfRule type="expression" dxfId="103" priority="110" stopIfTrue="1">
      <formula>(S24+T24)&gt;C24</formula>
    </cfRule>
  </conditionalFormatting>
  <conditionalFormatting sqref="T17">
    <cfRule type="expression" dxfId="102" priority="109" stopIfTrue="1">
      <formula>(S17+T17)&gt;C17</formula>
    </cfRule>
  </conditionalFormatting>
  <conditionalFormatting sqref="T18">
    <cfRule type="expression" dxfId="101" priority="108" stopIfTrue="1">
      <formula>(S18+T18)&gt;C18</formula>
    </cfRule>
  </conditionalFormatting>
  <conditionalFormatting sqref="T19">
    <cfRule type="expression" dxfId="100" priority="107" stopIfTrue="1">
      <formula>(S19+T19)&gt;C19</formula>
    </cfRule>
  </conditionalFormatting>
  <conditionalFormatting sqref="T20">
    <cfRule type="expression" dxfId="99" priority="106" stopIfTrue="1">
      <formula>(S20+T20)&gt;C20</formula>
    </cfRule>
  </conditionalFormatting>
  <conditionalFormatting sqref="T21">
    <cfRule type="expression" dxfId="98" priority="105" stopIfTrue="1">
      <formula>(S21+T21)&gt;C21</formula>
    </cfRule>
  </conditionalFormatting>
  <conditionalFormatting sqref="T22">
    <cfRule type="expression" dxfId="97" priority="104" stopIfTrue="1">
      <formula>(S22+T22)&gt;C22</formula>
    </cfRule>
  </conditionalFormatting>
  <conditionalFormatting sqref="T23">
    <cfRule type="expression" dxfId="96" priority="103" stopIfTrue="1">
      <formula>(S23+T23)&gt;C23</formula>
    </cfRule>
  </conditionalFormatting>
  <conditionalFormatting sqref="T24">
    <cfRule type="expression" dxfId="95" priority="102" stopIfTrue="1">
      <formula>(S24+T24)&gt;C24</formula>
    </cfRule>
  </conditionalFormatting>
  <conditionalFormatting sqref="S26">
    <cfRule type="expression" dxfId="94" priority="101" stopIfTrue="1">
      <formula>(S26+T26)&gt;C26</formula>
    </cfRule>
  </conditionalFormatting>
  <conditionalFormatting sqref="T26">
    <cfRule type="expression" dxfId="93" priority="100" stopIfTrue="1">
      <formula>(S26+T26)&gt;C26</formula>
    </cfRule>
  </conditionalFormatting>
  <conditionalFormatting sqref="S28">
    <cfRule type="expression" dxfId="92" priority="96" stopIfTrue="1">
      <formula>(S28+T28)&gt;C28</formula>
    </cfRule>
  </conditionalFormatting>
  <conditionalFormatting sqref="S31">
    <cfRule type="expression" dxfId="91" priority="93" stopIfTrue="1">
      <formula>(S31+T31)&gt;C31</formula>
    </cfRule>
  </conditionalFormatting>
  <conditionalFormatting sqref="S32">
    <cfRule type="expression" dxfId="90" priority="92" stopIfTrue="1">
      <formula>(S32+T32)&gt;C32</formula>
    </cfRule>
  </conditionalFormatting>
  <conditionalFormatting sqref="S33">
    <cfRule type="expression" dxfId="89" priority="91" stopIfTrue="1">
      <formula>(S33+T33)&gt;C33</formula>
    </cfRule>
  </conditionalFormatting>
  <conditionalFormatting sqref="S34">
    <cfRule type="expression" dxfId="88" priority="90" stopIfTrue="1">
      <formula>(S34+T34)&gt;C34</formula>
    </cfRule>
  </conditionalFormatting>
  <conditionalFormatting sqref="S35">
    <cfRule type="expression" dxfId="87" priority="89" stopIfTrue="1">
      <formula>(S35+T35)&gt;C35</formula>
    </cfRule>
  </conditionalFormatting>
  <conditionalFormatting sqref="S102">
    <cfRule type="expression" dxfId="86" priority="8" stopIfTrue="1">
      <formula>(S102+T102)&gt;C102</formula>
    </cfRule>
  </conditionalFormatting>
  <conditionalFormatting sqref="T28">
    <cfRule type="expression" dxfId="85" priority="81" stopIfTrue="1">
      <formula>(S28+T28)&gt;C28</formula>
    </cfRule>
  </conditionalFormatting>
  <conditionalFormatting sqref="T29">
    <cfRule type="expression" dxfId="84" priority="80" stopIfTrue="1">
      <formula>(S29+T29)&gt;C29</formula>
    </cfRule>
  </conditionalFormatting>
  <conditionalFormatting sqref="T30">
    <cfRule type="expression" dxfId="83" priority="79" stopIfTrue="1">
      <formula>(S30+T30)&gt;C30</formula>
    </cfRule>
  </conditionalFormatting>
  <conditionalFormatting sqref="T31">
    <cfRule type="expression" dxfId="82" priority="78" stopIfTrue="1">
      <formula>(S31+T31)&gt;C31</formula>
    </cfRule>
  </conditionalFormatting>
  <conditionalFormatting sqref="T32">
    <cfRule type="expression" dxfId="81" priority="77" stopIfTrue="1">
      <formula>(S32+T32)&gt;C32</formula>
    </cfRule>
  </conditionalFormatting>
  <conditionalFormatting sqref="T33">
    <cfRule type="expression" dxfId="80" priority="76" stopIfTrue="1">
      <formula>(S33+T33)&gt;C33</formula>
    </cfRule>
  </conditionalFormatting>
  <conditionalFormatting sqref="T34">
    <cfRule type="expression" dxfId="79" priority="75" stopIfTrue="1">
      <formula>(S34+T34)&gt;C34</formula>
    </cfRule>
  </conditionalFormatting>
  <conditionalFormatting sqref="T35">
    <cfRule type="expression" dxfId="78" priority="74" stopIfTrue="1">
      <formula>(S35+T35)&gt;C35</formula>
    </cfRule>
  </conditionalFormatting>
  <conditionalFormatting sqref="S38">
    <cfRule type="expression" dxfId="77" priority="73" stopIfTrue="1">
      <formula>(S38+T38)&gt;C38</formula>
    </cfRule>
  </conditionalFormatting>
  <conditionalFormatting sqref="S39">
    <cfRule type="expression" dxfId="76" priority="72" stopIfTrue="1">
      <formula>(S39+T39)&gt;C39</formula>
    </cfRule>
  </conditionalFormatting>
  <conditionalFormatting sqref="T38">
    <cfRule type="expression" dxfId="75" priority="71" stopIfTrue="1">
      <formula>(S38+T38)&gt;C38</formula>
    </cfRule>
  </conditionalFormatting>
  <conditionalFormatting sqref="T39">
    <cfRule type="expression" dxfId="74" priority="70" stopIfTrue="1">
      <formula>(S39+T39)&gt;C39</formula>
    </cfRule>
  </conditionalFormatting>
  <conditionalFormatting sqref="S41">
    <cfRule type="expression" dxfId="73" priority="69" stopIfTrue="1">
      <formula>(S41+T41)&gt;C41</formula>
    </cfRule>
  </conditionalFormatting>
  <conditionalFormatting sqref="T103">
    <cfRule type="expression" dxfId="72" priority="1" stopIfTrue="1">
      <formula>(S103+T103)&gt;C103</formula>
    </cfRule>
  </conditionalFormatting>
  <conditionalFormatting sqref="T41">
    <cfRule type="expression" dxfId="71" priority="68" stopIfTrue="1">
      <formula>(S41+T41)&gt;C41</formula>
    </cfRule>
  </conditionalFormatting>
  <conditionalFormatting sqref="S43">
    <cfRule type="expression" dxfId="70" priority="67" stopIfTrue="1">
      <formula>(S43+T43)&gt;C43</formula>
    </cfRule>
  </conditionalFormatting>
  <conditionalFormatting sqref="S44">
    <cfRule type="expression" dxfId="69" priority="66" stopIfTrue="1">
      <formula>(S44+T44)&gt;C44</formula>
    </cfRule>
  </conditionalFormatting>
  <conditionalFormatting sqref="S45">
    <cfRule type="expression" dxfId="68" priority="65" stopIfTrue="1">
      <formula>(S45+T45)&gt;C45</formula>
    </cfRule>
  </conditionalFormatting>
  <conditionalFormatting sqref="S46">
    <cfRule type="expression" dxfId="67" priority="64" stopIfTrue="1">
      <formula>(S46+T46)&gt;C46</formula>
    </cfRule>
  </conditionalFormatting>
  <conditionalFormatting sqref="S47">
    <cfRule type="expression" dxfId="66" priority="63" stopIfTrue="1">
      <formula>(S47+T47)&gt;C47</formula>
    </cfRule>
  </conditionalFormatting>
  <conditionalFormatting sqref="S48">
    <cfRule type="expression" dxfId="65" priority="62" stopIfTrue="1">
      <formula>(S48+T48)&gt;C48</formula>
    </cfRule>
  </conditionalFormatting>
  <conditionalFormatting sqref="S50">
    <cfRule type="expression" dxfId="64" priority="60" stopIfTrue="1">
      <formula>(S50+T50)&gt;C50</formula>
    </cfRule>
  </conditionalFormatting>
  <conditionalFormatting sqref="S51">
    <cfRule type="expression" dxfId="63" priority="59" stopIfTrue="1">
      <formula>(S51+T51)&gt;C51</formula>
    </cfRule>
  </conditionalFormatting>
  <conditionalFormatting sqref="S52">
    <cfRule type="expression" dxfId="62" priority="58" stopIfTrue="1">
      <formula>(S52+T52)&gt;C52</formula>
    </cfRule>
  </conditionalFormatting>
  <conditionalFormatting sqref="T43">
    <cfRule type="expression" dxfId="61" priority="57" stopIfTrue="1">
      <formula>(S43+T43)&gt;C43</formula>
    </cfRule>
  </conditionalFormatting>
  <conditionalFormatting sqref="T44">
    <cfRule type="expression" dxfId="60" priority="56" stopIfTrue="1">
      <formula>(S44+T44)&gt;C44</formula>
    </cfRule>
  </conditionalFormatting>
  <conditionalFormatting sqref="T45">
    <cfRule type="expression" dxfId="59" priority="55" stopIfTrue="1">
      <formula>(S45+T45)&gt;C45</formula>
    </cfRule>
  </conditionalFormatting>
  <conditionalFormatting sqref="T46">
    <cfRule type="expression" dxfId="58" priority="54" stopIfTrue="1">
      <formula>(S46+T46)&gt;C46</formula>
    </cfRule>
  </conditionalFormatting>
  <conditionalFormatting sqref="T47">
    <cfRule type="expression" dxfId="57" priority="53" stopIfTrue="1">
      <formula>(S47+T47)&gt;C47</formula>
    </cfRule>
  </conditionalFormatting>
  <conditionalFormatting sqref="T48">
    <cfRule type="expression" dxfId="56" priority="52" stopIfTrue="1">
      <formula>(S48+T48)&gt;C48</formula>
    </cfRule>
  </conditionalFormatting>
  <conditionalFormatting sqref="T49">
    <cfRule type="expression" dxfId="55" priority="51" stopIfTrue="1">
      <formula>(S49+T49)&gt;C49</formula>
    </cfRule>
  </conditionalFormatting>
  <conditionalFormatting sqref="T50">
    <cfRule type="expression" dxfId="54" priority="50" stopIfTrue="1">
      <formula>(S50+T50)&gt;C50</formula>
    </cfRule>
  </conditionalFormatting>
  <conditionalFormatting sqref="T51">
    <cfRule type="expression" dxfId="53" priority="49" stopIfTrue="1">
      <formula>(S51+T51)&gt;C51</formula>
    </cfRule>
  </conditionalFormatting>
  <conditionalFormatting sqref="T52">
    <cfRule type="expression" dxfId="52" priority="48" stopIfTrue="1">
      <formula>(S52+T52)&gt;C52</formula>
    </cfRule>
  </conditionalFormatting>
  <conditionalFormatting sqref="S65">
    <cfRule type="expression" dxfId="51" priority="47" stopIfTrue="1">
      <formula>(S65+T65)&gt;C65</formula>
    </cfRule>
  </conditionalFormatting>
  <conditionalFormatting sqref="S66">
    <cfRule type="expression" dxfId="50" priority="46" stopIfTrue="1">
      <formula>(S66+T66)&gt;C66</formula>
    </cfRule>
  </conditionalFormatting>
  <conditionalFormatting sqref="T65">
    <cfRule type="expression" dxfId="49" priority="45" stopIfTrue="1">
      <formula>(S65+T65)&gt;C65</formula>
    </cfRule>
  </conditionalFormatting>
  <conditionalFormatting sqref="T66">
    <cfRule type="expression" dxfId="48" priority="44" stopIfTrue="1">
      <formula>(S66+T66)&gt;C66</formula>
    </cfRule>
  </conditionalFormatting>
  <conditionalFormatting sqref="S76">
    <cfRule type="expression" dxfId="47" priority="43" stopIfTrue="1">
      <formula>(S76+T76)&gt;C76</formula>
    </cfRule>
  </conditionalFormatting>
  <conditionalFormatting sqref="S77">
    <cfRule type="expression" dxfId="46" priority="42" stopIfTrue="1">
      <formula>(S77+T77)&gt;C77</formula>
    </cfRule>
  </conditionalFormatting>
  <conditionalFormatting sqref="T76">
    <cfRule type="expression" dxfId="45" priority="41" stopIfTrue="1">
      <formula>(S76+T76)&gt;C76</formula>
    </cfRule>
  </conditionalFormatting>
  <conditionalFormatting sqref="T77">
    <cfRule type="expression" dxfId="44" priority="40" stopIfTrue="1">
      <formula>(S77+T77)&gt;C77</formula>
    </cfRule>
  </conditionalFormatting>
  <conditionalFormatting sqref="S81">
    <cfRule type="expression" dxfId="43" priority="39" stopIfTrue="1">
      <formula>(S81+T81)&gt;C81</formula>
    </cfRule>
  </conditionalFormatting>
  <conditionalFormatting sqref="S82">
    <cfRule type="expression" dxfId="42" priority="38" stopIfTrue="1">
      <formula>(S82+T82)&gt;C82</formula>
    </cfRule>
  </conditionalFormatting>
  <conditionalFormatting sqref="S83">
    <cfRule type="expression" dxfId="41" priority="37" stopIfTrue="1">
      <formula>(S83+T83)&gt;C83</formula>
    </cfRule>
  </conditionalFormatting>
  <conditionalFormatting sqref="S84">
    <cfRule type="expression" dxfId="40" priority="36" stopIfTrue="1">
      <formula>(S84+T84)&gt;C84</formula>
    </cfRule>
  </conditionalFormatting>
  <conditionalFormatting sqref="T81">
    <cfRule type="expression" dxfId="39" priority="35" stopIfTrue="1">
      <formula>(S81+T81)&gt;C81</formula>
    </cfRule>
  </conditionalFormatting>
  <conditionalFormatting sqref="T82">
    <cfRule type="expression" dxfId="38" priority="34" stopIfTrue="1">
      <formula>(S82+T82)&gt;C82</formula>
    </cfRule>
  </conditionalFormatting>
  <conditionalFormatting sqref="T83">
    <cfRule type="expression" dxfId="37" priority="33" stopIfTrue="1">
      <formula>(S83+T83)&gt;C83</formula>
    </cfRule>
  </conditionalFormatting>
  <conditionalFormatting sqref="T84">
    <cfRule type="expression" dxfId="36" priority="32" stopIfTrue="1">
      <formula>(S84+T84)&gt;C84</formula>
    </cfRule>
  </conditionalFormatting>
  <conditionalFormatting sqref="S86">
    <cfRule type="expression" dxfId="35" priority="31" stopIfTrue="1">
      <formula>(S86+T86)&gt;C86</formula>
    </cfRule>
  </conditionalFormatting>
  <conditionalFormatting sqref="S87">
    <cfRule type="expression" dxfId="34" priority="30" stopIfTrue="1">
      <formula>(S87+T87)&gt;C87</formula>
    </cfRule>
  </conditionalFormatting>
  <conditionalFormatting sqref="S88">
    <cfRule type="expression" dxfId="33" priority="29" stopIfTrue="1">
      <formula>(S88+T88)&gt;C88</formula>
    </cfRule>
  </conditionalFormatting>
  <conditionalFormatting sqref="S89">
    <cfRule type="expression" dxfId="32" priority="28" stopIfTrue="1">
      <formula>(S89+T89)&gt;C89</formula>
    </cfRule>
  </conditionalFormatting>
  <conditionalFormatting sqref="S90">
    <cfRule type="expression" dxfId="31" priority="27" stopIfTrue="1">
      <formula>(S90+T90)&gt;C90</formula>
    </cfRule>
  </conditionalFormatting>
  <conditionalFormatting sqref="S91">
    <cfRule type="expression" dxfId="30" priority="26" stopIfTrue="1">
      <formula>(S91+T91)&gt;C91</formula>
    </cfRule>
  </conditionalFormatting>
  <conditionalFormatting sqref="S92">
    <cfRule type="expression" dxfId="29" priority="25" stopIfTrue="1">
      <formula>(S92+T92)&gt;C92</formula>
    </cfRule>
  </conditionalFormatting>
  <conditionalFormatting sqref="S93">
    <cfRule type="expression" dxfId="28" priority="24" stopIfTrue="1">
      <formula>(S93+T93)&gt;C93</formula>
    </cfRule>
  </conditionalFormatting>
  <conditionalFormatting sqref="S94">
    <cfRule type="expression" dxfId="27" priority="23" stopIfTrue="1">
      <formula>(S94+T94)&gt;C94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S98">
    <cfRule type="expression" dxfId="17" priority="12" stopIfTrue="1">
      <formula>(S98+T98)&gt;C98</formula>
    </cfRule>
  </conditionalFormatting>
  <conditionalFormatting sqref="S99">
    <cfRule type="expression" dxfId="16" priority="11" stopIfTrue="1">
      <formula>(S99+T99)&gt;C99</formula>
    </cfRule>
  </conditionalFormatting>
  <conditionalFormatting sqref="S100">
    <cfRule type="expression" dxfId="15" priority="10" stopIfTrue="1">
      <formula>(S100+T100)&gt;C100</formula>
    </cfRule>
  </conditionalFormatting>
  <conditionalFormatting sqref="S101">
    <cfRule type="expression" dxfId="14" priority="9" stopIfTrue="1">
      <formula>(S101+T101)&gt;C101</formula>
    </cfRule>
  </conditionalFormatting>
  <conditionalFormatting sqref="T98">
    <cfRule type="expression" dxfId="13" priority="6" stopIfTrue="1">
      <formula>(S98+T98)&gt;C98</formula>
    </cfRule>
  </conditionalFormatting>
  <conditionalFormatting sqref="T99">
    <cfRule type="expression" dxfId="12" priority="5" stopIfTrue="1">
      <formula>(S99+T99)&gt;C99</formula>
    </cfRule>
  </conditionalFormatting>
  <conditionalFormatting sqref="T100">
    <cfRule type="expression" dxfId="11" priority="4" stopIfTrue="1">
      <formula>(S100+T100)&gt;C100</formula>
    </cfRule>
  </conditionalFormatting>
  <conditionalFormatting sqref="T101">
    <cfRule type="expression" dxfId="10" priority="3" stopIfTrue="1">
      <formula>(S101+T101)&gt;C101</formula>
    </cfRule>
  </conditionalFormatting>
  <conditionalFormatting sqref="T102">
    <cfRule type="expression" dxfId="9" priority="2" stopIfTrue="1">
      <formula>(S102+T102)&gt;C102</formula>
    </cfRule>
  </conditionalFormatting>
  <printOptions horizontalCentered="1"/>
  <pageMargins left="0.25" right="0.25" top="0.5" bottom="0.5" header="0.25" footer="0.25"/>
  <pageSetup paperSize="5" scale="52"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1065" customWidth="1"/>
    <col min="2" max="3" width="12.140625" style="1058" customWidth="1"/>
    <col min="4" max="4" width="12.85546875" style="1058" customWidth="1"/>
    <col min="5" max="5" width="12.7109375" style="1058" customWidth="1"/>
    <col min="6" max="6" width="13" style="1058" customWidth="1"/>
    <col min="7" max="7" width="12.7109375" style="1058" customWidth="1"/>
    <col min="8" max="9" width="12.140625" style="1058" customWidth="1"/>
    <col min="10" max="10" width="12.140625" style="1059" customWidth="1"/>
    <col min="11" max="11" width="8.85546875" style="1060" hidden="1" customWidth="1"/>
    <col min="12" max="16384" width="8.85546875" style="1058" hidden="1"/>
  </cols>
  <sheetData>
    <row r="1" spans="1:11" s="1013" customFormat="1" ht="12.75">
      <c r="A1" s="2138" t="s">
        <v>2006</v>
      </c>
      <c r="B1" s="2139"/>
      <c r="C1" s="2139"/>
      <c r="D1" s="2139"/>
      <c r="E1" s="2139"/>
      <c r="F1" s="2139"/>
      <c r="G1" s="2139"/>
      <c r="H1" s="2139"/>
      <c r="I1" s="2139"/>
      <c r="J1" s="2140"/>
      <c r="K1" s="1012"/>
    </row>
    <row r="2" spans="1:11" s="1070" customFormat="1" ht="72">
      <c r="A2" s="1066"/>
      <c r="B2" s="1067" t="s">
        <v>1550</v>
      </c>
      <c r="C2" s="1067" t="s">
        <v>2007</v>
      </c>
      <c r="D2" s="1068" t="s">
        <v>2008</v>
      </c>
      <c r="E2" s="1067" t="s">
        <v>1917</v>
      </c>
      <c r="F2" s="1067" t="s">
        <v>2009</v>
      </c>
      <c r="G2" s="1067" t="s">
        <v>2010</v>
      </c>
      <c r="H2" s="1067" t="s">
        <v>1551</v>
      </c>
      <c r="I2" s="1067" t="s">
        <v>2011</v>
      </c>
      <c r="J2" s="1067" t="s">
        <v>2012</v>
      </c>
      <c r="K2" s="1069"/>
    </row>
    <row r="3" spans="1:11" s="1017" customFormat="1">
      <c r="A3" s="1014" t="s">
        <v>714</v>
      </c>
      <c r="B3" s="1015"/>
      <c r="C3" s="1015"/>
      <c r="D3" s="1015"/>
      <c r="E3" s="1015"/>
      <c r="F3" s="1015"/>
      <c r="G3" s="1015"/>
      <c r="H3" s="1015"/>
      <c r="I3" s="1015"/>
      <c r="J3" s="1015"/>
      <c r="K3" s="1016"/>
    </row>
    <row r="4" spans="1:11" s="1017" customFormat="1" ht="13.5">
      <c r="A4" s="1018" t="s">
        <v>623</v>
      </c>
      <c r="B4" s="1019">
        <f>'Sources and Uses Budget'!C4</f>
        <v>0</v>
      </c>
      <c r="C4" s="1020"/>
      <c r="D4" s="1020"/>
      <c r="E4" s="1021"/>
      <c r="F4" s="1021"/>
      <c r="G4" s="1021"/>
      <c r="H4" s="1021"/>
      <c r="I4" s="1021"/>
      <c r="J4" s="1021"/>
      <c r="K4" s="1016"/>
    </row>
    <row r="5" spans="1:11" s="1017" customFormat="1" ht="13.5">
      <c r="A5" s="1018" t="s">
        <v>624</v>
      </c>
      <c r="B5" s="1019">
        <f>'Sources and Uses Budget'!C5</f>
        <v>0</v>
      </c>
      <c r="C5" s="1020"/>
      <c r="D5" s="1020"/>
      <c r="E5" s="1021"/>
      <c r="F5" s="1021"/>
      <c r="G5" s="1021"/>
      <c r="H5" s="1021"/>
      <c r="I5" s="1021"/>
      <c r="J5" s="1021"/>
      <c r="K5" s="1016"/>
    </row>
    <row r="6" spans="1:11" s="1017" customFormat="1">
      <c r="A6" s="1022" t="s">
        <v>715</v>
      </c>
      <c r="B6" s="1019">
        <f>'Sources and Uses Budget'!C6</f>
        <v>0</v>
      </c>
      <c r="C6" s="1020"/>
      <c r="D6" s="1020"/>
      <c r="E6" s="1021"/>
      <c r="F6" s="1021"/>
      <c r="G6" s="1021"/>
      <c r="H6" s="1021"/>
      <c r="I6" s="1021"/>
      <c r="J6" s="1021"/>
      <c r="K6" s="1016"/>
    </row>
    <row r="7" spans="1:11" s="1017" customFormat="1">
      <c r="A7" s="1022" t="s">
        <v>719</v>
      </c>
      <c r="B7" s="1019">
        <f>'Sources and Uses Budget'!C7</f>
        <v>0</v>
      </c>
      <c r="C7" s="1020"/>
      <c r="D7" s="1020"/>
      <c r="E7" s="1021"/>
      <c r="F7" s="1021"/>
      <c r="G7" s="1021"/>
      <c r="H7" s="1021"/>
      <c r="I7" s="1021"/>
      <c r="J7" s="1021"/>
      <c r="K7" s="1016"/>
    </row>
    <row r="8" spans="1:11" s="1017" customFormat="1" ht="13.5">
      <c r="A8" s="1023" t="s">
        <v>625</v>
      </c>
      <c r="B8" s="1019">
        <f>'Sources and Uses Budget'!C8</f>
        <v>0</v>
      </c>
      <c r="C8" s="1019">
        <f>SUM(C4:C7)</f>
        <v>0</v>
      </c>
      <c r="D8" s="1019">
        <f>SUM(D4:D7)</f>
        <v>0</v>
      </c>
      <c r="E8" s="1021"/>
      <c r="F8" s="1021"/>
      <c r="G8" s="1021"/>
      <c r="H8" s="1021"/>
      <c r="I8" s="1021"/>
      <c r="J8" s="1021"/>
      <c r="K8" s="1016"/>
    </row>
    <row r="9" spans="1:11" s="1017" customFormat="1">
      <c r="A9" s="1022" t="s">
        <v>1962</v>
      </c>
      <c r="B9" s="1019">
        <f>'Sources and Uses Budget'!C9</f>
        <v>0</v>
      </c>
      <c r="C9" s="1020"/>
      <c r="D9" s="1020"/>
      <c r="E9" s="1021"/>
      <c r="F9" s="1021"/>
      <c r="G9" s="1021"/>
      <c r="H9" s="1019">
        <f>'Sources and Uses Budget'!T9</f>
        <v>0</v>
      </c>
      <c r="I9" s="1020"/>
      <c r="J9" s="1020"/>
      <c r="K9" s="1016"/>
    </row>
    <row r="10" spans="1:11" s="1017" customFormat="1" ht="13.5">
      <c r="A10" s="1018" t="s">
        <v>626</v>
      </c>
      <c r="B10" s="1019">
        <f>'Sources and Uses Budget'!C10</f>
        <v>0</v>
      </c>
      <c r="C10" s="1020"/>
      <c r="D10" s="1020"/>
      <c r="E10" s="1019">
        <f>'Sources and Uses Budget'!S10</f>
        <v>0</v>
      </c>
      <c r="F10" s="1020"/>
      <c r="G10" s="1020"/>
      <c r="H10" s="1019">
        <f>'Sources and Uses Budget'!T10</f>
        <v>0</v>
      </c>
      <c r="I10" s="1020"/>
      <c r="J10" s="1020"/>
      <c r="K10" s="1016"/>
    </row>
    <row r="11" spans="1:11" s="1017" customFormat="1">
      <c r="A11" s="1024" t="s">
        <v>762</v>
      </c>
      <c r="B11" s="1019">
        <f>'Sources and Uses Budget'!C11</f>
        <v>0</v>
      </c>
      <c r="C11" s="1019">
        <f>SUM(C9:C10)</f>
        <v>0</v>
      </c>
      <c r="D11" s="1019">
        <f>SUM(D9:D10)</f>
        <v>0</v>
      </c>
      <c r="E11" s="1021"/>
      <c r="F11" s="1021"/>
      <c r="G11" s="1021"/>
      <c r="H11" s="1019">
        <f>'Sources and Uses Budget'!T11</f>
        <v>0</v>
      </c>
      <c r="I11" s="1019">
        <f>SUM(I9:I10)</f>
        <v>0</v>
      </c>
      <c r="J11" s="1019">
        <f>SUM(J9:J10)</f>
        <v>0</v>
      </c>
      <c r="K11" s="1016"/>
    </row>
    <row r="12" spans="1:11" s="1017" customFormat="1">
      <c r="A12" s="1024" t="s">
        <v>983</v>
      </c>
      <c r="B12" s="1019">
        <f>'Sources and Uses Budget'!C12</f>
        <v>0</v>
      </c>
      <c r="C12" s="1019">
        <f>SUM(C8+C11)</f>
        <v>0</v>
      </c>
      <c r="D12" s="1019">
        <f>SUM(D8+D11)</f>
        <v>0</v>
      </c>
      <c r="E12" s="1021"/>
      <c r="F12" s="1021"/>
      <c r="G12" s="1021"/>
      <c r="H12" s="1021"/>
      <c r="I12" s="1021"/>
      <c r="J12" s="1021"/>
      <c r="K12" s="1016"/>
    </row>
    <row r="13" spans="1:11" s="1017" customFormat="1">
      <c r="A13" s="1025" t="s">
        <v>1322</v>
      </c>
      <c r="B13" s="1019">
        <f>'Sources and Uses Budget'!C13</f>
        <v>0</v>
      </c>
      <c r="C13" s="1020"/>
      <c r="D13" s="1020"/>
      <c r="E13" s="1019">
        <f>'Sources and Uses Budget'!S13</f>
        <v>0</v>
      </c>
      <c r="F13" s="1020"/>
      <c r="G13" s="1020"/>
      <c r="H13" s="1019">
        <f>'Sources and Uses Budget'!T13</f>
        <v>0</v>
      </c>
      <c r="I13" s="1020"/>
      <c r="J13" s="1020"/>
      <c r="K13" s="1016"/>
    </row>
    <row r="14" spans="1:11" s="1017" customFormat="1" ht="24">
      <c r="A14" s="1026" t="s">
        <v>1323</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c r="A15" s="1026" t="s">
        <v>1922</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c r="A16" s="1014" t="s">
        <v>763</v>
      </c>
      <c r="B16" s="1015"/>
      <c r="C16" s="1015"/>
      <c r="D16" s="1015"/>
      <c r="E16" s="1015"/>
      <c r="F16" s="1015"/>
      <c r="G16" s="1015"/>
      <c r="H16" s="1015"/>
      <c r="I16" s="1015"/>
      <c r="J16" s="1015"/>
      <c r="K16" s="1016"/>
    </row>
    <row r="17" spans="1:11" s="1017" customFormat="1">
      <c r="A17" s="1022" t="s">
        <v>764</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c r="A18" s="1022" t="s">
        <v>765</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c r="A19" s="1022" t="s">
        <v>766</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c r="A20" s="1022" t="s">
        <v>767</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c r="A21" s="1022" t="s">
        <v>768</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c r="A22" s="1022" t="s">
        <v>769</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c r="A23" s="1022" t="s">
        <v>770</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c r="A25" s="1024" t="s">
        <v>1093</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c r="A26" s="1024" t="s">
        <v>771</v>
      </c>
      <c r="B26" s="1019">
        <f>'Sources and Uses Budget'!C26</f>
        <v>0</v>
      </c>
      <c r="C26" s="1020"/>
      <c r="D26" s="1020"/>
      <c r="E26" s="1019">
        <f>'Sources and Uses Budget'!S26</f>
        <v>0</v>
      </c>
      <c r="F26" s="1020"/>
      <c r="G26" s="1020"/>
      <c r="H26" s="1019">
        <f>'Sources and Uses Budget'!T26</f>
        <v>0</v>
      </c>
      <c r="I26" s="1020"/>
      <c r="J26" s="1020"/>
      <c r="K26" s="1016"/>
    </row>
    <row r="27" spans="1:11" s="1017" customFormat="1">
      <c r="A27" s="1014" t="s">
        <v>772</v>
      </c>
      <c r="B27" s="1015"/>
      <c r="C27" s="1015"/>
      <c r="D27" s="1015"/>
      <c r="E27" s="1015"/>
      <c r="F27" s="1015"/>
      <c r="G27" s="1015"/>
      <c r="H27" s="1015"/>
      <c r="I27" s="1015"/>
      <c r="J27" s="1015"/>
      <c r="K27" s="1016"/>
    </row>
    <row r="28" spans="1:11" s="1017" customFormat="1">
      <c r="A28" s="1022" t="s">
        <v>764</v>
      </c>
      <c r="B28" s="1019">
        <f>'Sources and Uses Budget'!C28</f>
        <v>0</v>
      </c>
      <c r="C28" s="1020"/>
      <c r="D28" s="1020"/>
      <c r="E28" s="1019">
        <f>'Sources and Uses Budget'!S28</f>
        <v>0</v>
      </c>
      <c r="F28" s="1020"/>
      <c r="G28" s="1020"/>
      <c r="H28" s="1019">
        <f>'Sources and Uses Budget'!T28</f>
        <v>0</v>
      </c>
      <c r="I28" s="1020"/>
      <c r="J28" s="1020"/>
      <c r="K28" s="1016"/>
    </row>
    <row r="29" spans="1:11" s="1017" customFormat="1">
      <c r="A29" s="1022" t="s">
        <v>765</v>
      </c>
      <c r="B29" s="1019">
        <f>'Sources and Uses Budget'!C29</f>
        <v>0</v>
      </c>
      <c r="C29" s="1020"/>
      <c r="D29" s="1020"/>
      <c r="E29" s="1019">
        <f>'Sources and Uses Budget'!S29</f>
        <v>0</v>
      </c>
      <c r="F29" s="1020"/>
      <c r="G29" s="1020"/>
      <c r="H29" s="1019">
        <f>'Sources and Uses Budget'!T29</f>
        <v>0</v>
      </c>
      <c r="I29" s="1020"/>
      <c r="J29" s="1020"/>
      <c r="K29" s="1016"/>
    </row>
    <row r="30" spans="1:11" s="1017" customFormat="1">
      <c r="A30" s="1022" t="s">
        <v>766</v>
      </c>
      <c r="B30" s="1019">
        <f>'Sources and Uses Budget'!C30</f>
        <v>0</v>
      </c>
      <c r="C30" s="1020"/>
      <c r="D30" s="1020"/>
      <c r="E30" s="1019">
        <f>'Sources and Uses Budget'!S30</f>
        <v>0</v>
      </c>
      <c r="F30" s="1020"/>
      <c r="G30" s="1020"/>
      <c r="H30" s="1019">
        <f>'Sources and Uses Budget'!T30</f>
        <v>0</v>
      </c>
      <c r="I30" s="1020"/>
      <c r="J30" s="1020"/>
      <c r="K30" s="1016"/>
    </row>
    <row r="31" spans="1:11" s="1017" customFormat="1">
      <c r="A31" s="1022" t="s">
        <v>767</v>
      </c>
      <c r="B31" s="1019">
        <f>'Sources and Uses Budget'!C31</f>
        <v>0</v>
      </c>
      <c r="C31" s="1020"/>
      <c r="D31" s="1020"/>
      <c r="E31" s="1019">
        <f>'Sources and Uses Budget'!S31</f>
        <v>0</v>
      </c>
      <c r="F31" s="1020"/>
      <c r="G31" s="1020"/>
      <c r="H31" s="1019">
        <f>'Sources and Uses Budget'!T31</f>
        <v>0</v>
      </c>
      <c r="I31" s="1020"/>
      <c r="J31" s="1020"/>
      <c r="K31" s="1016"/>
    </row>
    <row r="32" spans="1:11" s="1017" customFormat="1">
      <c r="A32" s="1022" t="s">
        <v>768</v>
      </c>
      <c r="B32" s="1019">
        <f>'Sources and Uses Budget'!C32</f>
        <v>0</v>
      </c>
      <c r="C32" s="1020"/>
      <c r="D32" s="1020"/>
      <c r="E32" s="1019">
        <f>'Sources and Uses Budget'!S32</f>
        <v>0</v>
      </c>
      <c r="F32" s="1020"/>
      <c r="G32" s="1020"/>
      <c r="H32" s="1019">
        <f>'Sources and Uses Budget'!T32</f>
        <v>0</v>
      </c>
      <c r="I32" s="1020"/>
      <c r="J32" s="1020"/>
      <c r="K32" s="1016"/>
    </row>
    <row r="33" spans="1:11" s="1017" customFormat="1">
      <c r="A33" s="1022" t="s">
        <v>769</v>
      </c>
      <c r="B33" s="1019">
        <f>'Sources and Uses Budget'!C33</f>
        <v>0</v>
      </c>
      <c r="C33" s="1020"/>
      <c r="D33" s="1020"/>
      <c r="E33" s="1019">
        <f>'Sources and Uses Budget'!S33</f>
        <v>0</v>
      </c>
      <c r="F33" s="1020"/>
      <c r="G33" s="1020"/>
      <c r="H33" s="1019">
        <f>'Sources and Uses Budget'!T33</f>
        <v>0</v>
      </c>
      <c r="I33" s="1020"/>
      <c r="J33" s="1020"/>
      <c r="K33" s="1016"/>
    </row>
    <row r="34" spans="1:11" s="1017" customFormat="1">
      <c r="A34" s="1022" t="s">
        <v>770</v>
      </c>
      <c r="B34" s="1019">
        <f>'Sources and Uses Budget'!C34</f>
        <v>0</v>
      </c>
      <c r="C34" s="1020"/>
      <c r="D34" s="1020"/>
      <c r="E34" s="1019">
        <f>'Sources and Uses Budget'!S34</f>
        <v>0</v>
      </c>
      <c r="F34" s="1020"/>
      <c r="G34" s="1020"/>
      <c r="H34" s="1019">
        <f>'Sources and Uses Budget'!T34</f>
        <v>0</v>
      </c>
      <c r="I34" s="1020"/>
      <c r="J34" s="1020"/>
      <c r="K34" s="1016"/>
    </row>
    <row r="35" spans="1:11" s="1017" customFormat="1">
      <c r="A35" s="1026" t="str">
        <f>'Sources and Uses Budget'!$A35</f>
        <v>Other: (Specify)</v>
      </c>
      <c r="B35" s="1019">
        <f>'Sources and Uses Budget'!C35</f>
        <v>0</v>
      </c>
      <c r="C35" s="1020"/>
      <c r="D35" s="1020"/>
      <c r="E35" s="1019">
        <f>'Sources and Uses Budget'!S35</f>
        <v>0</v>
      </c>
      <c r="F35" s="1020"/>
      <c r="G35" s="1020"/>
      <c r="H35" s="1019">
        <f>'Sources and Uses Budget'!T35</f>
        <v>0</v>
      </c>
      <c r="I35" s="1020"/>
      <c r="J35" s="1020"/>
      <c r="K35" s="1016"/>
    </row>
    <row r="36" spans="1:11" s="1017" customFormat="1">
      <c r="A36" s="1028" t="s">
        <v>773</v>
      </c>
      <c r="B36" s="1019">
        <f>'Sources and Uses Budget'!C36</f>
        <v>0</v>
      </c>
      <c r="C36" s="1019">
        <f>SUM(C28:C35)</f>
        <v>0</v>
      </c>
      <c r="D36" s="1019">
        <f>SUM(D28:D35)</f>
        <v>0</v>
      </c>
      <c r="E36" s="1019">
        <f>'Sources and Uses Budget'!S36</f>
        <v>0</v>
      </c>
      <c r="F36" s="1027">
        <f>SUM(F28:F35)</f>
        <v>0</v>
      </c>
      <c r="G36" s="1027">
        <f>SUM(G28:G35)</f>
        <v>0</v>
      </c>
      <c r="H36" s="1019">
        <f>'Sources and Uses Budget'!T36</f>
        <v>0</v>
      </c>
      <c r="I36" s="1027">
        <f>SUM(I28:I35)</f>
        <v>0</v>
      </c>
      <c r="J36" s="1027">
        <f>SUM(J28:J35)</f>
        <v>0</v>
      </c>
      <c r="K36" s="1016"/>
    </row>
    <row r="37" spans="1:11" s="1017" customFormat="1">
      <c r="A37" s="1014" t="s">
        <v>774</v>
      </c>
      <c r="B37" s="1015"/>
      <c r="C37" s="1015"/>
      <c r="D37" s="1015"/>
      <c r="E37" s="1015"/>
      <c r="F37" s="1015"/>
      <c r="G37" s="1015"/>
      <c r="H37" s="1015"/>
      <c r="I37" s="1015"/>
      <c r="J37" s="1015"/>
      <c r="K37" s="1016"/>
    </row>
    <row r="38" spans="1:11" s="1017" customFormat="1">
      <c r="A38" s="1022" t="s">
        <v>775</v>
      </c>
      <c r="B38" s="1019">
        <f>'Sources and Uses Budget'!C38</f>
        <v>0</v>
      </c>
      <c r="C38" s="1020"/>
      <c r="D38" s="1020"/>
      <c r="E38" s="1019">
        <f>'Sources and Uses Budget'!S38</f>
        <v>0</v>
      </c>
      <c r="F38" s="1020"/>
      <c r="G38" s="1020"/>
      <c r="H38" s="1019">
        <f>'Sources and Uses Budget'!T38</f>
        <v>0</v>
      </c>
      <c r="I38" s="1020"/>
      <c r="J38" s="1020"/>
      <c r="K38" s="1016"/>
    </row>
    <row r="39" spans="1:11" s="1017" customFormat="1">
      <c r="A39" s="1022" t="s">
        <v>210</v>
      </c>
      <c r="B39" s="1019">
        <f>'Sources and Uses Budget'!C39</f>
        <v>0</v>
      </c>
      <c r="C39" s="1020"/>
      <c r="D39" s="1020"/>
      <c r="E39" s="1019">
        <f>'Sources and Uses Budget'!S39</f>
        <v>0</v>
      </c>
      <c r="F39" s="1020"/>
      <c r="G39" s="1020"/>
      <c r="H39" s="1019">
        <f>'Sources and Uses Budget'!T39</f>
        <v>0</v>
      </c>
      <c r="I39" s="1020"/>
      <c r="J39" s="1020"/>
      <c r="K39" s="1016"/>
    </row>
    <row r="40" spans="1:11" s="1017" customFormat="1">
      <c r="A40" s="1024" t="s">
        <v>211</v>
      </c>
      <c r="B40" s="1019">
        <f>'Sources and Uses Budget'!C40</f>
        <v>0</v>
      </c>
      <c r="C40" s="1019">
        <f>SUM(C37:C39)</f>
        <v>0</v>
      </c>
      <c r="D40" s="1019">
        <f>SUM(D37:D39)</f>
        <v>0</v>
      </c>
      <c r="E40" s="1019">
        <f>'Sources and Uses Budget'!S40</f>
        <v>0</v>
      </c>
      <c r="F40" s="1027">
        <f>SUM(F38:F39)</f>
        <v>0</v>
      </c>
      <c r="G40" s="1027">
        <f>SUM(G38:G39)</f>
        <v>0</v>
      </c>
      <c r="H40" s="1019">
        <f>'Sources and Uses Budget'!T40</f>
        <v>0</v>
      </c>
      <c r="I40" s="1027">
        <f>SUM(I38:I39)</f>
        <v>0</v>
      </c>
      <c r="J40" s="1027">
        <f>SUM(J38:J39)</f>
        <v>0</v>
      </c>
      <c r="K40" s="1016"/>
    </row>
    <row r="41" spans="1:11" s="1017" customFormat="1">
      <c r="A41" s="1024" t="s">
        <v>212</v>
      </c>
      <c r="B41" s="1019">
        <f>'Sources and Uses Budget'!C41</f>
        <v>0</v>
      </c>
      <c r="C41" s="1020"/>
      <c r="D41" s="1020"/>
      <c r="E41" s="1019">
        <f>'Sources and Uses Budget'!S41</f>
        <v>0</v>
      </c>
      <c r="F41" s="1020"/>
      <c r="G41" s="1020"/>
      <c r="H41" s="1019">
        <f>'Sources and Uses Budget'!T41</f>
        <v>0</v>
      </c>
      <c r="I41" s="1020"/>
      <c r="J41" s="1020"/>
      <c r="K41" s="1016"/>
    </row>
    <row r="42" spans="1:11" s="1017" customFormat="1">
      <c r="A42" s="1014" t="s">
        <v>213</v>
      </c>
      <c r="B42" s="1015"/>
      <c r="C42" s="1015"/>
      <c r="D42" s="1015"/>
      <c r="E42" s="1015"/>
      <c r="F42" s="1015"/>
      <c r="G42" s="1015"/>
      <c r="H42" s="1015"/>
      <c r="I42" s="1015"/>
      <c r="J42" s="1015"/>
      <c r="K42" s="1016"/>
    </row>
    <row r="43" spans="1:11" s="1017" customFormat="1">
      <c r="A43" s="1022" t="s">
        <v>214</v>
      </c>
      <c r="B43" s="1019">
        <f>'Sources and Uses Budget'!C43</f>
        <v>0</v>
      </c>
      <c r="C43" s="1020"/>
      <c r="D43" s="1020"/>
      <c r="E43" s="1019">
        <f>'Sources and Uses Budget'!S43</f>
        <v>0</v>
      </c>
      <c r="F43" s="1020"/>
      <c r="G43" s="1020"/>
      <c r="H43" s="1019">
        <f>'Sources and Uses Budget'!T43</f>
        <v>0</v>
      </c>
      <c r="I43" s="1020"/>
      <c r="J43" s="1020"/>
      <c r="K43" s="1016"/>
    </row>
    <row r="44" spans="1:11" s="1017" customFormat="1">
      <c r="A44" s="1022" t="s">
        <v>215</v>
      </c>
      <c r="B44" s="1019">
        <f>'Sources and Uses Budget'!C44</f>
        <v>0</v>
      </c>
      <c r="C44" s="1020"/>
      <c r="D44" s="1020"/>
      <c r="E44" s="1019">
        <f>'Sources and Uses Budget'!S44</f>
        <v>0</v>
      </c>
      <c r="F44" s="1020"/>
      <c r="G44" s="1020"/>
      <c r="H44" s="1019">
        <f>'Sources and Uses Budget'!T44</f>
        <v>0</v>
      </c>
      <c r="I44" s="1020"/>
      <c r="J44" s="1020"/>
      <c r="K44" s="1016"/>
    </row>
    <row r="45" spans="1:11" s="1017" customFormat="1" ht="12" customHeight="1">
      <c r="A45" s="1022" t="s">
        <v>216</v>
      </c>
      <c r="B45" s="1019">
        <f>'Sources and Uses Budget'!C45</f>
        <v>0</v>
      </c>
      <c r="C45" s="1020"/>
      <c r="D45" s="1020"/>
      <c r="E45" s="1019">
        <f>'Sources and Uses Budget'!S45</f>
        <v>0</v>
      </c>
      <c r="F45" s="1020"/>
      <c r="G45" s="1020"/>
      <c r="H45" s="1019">
        <f>'Sources and Uses Budget'!T45</f>
        <v>0</v>
      </c>
      <c r="I45" s="1020"/>
      <c r="J45" s="1020"/>
      <c r="K45" s="1016"/>
    </row>
    <row r="46" spans="1:11" s="1017" customFormat="1">
      <c r="A46" s="1022" t="s">
        <v>217</v>
      </c>
      <c r="B46" s="1019">
        <f>'Sources and Uses Budget'!C46</f>
        <v>0</v>
      </c>
      <c r="C46" s="1020"/>
      <c r="D46" s="1020"/>
      <c r="E46" s="1019">
        <f>'Sources and Uses Budget'!S46</f>
        <v>0</v>
      </c>
      <c r="F46" s="1020"/>
      <c r="G46" s="1020"/>
      <c r="H46" s="1019">
        <f>'Sources and Uses Budget'!T46</f>
        <v>0</v>
      </c>
      <c r="I46" s="1020"/>
      <c r="J46" s="1020"/>
      <c r="K46" s="1016"/>
    </row>
    <row r="47" spans="1:11" s="1017" customFormat="1">
      <c r="A47" s="404" t="s">
        <v>609</v>
      </c>
      <c r="B47" s="1019">
        <f>'Sources and Uses Budget'!C47</f>
        <v>0</v>
      </c>
      <c r="C47" s="1020"/>
      <c r="D47" s="1020"/>
      <c r="E47" s="1019">
        <f>'Sources and Uses Budget'!S47</f>
        <v>0</v>
      </c>
      <c r="F47" s="1020"/>
      <c r="G47" s="1020"/>
      <c r="H47" s="1019">
        <f>'Sources and Uses Budget'!T47</f>
        <v>0</v>
      </c>
      <c r="I47" s="1020"/>
      <c r="J47" s="1020"/>
      <c r="K47" s="1016"/>
    </row>
    <row r="48" spans="1:11" s="1017" customFormat="1">
      <c r="A48" s="1022" t="s">
        <v>220</v>
      </c>
      <c r="B48" s="1019">
        <f>'Sources and Uses Budget'!C48</f>
        <v>0</v>
      </c>
      <c r="C48" s="1020"/>
      <c r="D48" s="1020"/>
      <c r="E48" s="1019">
        <f>'Sources and Uses Budget'!S48</f>
        <v>0</v>
      </c>
      <c r="F48" s="1020"/>
      <c r="G48" s="1020"/>
      <c r="H48" s="1019">
        <f>'Sources and Uses Budget'!T48</f>
        <v>0</v>
      </c>
      <c r="I48" s="1020"/>
      <c r="J48" s="1020"/>
      <c r="K48" s="1016"/>
    </row>
    <row r="49" spans="1:11" s="1017" customFormat="1">
      <c r="A49" s="1022" t="s">
        <v>218</v>
      </c>
      <c r="B49" s="1019">
        <f>'Sources and Uses Budget'!C49</f>
        <v>0</v>
      </c>
      <c r="C49" s="1020"/>
      <c r="D49" s="1020"/>
      <c r="E49" s="1019">
        <f>'Sources and Uses Budget'!S49</f>
        <v>0</v>
      </c>
      <c r="F49" s="1020"/>
      <c r="G49" s="1020"/>
      <c r="H49" s="1019">
        <f>'Sources and Uses Budget'!T49</f>
        <v>0</v>
      </c>
      <c r="I49" s="1020"/>
      <c r="J49" s="1020"/>
      <c r="K49" s="1016"/>
    </row>
    <row r="50" spans="1:11" s="1017" customFormat="1">
      <c r="A50" s="1022" t="s">
        <v>219</v>
      </c>
      <c r="B50" s="1019">
        <f>'Sources and Uses Budget'!C50</f>
        <v>0</v>
      </c>
      <c r="C50" s="1020"/>
      <c r="D50" s="1020"/>
      <c r="E50" s="1019">
        <f>'Sources and Uses Budget'!S50</f>
        <v>0</v>
      </c>
      <c r="F50" s="1020"/>
      <c r="G50" s="1020"/>
      <c r="H50" s="1019">
        <f>'Sources and Uses Budget'!T50</f>
        <v>0</v>
      </c>
      <c r="I50" s="1020"/>
      <c r="J50" s="1020"/>
      <c r="K50" s="1016"/>
    </row>
    <row r="51" spans="1:11" s="1017" customFormat="1">
      <c r="A51" s="1026" t="str">
        <f>'Sources and Uses Budget'!$A51</f>
        <v>Other: (Specify)</v>
      </c>
      <c r="B51" s="1019">
        <f>'Sources and Uses Budget'!C51</f>
        <v>0</v>
      </c>
      <c r="C51" s="1020"/>
      <c r="D51" s="1020"/>
      <c r="E51" s="1019">
        <f>'Sources and Uses Budget'!S51</f>
        <v>0</v>
      </c>
      <c r="F51" s="1020"/>
      <c r="G51" s="1020"/>
      <c r="H51" s="1019">
        <f>'Sources and Uses Budget'!T51</f>
        <v>0</v>
      </c>
      <c r="I51" s="1020"/>
      <c r="J51" s="1020"/>
      <c r="K51" s="1016"/>
    </row>
    <row r="52" spans="1:11" s="1017" customFormat="1">
      <c r="A52" s="1026" t="str">
        <f>'Sources and Uses Budget'!$A52</f>
        <v>Other: (Specify)</v>
      </c>
      <c r="B52" s="1019">
        <f>'Sources and Uses Budget'!C52</f>
        <v>0</v>
      </c>
      <c r="C52" s="1020"/>
      <c r="D52" s="1020"/>
      <c r="E52" s="1019">
        <f>'Sources and Uses Budget'!S52</f>
        <v>0</v>
      </c>
      <c r="F52" s="1020"/>
      <c r="G52" s="1020"/>
      <c r="H52" s="1019">
        <f>'Sources and Uses Budget'!T52</f>
        <v>0</v>
      </c>
      <c r="I52" s="1020"/>
      <c r="J52" s="1020"/>
      <c r="K52" s="1016"/>
    </row>
    <row r="53" spans="1:11" s="1030" customFormat="1">
      <c r="A53" s="1024" t="s">
        <v>221</v>
      </c>
      <c r="B53" s="1019">
        <f>'Sources and Uses Budget'!C53</f>
        <v>0</v>
      </c>
      <c r="C53" s="1027">
        <f>SUM(C43:C52)</f>
        <v>0</v>
      </c>
      <c r="D53" s="1027">
        <f>SUM(D43:D52)</f>
        <v>0</v>
      </c>
      <c r="E53" s="1019">
        <f>'Sources and Uses Budget'!S53</f>
        <v>0</v>
      </c>
      <c r="F53" s="1027">
        <f>SUM(F43:F52)</f>
        <v>0</v>
      </c>
      <c r="G53" s="1027">
        <f>SUM(G43:G52)</f>
        <v>0</v>
      </c>
      <c r="H53" s="1019">
        <f>'Sources and Uses Budget'!T53</f>
        <v>0</v>
      </c>
      <c r="I53" s="1027">
        <f>SUM(I43:I52)</f>
        <v>0</v>
      </c>
      <c r="J53" s="1027">
        <f>SUM(J43:J52)</f>
        <v>0</v>
      </c>
      <c r="K53" s="1029"/>
    </row>
    <row r="54" spans="1:11" s="1017" customFormat="1">
      <c r="A54" s="1014" t="s">
        <v>568</v>
      </c>
      <c r="B54" s="1015"/>
      <c r="C54" s="1015"/>
      <c r="D54" s="1015"/>
      <c r="E54" s="1015"/>
      <c r="F54" s="1015"/>
      <c r="G54" s="1015"/>
      <c r="H54" s="1015"/>
      <c r="I54" s="1015"/>
      <c r="J54" s="1015"/>
      <c r="K54" s="1016"/>
    </row>
    <row r="55" spans="1:11" s="1017" customFormat="1">
      <c r="A55" s="1022" t="s">
        <v>222</v>
      </c>
      <c r="B55" s="1019">
        <f>'Sources and Uses Budget'!C55</f>
        <v>0</v>
      </c>
      <c r="C55" s="1020"/>
      <c r="D55" s="1020"/>
      <c r="E55" s="1021"/>
      <c r="F55" s="1021"/>
      <c r="G55" s="1021"/>
      <c r="H55" s="1021"/>
      <c r="I55" s="1021"/>
      <c r="J55" s="1021"/>
      <c r="K55" s="1016"/>
    </row>
    <row r="56" spans="1:11" s="1017" customFormat="1" ht="12" customHeight="1">
      <c r="A56" s="1022" t="s">
        <v>216</v>
      </c>
      <c r="B56" s="1019">
        <f>'Sources and Uses Budget'!C56</f>
        <v>0</v>
      </c>
      <c r="C56" s="1020"/>
      <c r="D56" s="1020"/>
      <c r="E56" s="1021"/>
      <c r="F56" s="1021"/>
      <c r="G56" s="1021"/>
      <c r="H56" s="1021"/>
      <c r="I56" s="1021"/>
      <c r="J56" s="1021"/>
      <c r="K56" s="1016"/>
    </row>
    <row r="57" spans="1:11" s="1017" customFormat="1">
      <c r="A57" s="1022" t="s">
        <v>220</v>
      </c>
      <c r="B57" s="1019">
        <f>'Sources and Uses Budget'!C57</f>
        <v>0</v>
      </c>
      <c r="C57" s="1020"/>
      <c r="D57" s="1020"/>
      <c r="E57" s="1021"/>
      <c r="F57" s="1021"/>
      <c r="G57" s="1021"/>
      <c r="H57" s="1021"/>
      <c r="I57" s="1021"/>
      <c r="J57" s="1021"/>
      <c r="K57" s="1016"/>
    </row>
    <row r="58" spans="1:11" s="1017" customFormat="1">
      <c r="A58" s="1022" t="s">
        <v>218</v>
      </c>
      <c r="B58" s="1019">
        <f>'Sources and Uses Budget'!C58</f>
        <v>0</v>
      </c>
      <c r="C58" s="1020"/>
      <c r="D58" s="1020"/>
      <c r="E58" s="1021"/>
      <c r="F58" s="1021"/>
      <c r="G58" s="1021"/>
      <c r="H58" s="1021"/>
      <c r="I58" s="1021"/>
      <c r="J58" s="1021"/>
      <c r="K58" s="1016"/>
    </row>
    <row r="59" spans="1:11" s="1017" customFormat="1">
      <c r="A59" s="1022" t="s">
        <v>219</v>
      </c>
      <c r="B59" s="1019">
        <f>'Sources and Uses Budget'!C59</f>
        <v>0</v>
      </c>
      <c r="C59" s="1020"/>
      <c r="D59" s="1020"/>
      <c r="E59" s="1021"/>
      <c r="F59" s="1021"/>
      <c r="G59" s="1021"/>
      <c r="H59" s="1021"/>
      <c r="I59" s="1021"/>
      <c r="J59" s="1021"/>
      <c r="K59" s="1016"/>
    </row>
    <row r="60" spans="1:11" s="1017" customFormat="1">
      <c r="A60" s="1026" t="str">
        <f>'Sources and Uses Budget'!$A60</f>
        <v>Other: (Specify)</v>
      </c>
      <c r="B60" s="1019">
        <f>'Sources and Uses Budget'!C60</f>
        <v>0</v>
      </c>
      <c r="C60" s="1020"/>
      <c r="D60" s="1020"/>
      <c r="E60" s="1021"/>
      <c r="F60" s="1021"/>
      <c r="G60" s="1021"/>
      <c r="H60" s="1021"/>
      <c r="I60" s="1021"/>
      <c r="J60" s="1021"/>
      <c r="K60" s="1016"/>
    </row>
    <row r="61" spans="1:11" s="1017" customFormat="1">
      <c r="A61" s="1026" t="str">
        <f>'Sources and Uses Budget'!$A61</f>
        <v>Other: (Specify)</v>
      </c>
      <c r="B61" s="1019">
        <f>'Sources and Uses Budget'!C61</f>
        <v>0</v>
      </c>
      <c r="C61" s="1020"/>
      <c r="D61" s="1020"/>
      <c r="E61" s="1021"/>
      <c r="F61" s="1021"/>
      <c r="G61" s="1021"/>
      <c r="H61" s="1021"/>
      <c r="I61" s="1021"/>
      <c r="J61" s="1021"/>
      <c r="K61" s="1016"/>
    </row>
    <row r="62" spans="1:11" s="1017" customFormat="1" ht="13.9" customHeight="1">
      <c r="A62" s="1024" t="s">
        <v>891</v>
      </c>
      <c r="B62" s="1019">
        <f>'Sources and Uses Budget'!C62</f>
        <v>0</v>
      </c>
      <c r="C62" s="1019">
        <f>SUM(C55:C61)</f>
        <v>0</v>
      </c>
      <c r="D62" s="1019">
        <f>SUM(D55:D61)</f>
        <v>0</v>
      </c>
      <c r="E62" s="1021"/>
      <c r="F62" s="1021"/>
      <c r="G62" s="1021"/>
      <c r="H62" s="1021"/>
      <c r="I62" s="1021"/>
      <c r="J62" s="1021"/>
      <c r="K62" s="1016"/>
    </row>
    <row r="63" spans="1:11" s="1017" customFormat="1">
      <c r="A63" s="1031" t="s">
        <v>892</v>
      </c>
      <c r="B63" s="1019">
        <f>'Sources and Uses Budget'!C63</f>
        <v>0</v>
      </c>
      <c r="C63" s="1019">
        <f>SUM(C8+C11+C13+C14+C15+C25+C26+C36+C40+C41+C53+C62)</f>
        <v>0</v>
      </c>
      <c r="D63" s="1019">
        <f>SUM(D8+D11+D13+D14+D15+D25+D26+D36+D40+D41+D53+D62)</f>
        <v>0</v>
      </c>
      <c r="E63" s="1019">
        <f>'Sources and Uses Budget'!S63</f>
        <v>0</v>
      </c>
      <c r="F63" s="1019">
        <f>SUM(F10+F13+F14+F15+F25+F26+F36+F40+F41+F53)</f>
        <v>0</v>
      </c>
      <c r="G63" s="1019">
        <f>SUM(G10+G13+G14+G15+G25+G26+G36+G40+G41+G53)</f>
        <v>0</v>
      </c>
      <c r="H63" s="1019">
        <f>'Sources and Uses Budget'!T63</f>
        <v>0</v>
      </c>
      <c r="I63" s="1019">
        <f>SUM(I11+I13+I14+I15+I25+I26+I36+I40+I41+I53)</f>
        <v>0</v>
      </c>
      <c r="J63" s="1019">
        <f>SUM(J11+J13+J14+J15+J25+J26+J36+J40+J41+J53)</f>
        <v>0</v>
      </c>
      <c r="K63" s="1016"/>
    </row>
    <row r="64" spans="1:11" s="1017" customFormat="1">
      <c r="A64" s="1014" t="s">
        <v>613</v>
      </c>
      <c r="B64" s="1015"/>
      <c r="C64" s="1015"/>
      <c r="D64" s="1015"/>
      <c r="E64" s="1015"/>
      <c r="F64" s="1015"/>
      <c r="G64" s="1015"/>
      <c r="H64" s="1015"/>
      <c r="I64" s="1015"/>
      <c r="J64" s="1015"/>
      <c r="K64" s="1016"/>
    </row>
    <row r="65" spans="1:11" s="1017" customFormat="1">
      <c r="A65" s="1022" t="s">
        <v>614</v>
      </c>
      <c r="B65" s="1019">
        <f>'Sources and Uses Budget'!C65</f>
        <v>0</v>
      </c>
      <c r="C65" s="1020"/>
      <c r="D65" s="1020"/>
      <c r="E65" s="1019">
        <f>'Sources and Uses Budget'!S65</f>
        <v>0</v>
      </c>
      <c r="F65" s="1020"/>
      <c r="G65" s="1020"/>
      <c r="H65" s="1019">
        <f>'Sources and Uses Budget'!T65</f>
        <v>0</v>
      </c>
      <c r="I65" s="1020"/>
      <c r="J65" s="1020"/>
      <c r="K65" s="1016"/>
    </row>
    <row r="66" spans="1:11" s="1017" customFormat="1">
      <c r="A66" s="1026" t="str">
        <f>'Sources and Uses Budget'!$A66</f>
        <v>Other: (Specify)</v>
      </c>
      <c r="B66" s="1019">
        <f>'Sources and Uses Budget'!C66</f>
        <v>0</v>
      </c>
      <c r="C66" s="1020"/>
      <c r="D66" s="1020"/>
      <c r="E66" s="1019">
        <f>'Sources and Uses Budget'!S66</f>
        <v>0</v>
      </c>
      <c r="F66" s="1020"/>
      <c r="G66" s="1020"/>
      <c r="H66" s="1019">
        <f>'Sources and Uses Budget'!T66</f>
        <v>0</v>
      </c>
      <c r="I66" s="1020"/>
      <c r="J66" s="1020"/>
      <c r="K66" s="1016"/>
    </row>
    <row r="67" spans="1:11" s="1017" customFormat="1">
      <c r="A67" s="1024" t="s">
        <v>615</v>
      </c>
      <c r="B67" s="1019">
        <f>'Sources and Uses Budget'!C67</f>
        <v>0</v>
      </c>
      <c r="C67" s="1019">
        <f>SUM(C64:C66)</f>
        <v>0</v>
      </c>
      <c r="D67" s="1019">
        <f>SUM(D64:D66)</f>
        <v>0</v>
      </c>
      <c r="E67" s="1019">
        <f>'Sources and Uses Budget'!S67</f>
        <v>0</v>
      </c>
      <c r="F67" s="1027">
        <f>SUM(F65:F66)</f>
        <v>0</v>
      </c>
      <c r="G67" s="1027">
        <f>SUM(G65:G66)</f>
        <v>0</v>
      </c>
      <c r="H67" s="1019">
        <f>'Sources and Uses Budget'!T67</f>
        <v>0</v>
      </c>
      <c r="I67" s="1027">
        <f>SUM(I65:I66)</f>
        <v>0</v>
      </c>
      <c r="J67" s="1027">
        <f>SUM(J65:J66)</f>
        <v>0</v>
      </c>
      <c r="K67" s="1016"/>
    </row>
    <row r="68" spans="1:11" s="1017" customFormat="1">
      <c r="A68" s="1014" t="s">
        <v>616</v>
      </c>
      <c r="B68" s="1015"/>
      <c r="C68" s="1015"/>
      <c r="D68" s="1015"/>
      <c r="E68" s="1015"/>
      <c r="F68" s="1015"/>
      <c r="G68" s="1015"/>
      <c r="H68" s="1015"/>
      <c r="I68" s="1015"/>
      <c r="J68" s="1015"/>
      <c r="K68" s="1016"/>
    </row>
    <row r="69" spans="1:11" s="1017" customFormat="1">
      <c r="A69" s="1022" t="s">
        <v>617</v>
      </c>
      <c r="B69" s="1019">
        <f>'Sources and Uses Budget'!C69</f>
        <v>0</v>
      </c>
      <c r="C69" s="1020"/>
      <c r="D69" s="1020"/>
      <c r="E69" s="1021"/>
      <c r="F69" s="1021"/>
      <c r="G69" s="1021"/>
      <c r="H69" s="1021"/>
      <c r="I69" s="1021"/>
      <c r="J69" s="1021"/>
      <c r="K69" s="1016"/>
    </row>
    <row r="70" spans="1:11" s="1017" customFormat="1">
      <c r="A70" s="1022" t="s">
        <v>618</v>
      </c>
      <c r="B70" s="1019">
        <f>'Sources and Uses Budget'!C70</f>
        <v>0</v>
      </c>
      <c r="C70" s="1020"/>
      <c r="D70" s="1020"/>
      <c r="E70" s="1021"/>
      <c r="F70" s="1021"/>
      <c r="G70" s="1021"/>
      <c r="H70" s="1021"/>
      <c r="I70" s="1021"/>
      <c r="J70" s="1021"/>
      <c r="K70" s="1016"/>
    </row>
    <row r="71" spans="1:11" s="1017" customFormat="1">
      <c r="A71" s="1132" t="s">
        <v>1437</v>
      </c>
      <c r="B71" s="1019">
        <f>'Sources and Uses Budget'!C71</f>
        <v>0</v>
      </c>
      <c r="C71" s="1020"/>
      <c r="D71" s="1020"/>
      <c r="E71" s="1021"/>
      <c r="F71" s="1021"/>
      <c r="G71" s="1021"/>
      <c r="H71" s="1021"/>
      <c r="I71" s="1021"/>
      <c r="J71" s="1021"/>
      <c r="K71" s="1016"/>
    </row>
    <row r="72" spans="1:11" s="1017" customFormat="1">
      <c r="A72" s="1022" t="s">
        <v>619</v>
      </c>
      <c r="B72" s="1019">
        <f>'Sources and Uses Budget'!C72</f>
        <v>0</v>
      </c>
      <c r="C72" s="1020"/>
      <c r="D72" s="1020"/>
      <c r="E72" s="1021"/>
      <c r="F72" s="1021"/>
      <c r="G72" s="1021"/>
      <c r="H72" s="1021"/>
      <c r="I72" s="1021"/>
      <c r="J72" s="1021"/>
      <c r="K72" s="1016"/>
    </row>
    <row r="73" spans="1:11" s="1017" customFormat="1">
      <c r="A73" s="1026" t="str">
        <f>'Sources and Uses Budget'!$A73</f>
        <v>Other: (Specify)</v>
      </c>
      <c r="B73" s="1019">
        <f>'Sources and Uses Budget'!C73</f>
        <v>0</v>
      </c>
      <c r="C73" s="1020"/>
      <c r="D73" s="1020"/>
      <c r="E73" s="1021"/>
      <c r="F73" s="1021"/>
      <c r="G73" s="1021"/>
      <c r="H73" s="1021"/>
      <c r="I73" s="1021"/>
      <c r="J73" s="1021"/>
      <c r="K73" s="1016"/>
    </row>
    <row r="74" spans="1:11" s="1017" customFormat="1">
      <c r="A74" s="1024" t="s">
        <v>620</v>
      </c>
      <c r="B74" s="1019">
        <f>'Sources and Uses Budget'!C74</f>
        <v>0</v>
      </c>
      <c r="C74" s="1019">
        <f>SUM(C69:C73)</f>
        <v>0</v>
      </c>
      <c r="D74" s="1019">
        <f>SUM(D69:D73)</f>
        <v>0</v>
      </c>
      <c r="E74" s="1021"/>
      <c r="F74" s="1021"/>
      <c r="G74" s="1021"/>
      <c r="H74" s="1021"/>
      <c r="I74" s="1021"/>
      <c r="J74" s="1021"/>
      <c r="K74" s="1016"/>
    </row>
    <row r="75" spans="1:11" s="1017" customFormat="1">
      <c r="A75" s="1014" t="s">
        <v>2114</v>
      </c>
      <c r="B75" s="1015"/>
      <c r="C75" s="1015"/>
      <c r="D75" s="1015"/>
      <c r="E75" s="1015"/>
      <c r="F75" s="1015"/>
      <c r="G75" s="1015"/>
      <c r="H75" s="1015"/>
      <c r="I75" s="1015"/>
      <c r="J75" s="1015"/>
      <c r="K75" s="1016"/>
    </row>
    <row r="76" spans="1:11" s="1017" customFormat="1">
      <c r="A76" s="404" t="s">
        <v>1992</v>
      </c>
      <c r="B76" s="1019">
        <f>'Sources and Uses Budget'!C76</f>
        <v>0</v>
      </c>
      <c r="C76" s="1020"/>
      <c r="D76" s="1020"/>
      <c r="E76" s="1019">
        <f>'Sources and Uses Budget'!S76</f>
        <v>0</v>
      </c>
      <c r="F76" s="1020"/>
      <c r="G76" s="1020"/>
      <c r="H76" s="1019">
        <f>'Sources and Uses Budget'!T76</f>
        <v>0</v>
      </c>
      <c r="I76" s="1020"/>
      <c r="J76" s="1020"/>
      <c r="K76" s="1016"/>
    </row>
    <row r="77" spans="1:11" s="1017" customFormat="1">
      <c r="A77" s="1022" t="s">
        <v>610</v>
      </c>
      <c r="B77" s="1019">
        <f>'Sources and Uses Budget'!C77</f>
        <v>0</v>
      </c>
      <c r="C77" s="1020"/>
      <c r="D77" s="1020"/>
      <c r="E77" s="1019">
        <f>'Sources and Uses Budget'!S77</f>
        <v>0</v>
      </c>
      <c r="F77" s="1020"/>
      <c r="G77" s="1020"/>
      <c r="H77" s="1019">
        <f>'Sources and Uses Budget'!T77</f>
        <v>0</v>
      </c>
      <c r="I77" s="1020"/>
      <c r="J77" s="1020"/>
      <c r="K77" s="1016"/>
    </row>
    <row r="78" spans="1:11" s="1017" customFormat="1">
      <c r="A78" s="1024" t="s">
        <v>674</v>
      </c>
      <c r="B78" s="1019">
        <f>'Sources and Uses Budget'!C78</f>
        <v>0</v>
      </c>
      <c r="C78" s="1019">
        <f>SUM(C76:C77)</f>
        <v>0</v>
      </c>
      <c r="D78" s="1019">
        <f>SUM(D76:D77)</f>
        <v>0</v>
      </c>
      <c r="E78" s="1019">
        <f>'Sources and Uses Budget'!S78</f>
        <v>0</v>
      </c>
      <c r="F78" s="1019">
        <f>SUM(F76:F77)</f>
        <v>0</v>
      </c>
      <c r="G78" s="1019">
        <f>SUM(G76:G77)</f>
        <v>0</v>
      </c>
      <c r="H78" s="1019">
        <f>'Sources and Uses Budget'!T78</f>
        <v>0</v>
      </c>
      <c r="I78" s="1019">
        <f>SUM(I76:I77)</f>
        <v>0</v>
      </c>
      <c r="J78" s="1019">
        <f>SUM(J76:J77)</f>
        <v>0</v>
      </c>
      <c r="K78" s="1016"/>
    </row>
    <row r="79" spans="1:11" s="1017" customFormat="1">
      <c r="A79" s="1014" t="s">
        <v>675</v>
      </c>
      <c r="B79" s="1015"/>
      <c r="C79" s="1015"/>
      <c r="D79" s="1015"/>
      <c r="E79" s="1015"/>
      <c r="F79" s="1015"/>
      <c r="G79" s="1015"/>
      <c r="H79" s="1015"/>
      <c r="I79" s="1015"/>
      <c r="J79" s="1015"/>
      <c r="K79" s="1016"/>
    </row>
    <row r="80" spans="1:11" s="1017" customFormat="1" ht="13.9" customHeight="1">
      <c r="A80" s="1022" t="s">
        <v>676</v>
      </c>
      <c r="B80" s="1019">
        <f>'Sources and Uses Budget'!C80</f>
        <v>0</v>
      </c>
      <c r="C80" s="1020"/>
      <c r="D80" s="1020"/>
      <c r="E80" s="1021"/>
      <c r="F80" s="1021"/>
      <c r="G80" s="1021"/>
      <c r="H80" s="1021"/>
      <c r="I80" s="1021"/>
      <c r="J80" s="1021"/>
      <c r="K80" s="1016"/>
    </row>
    <row r="81" spans="1:11" s="1017" customFormat="1">
      <c r="A81" s="1022" t="s">
        <v>677</v>
      </c>
      <c r="B81" s="1019">
        <f>'Sources and Uses Budget'!C81</f>
        <v>0</v>
      </c>
      <c r="C81" s="1020"/>
      <c r="D81" s="1020"/>
      <c r="E81" s="1019">
        <f>'Sources and Uses Budget'!S81</f>
        <v>0</v>
      </c>
      <c r="F81" s="1020"/>
      <c r="G81" s="1020"/>
      <c r="H81" s="1019">
        <f>'Sources and Uses Budget'!T81</f>
        <v>0</v>
      </c>
      <c r="I81" s="1020"/>
      <c r="J81" s="1020"/>
      <c r="K81" s="1016"/>
    </row>
    <row r="82" spans="1:11" s="1017" customFormat="1">
      <c r="A82" s="1022" t="s">
        <v>678</v>
      </c>
      <c r="B82" s="1019">
        <f>'Sources and Uses Budget'!C82</f>
        <v>0</v>
      </c>
      <c r="C82" s="1020"/>
      <c r="D82" s="1020"/>
      <c r="E82" s="1019">
        <f>'Sources and Uses Budget'!S82</f>
        <v>0</v>
      </c>
      <c r="F82" s="1020"/>
      <c r="G82" s="1020"/>
      <c r="H82" s="1019">
        <f>'Sources and Uses Budget'!T82</f>
        <v>0</v>
      </c>
      <c r="I82" s="1020"/>
      <c r="J82" s="1020"/>
      <c r="K82" s="1016"/>
    </row>
    <row r="83" spans="1:11" s="1017" customFormat="1">
      <c r="A83" s="1022" t="s">
        <v>679</v>
      </c>
      <c r="B83" s="1019">
        <f>'Sources and Uses Budget'!C83</f>
        <v>0</v>
      </c>
      <c r="C83" s="1020"/>
      <c r="D83" s="1020"/>
      <c r="E83" s="1019">
        <f>'Sources and Uses Budget'!S83</f>
        <v>0</v>
      </c>
      <c r="F83" s="1020"/>
      <c r="G83" s="1020"/>
      <c r="H83" s="1019">
        <f>'Sources and Uses Budget'!T83</f>
        <v>0</v>
      </c>
      <c r="I83" s="1020"/>
      <c r="J83" s="1020"/>
      <c r="K83" s="1016"/>
    </row>
    <row r="84" spans="1:11" s="1017" customFormat="1">
      <c r="A84" s="1022" t="s">
        <v>680</v>
      </c>
      <c r="B84" s="1019">
        <f>'Sources and Uses Budget'!C84</f>
        <v>0</v>
      </c>
      <c r="C84" s="1020"/>
      <c r="D84" s="1020"/>
      <c r="E84" s="1019">
        <f>'Sources and Uses Budget'!S84</f>
        <v>0</v>
      </c>
      <c r="F84" s="1020"/>
      <c r="G84" s="1020"/>
      <c r="H84" s="1019">
        <f>'Sources and Uses Budget'!T84</f>
        <v>0</v>
      </c>
      <c r="I84" s="1020"/>
      <c r="J84" s="1020"/>
      <c r="K84" s="1016"/>
    </row>
    <row r="85" spans="1:11" s="1017" customFormat="1">
      <c r="A85" s="1022" t="s">
        <v>681</v>
      </c>
      <c r="B85" s="1019">
        <f>'Sources and Uses Budget'!C85</f>
        <v>0</v>
      </c>
      <c r="C85" s="1020"/>
      <c r="D85" s="1020"/>
      <c r="E85" s="1021"/>
      <c r="F85" s="1021"/>
      <c r="G85" s="1021"/>
      <c r="H85" s="1021"/>
      <c r="I85" s="1021"/>
      <c r="J85" s="1021"/>
      <c r="K85" s="1016"/>
    </row>
    <row r="86" spans="1:11" s="1017" customFormat="1">
      <c r="A86" s="1022" t="s">
        <v>682</v>
      </c>
      <c r="B86" s="1019">
        <f>'Sources and Uses Budget'!C86</f>
        <v>0</v>
      </c>
      <c r="C86" s="1020"/>
      <c r="D86" s="1020"/>
      <c r="E86" s="1019">
        <f>'Sources and Uses Budget'!S86</f>
        <v>0</v>
      </c>
      <c r="F86" s="1020"/>
      <c r="G86" s="1020"/>
      <c r="H86" s="1019">
        <f>'Sources and Uses Budget'!T86</f>
        <v>0</v>
      </c>
      <c r="I86" s="1020"/>
      <c r="J86" s="1020"/>
      <c r="K86" s="1016"/>
    </row>
    <row r="87" spans="1:11" s="1017" customFormat="1">
      <c r="A87" s="1022" t="s">
        <v>683</v>
      </c>
      <c r="B87" s="1019">
        <f>'Sources and Uses Budget'!C87</f>
        <v>0</v>
      </c>
      <c r="C87" s="1020"/>
      <c r="D87" s="1020"/>
      <c r="E87" s="1019">
        <f>'Sources and Uses Budget'!S87</f>
        <v>0</v>
      </c>
      <c r="F87" s="1020"/>
      <c r="G87" s="1020"/>
      <c r="H87" s="1019">
        <f>'Sources and Uses Budget'!T87</f>
        <v>0</v>
      </c>
      <c r="I87" s="1020"/>
      <c r="J87" s="1020"/>
      <c r="K87" s="1016"/>
    </row>
    <row r="88" spans="1:11" s="1017" customFormat="1">
      <c r="A88" s="1026" t="s">
        <v>1504</v>
      </c>
      <c r="B88" s="1019">
        <f>'Sources and Uses Budget'!C88</f>
        <v>0</v>
      </c>
      <c r="C88" s="1020"/>
      <c r="D88" s="1020"/>
      <c r="E88" s="1019">
        <f>'Sources and Uses Budget'!S88</f>
        <v>0</v>
      </c>
      <c r="F88" s="1020"/>
      <c r="G88" s="1020"/>
      <c r="H88" s="1019">
        <f>'Sources and Uses Budget'!T88</f>
        <v>0</v>
      </c>
      <c r="I88" s="1020"/>
      <c r="J88" s="1020"/>
      <c r="K88" s="1016"/>
    </row>
    <row r="89" spans="1:11" s="1017" customFormat="1">
      <c r="A89" s="1026" t="s">
        <v>1991</v>
      </c>
      <c r="B89" s="1019">
        <f>'Sources and Uses Budget'!C89</f>
        <v>0</v>
      </c>
      <c r="C89" s="1020"/>
      <c r="D89" s="1020"/>
      <c r="E89" s="1019">
        <f>'Sources and Uses Budget'!S89</f>
        <v>0</v>
      </c>
      <c r="F89" s="1020"/>
      <c r="G89" s="1020"/>
      <c r="H89" s="1019">
        <f>'Sources and Uses Budget'!T89</f>
        <v>0</v>
      </c>
      <c r="I89" s="1020"/>
      <c r="J89" s="1020"/>
      <c r="K89" s="1016"/>
    </row>
    <row r="90" spans="1:11" s="1017" customFormat="1">
      <c r="A90" s="1026" t="str">
        <f>'Sources and Uses Budget'!$A90</f>
        <v>Other: (Specify)</v>
      </c>
      <c r="B90" s="1019">
        <f>'Sources and Uses Budget'!C90</f>
        <v>0</v>
      </c>
      <c r="C90" s="1020"/>
      <c r="D90" s="1020"/>
      <c r="E90" s="1019">
        <f>'Sources and Uses Budget'!S90</f>
        <v>0</v>
      </c>
      <c r="F90" s="1020"/>
      <c r="G90" s="1020"/>
      <c r="H90" s="1019">
        <f>'Sources and Uses Budget'!T90</f>
        <v>0</v>
      </c>
      <c r="I90" s="1020"/>
      <c r="J90" s="1020"/>
      <c r="K90" s="1016"/>
    </row>
    <row r="91" spans="1:11" s="1017" customFormat="1">
      <c r="A91" s="1026" t="str">
        <f>'Sources and Uses Budget'!$A91</f>
        <v>Other: (Specify)</v>
      </c>
      <c r="B91" s="1019">
        <f>'Sources and Uses Budget'!C91</f>
        <v>0</v>
      </c>
      <c r="C91" s="1020"/>
      <c r="D91" s="1020"/>
      <c r="E91" s="1019">
        <f>'Sources and Uses Budget'!S91</f>
        <v>0</v>
      </c>
      <c r="F91" s="1020"/>
      <c r="G91" s="1020"/>
      <c r="H91" s="1019">
        <f>'Sources and Uses Budget'!T91</f>
        <v>0</v>
      </c>
      <c r="I91" s="1020"/>
      <c r="J91" s="1020"/>
      <c r="K91" s="1016"/>
    </row>
    <row r="92" spans="1:11" s="1017" customFormat="1">
      <c r="A92" s="1026" t="str">
        <f>'Sources and Uses Budget'!$A92</f>
        <v>Other: (Specify)</v>
      </c>
      <c r="B92" s="1019">
        <f>'Sources and Uses Budget'!C92</f>
        <v>0</v>
      </c>
      <c r="C92" s="1020"/>
      <c r="D92" s="1020"/>
      <c r="E92" s="1019">
        <f>'Sources and Uses Budget'!S92</f>
        <v>0</v>
      </c>
      <c r="F92" s="1020"/>
      <c r="G92" s="1020"/>
      <c r="H92" s="1019">
        <f>'Sources and Uses Budget'!T92</f>
        <v>0</v>
      </c>
      <c r="I92" s="1020"/>
      <c r="J92" s="1020"/>
      <c r="K92" s="1016"/>
    </row>
    <row r="93" spans="1:11" s="1017" customFormat="1">
      <c r="A93" s="1026" t="str">
        <f>'Sources and Uses Budget'!$A93</f>
        <v>Other: (Specify)</v>
      </c>
      <c r="B93" s="1019">
        <f>'Sources and Uses Budget'!C93</f>
        <v>0</v>
      </c>
      <c r="C93" s="1020"/>
      <c r="D93" s="1020"/>
      <c r="E93" s="1019">
        <f>'Sources and Uses Budget'!S93</f>
        <v>0</v>
      </c>
      <c r="F93" s="1020"/>
      <c r="G93" s="1020"/>
      <c r="H93" s="1019">
        <f>'Sources and Uses Budget'!T93</f>
        <v>0</v>
      </c>
      <c r="I93" s="1020"/>
      <c r="J93" s="1020"/>
      <c r="K93" s="1016"/>
    </row>
    <row r="94" spans="1:11" s="1017" customFormat="1">
      <c r="A94" s="1026" t="str">
        <f>'Sources and Uses Budget'!$A94</f>
        <v>Other: (Specify)</v>
      </c>
      <c r="B94" s="1019">
        <f>'Sources and Uses Budget'!C94</f>
        <v>0</v>
      </c>
      <c r="C94" s="1020"/>
      <c r="D94" s="1020"/>
      <c r="E94" s="1019">
        <f>'Sources and Uses Budget'!S94</f>
        <v>0</v>
      </c>
      <c r="F94" s="1020"/>
      <c r="G94" s="1020"/>
      <c r="H94" s="1019">
        <f>'Sources and Uses Budget'!T94</f>
        <v>0</v>
      </c>
      <c r="I94" s="1020"/>
      <c r="J94" s="1020"/>
      <c r="K94" s="1016"/>
    </row>
    <row r="95" spans="1:11" s="1017" customFormat="1">
      <c r="A95" s="1024" t="s">
        <v>684</v>
      </c>
      <c r="B95" s="1019">
        <f>'Sources and Uses Budget'!C95</f>
        <v>0</v>
      </c>
      <c r="C95" s="1019">
        <f>SUM(C80:C94)</f>
        <v>0</v>
      </c>
      <c r="D95" s="1019">
        <f>SUM(D80:D94)</f>
        <v>0</v>
      </c>
      <c r="E95" s="1019">
        <f>'Sources and Uses Budget'!S95</f>
        <v>0</v>
      </c>
      <c r="F95" s="1027">
        <f>SUM(F81:F84,F86:F94)</f>
        <v>0</v>
      </c>
      <c r="G95" s="1027">
        <f>SUM(G81:G84,G86:G94)</f>
        <v>0</v>
      </c>
      <c r="H95" s="1019">
        <f>'Sources and Uses Budget'!T95</f>
        <v>0</v>
      </c>
      <c r="I95" s="1019">
        <f>SUM(I81:I84,I86:I94)</f>
        <v>0</v>
      </c>
      <c r="J95" s="1019">
        <f>SUM(J81:J84,J86:J94)</f>
        <v>0</v>
      </c>
      <c r="K95" s="1016"/>
    </row>
    <row r="96" spans="1:11" s="1017" customFormat="1">
      <c r="A96" s="1024" t="s">
        <v>1552</v>
      </c>
      <c r="B96" s="1019">
        <f>'Sources and Uses Budget'!C96</f>
        <v>0</v>
      </c>
      <c r="C96" s="1019">
        <f>SUM(C63+C67+C74+C78+C95)</f>
        <v>0</v>
      </c>
      <c r="D96" s="1019">
        <f>SUM(D63+D67+D74+D78+D95)</f>
        <v>0</v>
      </c>
      <c r="E96" s="1019">
        <f>'Sources and Uses Budget'!S96</f>
        <v>0</v>
      </c>
      <c r="F96" s="1019">
        <f>SUM(F63+F67+F78+F95)</f>
        <v>0</v>
      </c>
      <c r="G96" s="1019">
        <f>SUM(G63+G67+G78+G95)</f>
        <v>0</v>
      </c>
      <c r="H96" s="1019">
        <f>'Sources and Uses Budget'!T96</f>
        <v>0</v>
      </c>
      <c r="I96" s="1027">
        <f>SUM(I63+I67+I78+I95)</f>
        <v>0</v>
      </c>
      <c r="J96" s="1027">
        <f>SUM(J63+J67+J78+J95)</f>
        <v>0</v>
      </c>
      <c r="K96" s="1016"/>
    </row>
    <row r="97" spans="1:11" s="1017" customFormat="1">
      <c r="A97" s="1014" t="s">
        <v>1003</v>
      </c>
      <c r="B97" s="1015"/>
      <c r="C97" s="1015"/>
      <c r="D97" s="1015"/>
      <c r="E97" s="1015"/>
      <c r="F97" s="1015"/>
      <c r="G97" s="1015"/>
      <c r="H97" s="1015"/>
      <c r="I97" s="1015"/>
      <c r="J97" s="1015"/>
      <c r="K97" s="1016"/>
    </row>
    <row r="98" spans="1:11" s="1017" customFormat="1">
      <c r="A98" s="1022" t="s">
        <v>986</v>
      </c>
      <c r="B98" s="1019">
        <f>'Sources and Uses Budget'!C98</f>
        <v>0</v>
      </c>
      <c r="C98" s="1020"/>
      <c r="D98" s="1020"/>
      <c r="E98" s="1019">
        <f>'Sources and Uses Budget'!S98</f>
        <v>0</v>
      </c>
      <c r="F98" s="1020"/>
      <c r="G98" s="1020"/>
      <c r="H98" s="1019">
        <f>'Sources and Uses Budget'!T98</f>
        <v>0</v>
      </c>
      <c r="I98" s="1020"/>
      <c r="J98" s="1020"/>
      <c r="K98" s="1016"/>
    </row>
    <row r="99" spans="1:11" s="1017" customFormat="1">
      <c r="A99" s="1022" t="s">
        <v>987</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c r="A100" s="1022" t="s">
        <v>988</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989</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c r="A102" s="1022" t="s">
        <v>1438</v>
      </c>
      <c r="B102" s="1019">
        <f>'Sources and Uses Budget'!C102</f>
        <v>0</v>
      </c>
      <c r="C102" s="1020"/>
      <c r="D102" s="1020"/>
      <c r="E102" s="1019">
        <f>'Sources and Uses Budget'!S102</f>
        <v>0</v>
      </c>
      <c r="F102" s="1020"/>
      <c r="G102" s="1020"/>
      <c r="H102" s="1019">
        <f>'Sources and Uses Budget'!T102</f>
        <v>0</v>
      </c>
      <c r="I102" s="1020"/>
      <c r="J102" s="1020"/>
      <c r="K102" s="1016"/>
    </row>
    <row r="103" spans="1:11" s="1017" customFormat="1">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990</v>
      </c>
      <c r="B104" s="1019">
        <f>'Sources and Uses Budget'!C104</f>
        <v>0</v>
      </c>
      <c r="C104" s="1019">
        <f>SUM(C98:C103)</f>
        <v>0</v>
      </c>
      <c r="D104" s="1019">
        <f>SUM(D98:D103)</f>
        <v>0</v>
      </c>
      <c r="E104" s="1019">
        <f>'Sources and Uses Budget'!S104</f>
        <v>0</v>
      </c>
      <c r="F104" s="1027">
        <f>SUM(F98:F103)</f>
        <v>0</v>
      </c>
      <c r="G104" s="1027">
        <f>SUM(G98:G103)</f>
        <v>0</v>
      </c>
      <c r="H104" s="1019">
        <f>'Sources and Uses Budget'!T104</f>
        <v>0</v>
      </c>
      <c r="I104" s="1027">
        <f>SUM(I98:I103)</f>
        <v>0</v>
      </c>
      <c r="J104" s="1027">
        <f>SUM(J98:J103)</f>
        <v>0</v>
      </c>
      <c r="K104" s="1016"/>
    </row>
    <row r="105" spans="1:11" s="1017" customFormat="1">
      <c r="A105" s="1024" t="s">
        <v>1553</v>
      </c>
      <c r="B105" s="1019">
        <f>'Sources and Uses Budget'!C105</f>
        <v>0</v>
      </c>
      <c r="C105" s="1027">
        <f>SUM(C96+C104)</f>
        <v>0</v>
      </c>
      <c r="D105" s="1027">
        <f>SUM(D96+D104)</f>
        <v>0</v>
      </c>
      <c r="E105" s="1019">
        <f>'Sources and Uses Budget'!S105</f>
        <v>0</v>
      </c>
      <c r="F105" s="1027">
        <f>F96+F104</f>
        <v>0</v>
      </c>
      <c r="G105" s="1027">
        <f>G96+G104</f>
        <v>0</v>
      </c>
      <c r="H105" s="1019">
        <f>'Sources and Uses Budget'!T105</f>
        <v>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0</v>
      </c>
      <c r="F107" s="1036">
        <f>F105+F106</f>
        <v>0</v>
      </c>
      <c r="G107" s="1036">
        <f>G105+G106</f>
        <v>0</v>
      </c>
      <c r="H107" s="1019">
        <f>'Sources and Uses Budget'!T107</f>
        <v>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2.75" hidden="1">
      <c r="A111" s="1039"/>
      <c r="B111" s="1037"/>
      <c r="C111" s="1037"/>
      <c r="D111" s="1037"/>
      <c r="J111" s="1038"/>
      <c r="K111" s="1016"/>
    </row>
    <row r="112" spans="1:11" s="1017" customFormat="1" ht="12.75" hidden="1">
      <c r="A112" s="1039"/>
      <c r="B112" s="1037"/>
      <c r="C112" s="1037"/>
      <c r="D112" s="1037"/>
      <c r="J112" s="1038"/>
      <c r="K112" s="1016"/>
    </row>
    <row r="113" spans="1:11" s="1017" customFormat="1" ht="14.25" hidden="1">
      <c r="A113" s="1040"/>
      <c r="B113" s="1037"/>
      <c r="C113" s="1037"/>
      <c r="D113" s="1037"/>
      <c r="J113" s="1038"/>
      <c r="K113" s="1016"/>
    </row>
    <row r="114" spans="1:11" s="1017" customFormat="1" ht="12.75" hidden="1">
      <c r="A114" s="1039"/>
      <c r="J114" s="1038"/>
      <c r="K114" s="1016"/>
    </row>
    <row r="115" spans="1:11" s="1017" customFormat="1" ht="14.25" hidden="1">
      <c r="A115" s="1040"/>
      <c r="J115" s="1038"/>
      <c r="K115" s="1016"/>
    </row>
    <row r="116" spans="1:11" s="1017" customFormat="1" ht="14.2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4.25" hidden="1">
      <c r="A121" s="1040"/>
      <c r="J121" s="1038"/>
      <c r="K121" s="1016"/>
    </row>
    <row r="122" spans="1:11" s="1043" customFormat="1" ht="15.75"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45" hidden="1" customHeight="1">
      <c r="A124" s="1047"/>
      <c r="B124" s="1048"/>
      <c r="C124" s="1047"/>
      <c r="D124" s="2143"/>
      <c r="E124" s="2143"/>
      <c r="F124" s="2143"/>
      <c r="G124" s="2143"/>
      <c r="H124" s="2143"/>
      <c r="I124" s="2143"/>
      <c r="J124" s="1038"/>
      <c r="K124" s="1016"/>
    </row>
    <row r="125" spans="1:11" s="1017" customFormat="1" ht="12.75" hidden="1">
      <c r="A125" s="1049"/>
      <c r="B125" s="1048"/>
      <c r="C125" s="1049"/>
      <c r="D125" s="2143"/>
      <c r="E125" s="2143"/>
      <c r="F125" s="2143"/>
      <c r="G125" s="2143"/>
      <c r="H125" s="2143"/>
      <c r="I125" s="2143"/>
      <c r="J125" s="1038"/>
      <c r="K125" s="1016"/>
    </row>
    <row r="126" spans="1:11" s="1017" customFormat="1" ht="12.75" hidden="1">
      <c r="A126" s="1049"/>
      <c r="B126" s="1048"/>
      <c r="C126" s="1049"/>
      <c r="D126" s="2143"/>
      <c r="E126" s="2143"/>
      <c r="F126" s="2143"/>
      <c r="G126" s="2143"/>
      <c r="H126" s="2143"/>
      <c r="I126" s="2143"/>
      <c r="J126" s="1038"/>
      <c r="K126" s="1016"/>
    </row>
    <row r="127" spans="1:11" s="1017" customFormat="1" ht="12.75" hidden="1">
      <c r="A127" s="1049"/>
      <c r="B127" s="1048"/>
      <c r="C127" s="1049"/>
      <c r="D127" s="1050"/>
      <c r="E127" s="1049"/>
      <c r="F127" s="1049"/>
      <c r="G127" s="1049"/>
      <c r="J127" s="1038"/>
      <c r="K127" s="1016"/>
    </row>
    <row r="128" spans="1:11" s="1017" customFormat="1" ht="12.75" hidden="1">
      <c r="A128" s="1049"/>
      <c r="B128" s="1048"/>
      <c r="C128" s="1049"/>
      <c r="D128" s="1050"/>
      <c r="E128" s="1049"/>
      <c r="F128" s="1049"/>
      <c r="G128" s="1049"/>
      <c r="J128" s="1038"/>
      <c r="K128" s="1016"/>
    </row>
    <row r="129" spans="1:11" s="1017" customFormat="1" ht="12.75" hidden="1">
      <c r="A129" s="1049"/>
      <c r="B129" s="1048"/>
      <c r="C129" s="1049"/>
      <c r="D129" s="1049"/>
      <c r="E129" s="1049"/>
      <c r="F129" s="1049"/>
      <c r="G129" s="1049"/>
      <c r="J129" s="1038"/>
      <c r="K129" s="1016"/>
    </row>
    <row r="130" spans="1:11" s="1017" customFormat="1" ht="12.75" hidden="1">
      <c r="A130" s="1049"/>
      <c r="B130" s="1048"/>
      <c r="C130" s="1049"/>
      <c r="D130" s="1049"/>
      <c r="E130" s="1049"/>
      <c r="F130" s="1049"/>
      <c r="G130" s="1049"/>
      <c r="J130" s="1038"/>
      <c r="K130" s="1016"/>
    </row>
    <row r="131" spans="1:11" s="1017" customFormat="1" ht="12.75" hidden="1">
      <c r="A131" s="1049"/>
      <c r="B131" s="1051"/>
      <c r="C131" s="1049"/>
      <c r="D131" s="1049"/>
      <c r="E131" s="1049"/>
      <c r="F131" s="1049"/>
      <c r="G131" s="1049"/>
      <c r="J131" s="1038"/>
      <c r="K131" s="1016"/>
    </row>
    <row r="132" spans="1:11" s="1017" customFormat="1" ht="12.75" hidden="1">
      <c r="A132" s="1052"/>
      <c r="B132" s="1053"/>
      <c r="C132" s="1049"/>
      <c r="D132" s="1054"/>
      <c r="E132" s="1049"/>
      <c r="F132" s="1049"/>
      <c r="G132" s="1049"/>
      <c r="J132" s="1038"/>
      <c r="K132" s="1016"/>
    </row>
    <row r="133" spans="1:11" s="1017" customFormat="1" ht="12.75" hidden="1">
      <c r="A133" s="1055"/>
      <c r="B133" s="1049"/>
      <c r="C133" s="1049"/>
      <c r="D133" s="1049"/>
      <c r="E133" s="1049"/>
      <c r="F133" s="1049"/>
      <c r="G133" s="1049"/>
      <c r="J133" s="1038"/>
      <c r="K133" s="1016"/>
    </row>
    <row r="134" spans="1:11" s="1017" customFormat="1" ht="12.75" hidden="1">
      <c r="A134" s="1055"/>
      <c r="B134" s="1049"/>
      <c r="C134" s="1049"/>
      <c r="D134" s="1049"/>
      <c r="E134" s="1049"/>
      <c r="F134" s="1049"/>
      <c r="G134" s="1049"/>
      <c r="J134" s="1038"/>
      <c r="K134" s="1016"/>
    </row>
    <row r="135" spans="1:11" s="1017" customFormat="1" ht="12.75" hidden="1">
      <c r="A135" s="1056"/>
      <c r="B135" s="1049"/>
      <c r="C135" s="1049"/>
      <c r="D135" s="1049"/>
      <c r="E135" s="1049"/>
      <c r="F135" s="1049"/>
      <c r="G135" s="1049"/>
      <c r="J135" s="1038"/>
      <c r="K135" s="1016"/>
    </row>
    <row r="136" spans="1:11" s="1017" customFormat="1" ht="12.75" hidden="1">
      <c r="A136" s="1057"/>
      <c r="B136" s="1049"/>
      <c r="C136" s="1049"/>
      <c r="D136" s="1049"/>
      <c r="E136" s="1049"/>
      <c r="F136" s="1049"/>
      <c r="G136" s="1049"/>
      <c r="J136" s="1038"/>
      <c r="K136" s="1016"/>
    </row>
    <row r="137" spans="1:11" ht="12.75"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42"/>
      <c r="B139" s="2142"/>
      <c r="C139" s="2142"/>
      <c r="D139" s="1061"/>
      <c r="E139" s="1049"/>
      <c r="F139" s="1049"/>
      <c r="G139" s="1049"/>
    </row>
    <row r="140" spans="1:11" ht="12" hidden="1" customHeight="1">
      <c r="A140" s="2141"/>
      <c r="B140" s="2141"/>
      <c r="C140" s="2141"/>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zoomScale="120" zoomScaleNormal="120" zoomScaleSheetLayoutView="12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5703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218" t="s">
        <v>1995</v>
      </c>
      <c r="B1" s="2218"/>
      <c r="C1" s="2218"/>
      <c r="D1" s="2218"/>
      <c r="E1" s="2218"/>
      <c r="F1" s="2218"/>
      <c r="G1" s="2218"/>
      <c r="H1" s="2218"/>
      <c r="I1" s="2218"/>
      <c r="J1" s="2218"/>
      <c r="K1" s="2218"/>
      <c r="L1" s="2218"/>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c r="AN1" s="2218"/>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5" thickBot="1">
      <c r="A2" s="2219"/>
      <c r="B2" s="2219"/>
      <c r="C2" s="2219"/>
      <c r="D2" s="2219"/>
      <c r="E2" s="2219"/>
      <c r="F2" s="2219"/>
      <c r="G2" s="2219"/>
      <c r="H2" s="2219"/>
      <c r="I2" s="2219"/>
      <c r="J2" s="2219"/>
      <c r="K2" s="2219"/>
      <c r="L2" s="2219"/>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19"/>
      <c r="AN2" s="2219"/>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2.75">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2.75">
      <c r="A5" s="6" t="s">
        <v>1996</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2.75">
      <c r="B6" s="304" t="s">
        <v>2036</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 customHeight="1">
      <c r="B7" s="10"/>
      <c r="C7" s="11"/>
      <c r="D7" s="11"/>
      <c r="E7" s="11"/>
      <c r="F7" s="11"/>
      <c r="G7" s="11"/>
      <c r="H7" s="11"/>
      <c r="I7" s="11"/>
      <c r="J7" s="11"/>
      <c r="K7" s="11"/>
      <c r="L7" s="11"/>
      <c r="M7" s="11"/>
      <c r="N7" s="11"/>
      <c r="O7" s="11"/>
      <c r="P7" s="11"/>
      <c r="Q7" s="11"/>
      <c r="R7" s="11"/>
      <c r="S7" s="11"/>
      <c r="T7" s="2186" t="str">
        <f xml:space="preserve"> IF(T25=100%,'Sources and Basis Breakdown'!G2,'Sources and Basis Breakdown'!F2)</f>
        <v>30% PVC for New Const/
Rehabilitation
NON-DDA/
NON-QCT Building(s)</v>
      </c>
      <c r="U7" s="2186"/>
      <c r="V7" s="2186"/>
      <c r="W7" s="2186"/>
      <c r="X7" s="2186"/>
      <c r="Y7" s="2186" t="str">
        <f>IF(T25=100%," ",'Sources and Basis Breakdown'!G2)</f>
        <v xml:space="preserve"> </v>
      </c>
      <c r="Z7" s="2186"/>
      <c r="AA7" s="2186"/>
      <c r="AB7" s="2186"/>
      <c r="AC7" s="2186"/>
      <c r="AD7" s="2186" t="str">
        <f xml:space="preserve"> IF(T25=100%, 'Sources and Basis Breakdown'!J2,'Sources and Basis Breakdown'!I2)</f>
        <v>30% PVC for Acquisition
NON-DDA/
NON-QCT Building(s)</v>
      </c>
      <c r="AE7" s="2186"/>
      <c r="AF7" s="2186"/>
      <c r="AG7" s="2186"/>
      <c r="AH7" s="2186"/>
      <c r="AI7" s="2186" t="str">
        <f>IF(T25=100%," ",'Sources and Basis Breakdown'!J2)</f>
        <v xml:space="preserve"> </v>
      </c>
      <c r="AJ7" s="2186"/>
      <c r="AK7" s="2186"/>
      <c r="AL7" s="2186"/>
      <c r="AM7" s="2186"/>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86"/>
      <c r="U8" s="2186"/>
      <c r="V8" s="2186"/>
      <c r="W8" s="2186"/>
      <c r="X8" s="2186"/>
      <c r="Y8" s="2186"/>
      <c r="Z8" s="2186"/>
      <c r="AA8" s="2186"/>
      <c r="AB8" s="2186"/>
      <c r="AC8" s="2186"/>
      <c r="AD8" s="2186"/>
      <c r="AE8" s="2186"/>
      <c r="AF8" s="2186"/>
      <c r="AG8" s="2186"/>
      <c r="AH8" s="2186"/>
      <c r="AI8" s="2186"/>
      <c r="AJ8" s="2186"/>
      <c r="AK8" s="2186"/>
      <c r="AL8" s="2186"/>
      <c r="AM8" s="2186"/>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2.75">
      <c r="B9" s="345"/>
      <c r="C9" s="1"/>
      <c r="D9" s="1"/>
      <c r="E9" s="1"/>
      <c r="F9" s="1"/>
      <c r="G9" s="1"/>
      <c r="H9" s="1"/>
      <c r="I9" s="1"/>
      <c r="J9" s="1"/>
      <c r="K9" s="1"/>
      <c r="L9" s="1"/>
      <c r="M9" s="1"/>
      <c r="N9" s="1"/>
      <c r="O9" s="1"/>
      <c r="P9" s="1"/>
      <c r="Q9" s="1"/>
      <c r="R9" s="1"/>
      <c r="S9" s="1"/>
      <c r="T9" s="2186"/>
      <c r="U9" s="2186"/>
      <c r="V9" s="2186"/>
      <c r="W9" s="2186"/>
      <c r="X9" s="2186"/>
      <c r="Y9" s="2186"/>
      <c r="Z9" s="2186"/>
      <c r="AA9" s="2186"/>
      <c r="AB9" s="2186"/>
      <c r="AC9" s="2186"/>
      <c r="AD9" s="2186"/>
      <c r="AE9" s="2186"/>
      <c r="AF9" s="2186"/>
      <c r="AG9" s="2186"/>
      <c r="AH9" s="2186"/>
      <c r="AI9" s="2186"/>
      <c r="AJ9" s="2186"/>
      <c r="AK9" s="2186"/>
      <c r="AL9" s="2186"/>
      <c r="AM9" s="2186"/>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45" customHeight="1">
      <c r="B10" s="294"/>
      <c r="C10" s="295"/>
      <c r="D10" s="295"/>
      <c r="E10" s="295"/>
      <c r="F10" s="295"/>
      <c r="G10" s="295"/>
      <c r="H10" s="295"/>
      <c r="I10" s="295"/>
      <c r="J10" s="295"/>
      <c r="K10" s="295"/>
      <c r="L10" s="295"/>
      <c r="M10" s="295"/>
      <c r="N10" s="295"/>
      <c r="O10" s="295"/>
      <c r="P10" s="295"/>
      <c r="Q10" s="295"/>
      <c r="R10" s="295"/>
      <c r="S10" s="295"/>
      <c r="T10" s="2186"/>
      <c r="U10" s="2186"/>
      <c r="V10" s="2186"/>
      <c r="W10" s="2186"/>
      <c r="X10" s="2186"/>
      <c r="Y10" s="2186"/>
      <c r="Z10" s="2186"/>
      <c r="AA10" s="2186"/>
      <c r="AB10" s="2186"/>
      <c r="AC10" s="2186"/>
      <c r="AD10" s="2186"/>
      <c r="AE10" s="2186"/>
      <c r="AF10" s="2186"/>
      <c r="AG10" s="2186"/>
      <c r="AH10" s="2186"/>
      <c r="AI10" s="2186"/>
      <c r="AJ10" s="2186"/>
      <c r="AK10" s="2186"/>
      <c r="AL10" s="2186"/>
      <c r="AM10" s="2186"/>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2.75">
      <c r="B11" s="2145" t="s">
        <v>70</v>
      </c>
      <c r="C11" s="2146"/>
      <c r="D11" s="2146"/>
      <c r="E11" s="2146"/>
      <c r="F11" s="2146"/>
      <c r="G11" s="2146"/>
      <c r="H11" s="2146"/>
      <c r="I11" s="2146"/>
      <c r="J11" s="2146"/>
      <c r="K11" s="2146"/>
      <c r="L11" s="2146"/>
      <c r="M11" s="2146"/>
      <c r="N11" s="2146"/>
      <c r="O11" s="2146"/>
      <c r="P11" s="2146"/>
      <c r="Q11" s="2146"/>
      <c r="R11" s="2146"/>
      <c r="S11" s="2147"/>
      <c r="T11" s="2220">
        <f>IF('Sources and Basis Breakdown'!F107=0,'Sources and Basis Breakdown'!E107,'Sources and Basis Breakdown'!F107)</f>
        <v>0</v>
      </c>
      <c r="U11" s="2221"/>
      <c r="V11" s="2221"/>
      <c r="W11" s="2221"/>
      <c r="X11" s="2221"/>
      <c r="Y11" s="2220">
        <f>IF(Y7=" ",0,IF('Sources and Basis Breakdown'!G107+'Sources and Basis Breakdown'!F107='Sources and Basis Breakdown'!E107,'Sources and Basis Breakdown'!G107,0))</f>
        <v>0</v>
      </c>
      <c r="Z11" s="2221"/>
      <c r="AA11" s="2221"/>
      <c r="AB11" s="2221"/>
      <c r="AC11" s="2221"/>
      <c r="AD11" s="2221">
        <f>IF('Sources and Basis Breakdown'!I107=0,'Sources and Basis Breakdown'!H107,'Sources and Basis Breakdown'!I107)</f>
        <v>0</v>
      </c>
      <c r="AE11" s="2221"/>
      <c r="AF11" s="2221"/>
      <c r="AG11" s="2221"/>
      <c r="AH11" s="2221"/>
      <c r="AI11" s="2221">
        <f>IF(AI7=" ",0,IF('Sources and Basis Breakdown'!I107+'Sources and Basis Breakdown'!J107='Sources and Basis Breakdown'!H107,'Sources and Basis Breakdown'!J107,0))</f>
        <v>0</v>
      </c>
      <c r="AJ11" s="2221"/>
      <c r="AK11" s="2221"/>
      <c r="AL11" s="2221"/>
      <c r="AM11" s="2221"/>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2.75">
      <c r="B12" s="2166" t="s">
        <v>926</v>
      </c>
      <c r="C12" s="2167"/>
      <c r="D12" s="2167"/>
      <c r="E12" s="2167"/>
      <c r="F12" s="2167"/>
      <c r="G12" s="2167"/>
      <c r="H12" s="2167"/>
      <c r="I12" s="2167"/>
      <c r="J12" s="2167"/>
      <c r="K12" s="2167"/>
      <c r="L12" s="2167"/>
      <c r="M12" s="2167"/>
      <c r="N12" s="2167"/>
      <c r="O12" s="2167"/>
      <c r="P12" s="2167"/>
      <c r="Q12" s="2167"/>
      <c r="R12" s="2167"/>
      <c r="S12" s="2168"/>
      <c r="T12" s="2213"/>
      <c r="U12" s="2214"/>
      <c r="V12" s="2214"/>
      <c r="W12" s="2214"/>
      <c r="X12" s="2215"/>
      <c r="Y12" s="2213"/>
      <c r="Z12" s="2214"/>
      <c r="AA12" s="2214"/>
      <c r="AB12" s="2214"/>
      <c r="AC12" s="2215"/>
      <c r="AD12" s="2213"/>
      <c r="AE12" s="2214"/>
      <c r="AF12" s="2214"/>
      <c r="AG12" s="2214"/>
      <c r="AH12" s="2215"/>
      <c r="AI12" s="2213"/>
      <c r="AJ12" s="2214"/>
      <c r="AK12" s="2214"/>
      <c r="AL12" s="2214"/>
      <c r="AM12" s="2215"/>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2.75">
      <c r="B13" s="12"/>
      <c r="C13" s="2169" t="s">
        <v>927</v>
      </c>
      <c r="D13" s="2169"/>
      <c r="E13" s="2169"/>
      <c r="F13" s="2169"/>
      <c r="G13" s="2169"/>
      <c r="H13" s="2169"/>
      <c r="I13" s="2169"/>
      <c r="J13" s="2169"/>
      <c r="K13" s="2169"/>
      <c r="L13" s="2169"/>
      <c r="M13" s="2169"/>
      <c r="N13" s="2169"/>
      <c r="O13" s="2169"/>
      <c r="P13" s="2169"/>
      <c r="Q13" s="2169"/>
      <c r="R13" s="2169"/>
      <c r="S13" s="2170"/>
      <c r="T13" s="2216"/>
      <c r="U13" s="2217"/>
      <c r="V13" s="2217"/>
      <c r="W13" s="2217"/>
      <c r="X13" s="2217"/>
      <c r="Y13" s="2216"/>
      <c r="Z13" s="2217"/>
      <c r="AA13" s="2217"/>
      <c r="AB13" s="2217"/>
      <c r="AC13" s="2217"/>
      <c r="AD13" s="2217"/>
      <c r="AE13" s="2217"/>
      <c r="AF13" s="2217"/>
      <c r="AG13" s="2217"/>
      <c r="AH13" s="2217"/>
      <c r="AI13" s="2217"/>
      <c r="AJ13" s="2217"/>
      <c r="AK13" s="2217"/>
      <c r="AL13" s="2217"/>
      <c r="AM13" s="2217"/>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2.75">
      <c r="B14" s="12"/>
      <c r="C14" s="2169" t="s">
        <v>928</v>
      </c>
      <c r="D14" s="2169"/>
      <c r="E14" s="2169"/>
      <c r="F14" s="2169"/>
      <c r="G14" s="2169"/>
      <c r="H14" s="2169"/>
      <c r="I14" s="2169"/>
      <c r="J14" s="2169"/>
      <c r="K14" s="2169"/>
      <c r="L14" s="2169"/>
      <c r="M14" s="2169"/>
      <c r="N14" s="2169"/>
      <c r="O14" s="2169"/>
      <c r="P14" s="2169"/>
      <c r="Q14" s="2169"/>
      <c r="R14" s="2169"/>
      <c r="S14" s="2170"/>
      <c r="T14" s="1738"/>
      <c r="U14" s="1975"/>
      <c r="V14" s="1975"/>
      <c r="W14" s="1975"/>
      <c r="X14" s="1975"/>
      <c r="Y14" s="1738"/>
      <c r="Z14" s="1975"/>
      <c r="AA14" s="1975"/>
      <c r="AB14" s="1975"/>
      <c r="AC14" s="1975"/>
      <c r="AD14" s="1975"/>
      <c r="AE14" s="1975"/>
      <c r="AF14" s="1975"/>
      <c r="AG14" s="1975"/>
      <c r="AH14" s="1975"/>
      <c r="AI14" s="1975"/>
      <c r="AJ14" s="1975"/>
      <c r="AK14" s="1975"/>
      <c r="AL14" s="1975"/>
      <c r="AM14" s="1975"/>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2.75">
      <c r="B15" s="12"/>
      <c r="C15" s="2169" t="s">
        <v>929</v>
      </c>
      <c r="D15" s="2169"/>
      <c r="E15" s="2169"/>
      <c r="F15" s="2169"/>
      <c r="G15" s="2169"/>
      <c r="H15" s="2169"/>
      <c r="I15" s="2169"/>
      <c r="J15" s="2169"/>
      <c r="K15" s="2169"/>
      <c r="L15" s="2169"/>
      <c r="M15" s="2169"/>
      <c r="N15" s="2169"/>
      <c r="O15" s="2169"/>
      <c r="P15" s="2169"/>
      <c r="Q15" s="2169"/>
      <c r="R15" s="2169"/>
      <c r="S15" s="2170"/>
      <c r="T15" s="1738"/>
      <c r="U15" s="1975"/>
      <c r="V15" s="1975"/>
      <c r="W15" s="1975"/>
      <c r="X15" s="1975"/>
      <c r="Y15" s="1738"/>
      <c r="Z15" s="1975"/>
      <c r="AA15" s="1975"/>
      <c r="AB15" s="1975"/>
      <c r="AC15" s="1975"/>
      <c r="AD15" s="1975"/>
      <c r="AE15" s="1975"/>
      <c r="AF15" s="1975"/>
      <c r="AG15" s="1975"/>
      <c r="AH15" s="1975"/>
      <c r="AI15" s="1975"/>
      <c r="AJ15" s="1975"/>
      <c r="AK15" s="1975"/>
      <c r="AL15" s="1975"/>
      <c r="AM15" s="1975"/>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2.75">
      <c r="B16" s="12"/>
      <c r="C16" s="2169" t="s">
        <v>1168</v>
      </c>
      <c r="D16" s="2169"/>
      <c r="E16" s="2169"/>
      <c r="F16" s="2169"/>
      <c r="G16" s="2169"/>
      <c r="H16" s="2169"/>
      <c r="I16" s="2169"/>
      <c r="J16" s="2169"/>
      <c r="K16" s="2169"/>
      <c r="L16" s="2169"/>
      <c r="M16" s="2169"/>
      <c r="N16" s="2169"/>
      <c r="O16" s="2169"/>
      <c r="P16" s="2169"/>
      <c r="Q16" s="2169"/>
      <c r="R16" s="2169"/>
      <c r="S16" s="2170"/>
      <c r="T16" s="1738"/>
      <c r="U16" s="1975"/>
      <c r="V16" s="1975"/>
      <c r="W16" s="1975"/>
      <c r="X16" s="1975"/>
      <c r="Y16" s="1738"/>
      <c r="Z16" s="1975"/>
      <c r="AA16" s="1975"/>
      <c r="AB16" s="1975"/>
      <c r="AC16" s="1975"/>
      <c r="AD16" s="1975"/>
      <c r="AE16" s="1975"/>
      <c r="AF16" s="1975"/>
      <c r="AG16" s="1975"/>
      <c r="AH16" s="1975"/>
      <c r="AI16" s="1975"/>
      <c r="AJ16" s="1975"/>
      <c r="AK16" s="1975"/>
      <c r="AL16" s="1975"/>
      <c r="AM16" s="1975"/>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2.75">
      <c r="B17" s="12"/>
      <c r="C17" s="2169" t="s">
        <v>963</v>
      </c>
      <c r="D17" s="2169"/>
      <c r="E17" s="2169"/>
      <c r="F17" s="2169"/>
      <c r="G17" s="2169"/>
      <c r="H17" s="2169"/>
      <c r="I17" s="2169"/>
      <c r="J17" s="2169"/>
      <c r="K17" s="2169"/>
      <c r="L17" s="2169"/>
      <c r="M17" s="2169"/>
      <c r="N17" s="2169"/>
      <c r="O17" s="2169"/>
      <c r="P17" s="2169"/>
      <c r="Q17" s="2169"/>
      <c r="R17" s="2169"/>
      <c r="S17" s="2170"/>
      <c r="T17" s="1738"/>
      <c r="U17" s="1975"/>
      <c r="V17" s="1975"/>
      <c r="W17" s="1975"/>
      <c r="X17" s="1975"/>
      <c r="Y17" s="1738"/>
      <c r="Z17" s="1975"/>
      <c r="AA17" s="1975"/>
      <c r="AB17" s="1975"/>
      <c r="AC17" s="1975"/>
      <c r="AD17" s="1975"/>
      <c r="AE17" s="1975"/>
      <c r="AF17" s="1975"/>
      <c r="AG17" s="1975"/>
      <c r="AH17" s="1975"/>
      <c r="AI17" s="1975"/>
      <c r="AJ17" s="1975"/>
      <c r="AK17" s="1975"/>
      <c r="AL17" s="1975"/>
      <c r="AM17" s="1975"/>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2.75">
      <c r="B18" s="797"/>
      <c r="C18" s="2158" t="s">
        <v>1407</v>
      </c>
      <c r="D18" s="2158"/>
      <c r="E18" s="2158"/>
      <c r="F18" s="2158"/>
      <c r="G18" s="2158"/>
      <c r="H18" s="2158"/>
      <c r="I18" s="2158"/>
      <c r="J18" s="2158"/>
      <c r="K18" s="2158"/>
      <c r="L18" s="2158"/>
      <c r="M18" s="2158"/>
      <c r="N18" s="2158"/>
      <c r="O18" s="2158"/>
      <c r="P18" s="2158"/>
      <c r="Q18" s="2158"/>
      <c r="R18" s="2158"/>
      <c r="S18" s="2159"/>
      <c r="T18" s="1738"/>
      <c r="U18" s="1975"/>
      <c r="V18" s="1975"/>
      <c r="W18" s="1975"/>
      <c r="X18" s="1975"/>
      <c r="Y18" s="1738"/>
      <c r="Z18" s="1975"/>
      <c r="AA18" s="1975"/>
      <c r="AB18" s="1975"/>
      <c r="AC18" s="1975"/>
      <c r="AD18" s="1975"/>
      <c r="AE18" s="1975"/>
      <c r="AF18" s="1975"/>
      <c r="AG18" s="1975"/>
      <c r="AH18" s="1975"/>
      <c r="AI18" s="1975"/>
      <c r="AJ18" s="1975"/>
      <c r="AK18" s="1975"/>
      <c r="AL18" s="1975"/>
      <c r="AM18" s="1975"/>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2.75">
      <c r="B19" s="797"/>
      <c r="C19" s="2158" t="s">
        <v>1407</v>
      </c>
      <c r="D19" s="2158"/>
      <c r="E19" s="2158"/>
      <c r="F19" s="2158"/>
      <c r="G19" s="2158"/>
      <c r="H19" s="2158"/>
      <c r="I19" s="2158"/>
      <c r="J19" s="2158"/>
      <c r="K19" s="2158"/>
      <c r="L19" s="2158"/>
      <c r="M19" s="2158"/>
      <c r="N19" s="2158"/>
      <c r="O19" s="2158"/>
      <c r="P19" s="2158"/>
      <c r="Q19" s="2158"/>
      <c r="R19" s="2158"/>
      <c r="S19" s="2159"/>
      <c r="T19" s="1738"/>
      <c r="U19" s="1975"/>
      <c r="V19" s="1975"/>
      <c r="W19" s="1975"/>
      <c r="X19" s="1975"/>
      <c r="Y19" s="1738"/>
      <c r="Z19" s="1975"/>
      <c r="AA19" s="1975"/>
      <c r="AB19" s="1975"/>
      <c r="AC19" s="1975"/>
      <c r="AD19" s="1975"/>
      <c r="AE19" s="1975"/>
      <c r="AF19" s="1975"/>
      <c r="AG19" s="1975"/>
      <c r="AH19" s="1975"/>
      <c r="AI19" s="1975"/>
      <c r="AJ19" s="1975"/>
      <c r="AK19" s="1975"/>
      <c r="AL19" s="1975"/>
      <c r="AM19" s="1975"/>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2.75">
      <c r="B20" s="2145" t="s">
        <v>964</v>
      </c>
      <c r="C20" s="2146"/>
      <c r="D20" s="2146"/>
      <c r="E20" s="2146"/>
      <c r="F20" s="2146"/>
      <c r="G20" s="2146"/>
      <c r="H20" s="2146"/>
      <c r="I20" s="2146"/>
      <c r="J20" s="2146"/>
      <c r="K20" s="2146"/>
      <c r="L20" s="2146"/>
      <c r="M20" s="2146"/>
      <c r="N20" s="2146"/>
      <c r="O20" s="2146"/>
      <c r="P20" s="2146"/>
      <c r="Q20" s="2146"/>
      <c r="R20" s="2146"/>
      <c r="S20" s="2147"/>
      <c r="T20" s="2150">
        <f>SUM(T13:X19)</f>
        <v>0</v>
      </c>
      <c r="U20" s="2149"/>
      <c r="V20" s="2149"/>
      <c r="W20" s="2149"/>
      <c r="X20" s="2149"/>
      <c r="Y20" s="2150">
        <f>SUM(Y13:AC19)</f>
        <v>0</v>
      </c>
      <c r="Z20" s="2149"/>
      <c r="AA20" s="2149"/>
      <c r="AB20" s="2149"/>
      <c r="AC20" s="2149"/>
      <c r="AD20" s="2149">
        <f>SUM(AD13:AH19)</f>
        <v>0</v>
      </c>
      <c r="AE20" s="2149"/>
      <c r="AF20" s="2149"/>
      <c r="AG20" s="2149"/>
      <c r="AH20" s="2149"/>
      <c r="AI20" s="2149">
        <f>SUM(AI13:AM19)</f>
        <v>0</v>
      </c>
      <c r="AJ20" s="2149"/>
      <c r="AK20" s="2149"/>
      <c r="AL20" s="2149"/>
      <c r="AM20" s="2149"/>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2.75">
      <c r="B21" s="2160" t="s">
        <v>965</v>
      </c>
      <c r="C21" s="2161"/>
      <c r="D21" s="2161"/>
      <c r="E21" s="2161"/>
      <c r="F21" s="2161"/>
      <c r="G21" s="2161"/>
      <c r="H21" s="2161"/>
      <c r="I21" s="2161"/>
      <c r="J21" s="2161"/>
      <c r="K21" s="2161"/>
      <c r="L21" s="2161"/>
      <c r="M21" s="2161"/>
      <c r="N21" s="2161"/>
      <c r="O21" s="2161"/>
      <c r="P21" s="2161"/>
      <c r="Q21" s="2161"/>
      <c r="R21" s="2161"/>
      <c r="S21" s="2162"/>
      <c r="T21" s="1738"/>
      <c r="U21" s="1975"/>
      <c r="V21" s="1975"/>
      <c r="W21" s="1975"/>
      <c r="X21" s="1975"/>
      <c r="Y21" s="1738"/>
      <c r="Z21" s="1975"/>
      <c r="AA21" s="1975"/>
      <c r="AB21" s="1975"/>
      <c r="AC21" s="1975"/>
      <c r="AD21" s="1975"/>
      <c r="AE21" s="1975"/>
      <c r="AF21" s="1975"/>
      <c r="AG21" s="1975"/>
      <c r="AH21" s="1975"/>
      <c r="AI21" s="1975"/>
      <c r="AJ21" s="1975"/>
      <c r="AK21" s="1975"/>
      <c r="AL21" s="1975"/>
      <c r="AM21" s="1975"/>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2.75">
      <c r="B22" s="2145" t="s">
        <v>966</v>
      </c>
      <c r="C22" s="2146"/>
      <c r="D22" s="2146"/>
      <c r="E22" s="2146"/>
      <c r="F22" s="2146"/>
      <c r="G22" s="2146"/>
      <c r="H22" s="2146"/>
      <c r="I22" s="2146"/>
      <c r="J22" s="2146"/>
      <c r="K22" s="2146"/>
      <c r="L22" s="2146"/>
      <c r="M22" s="2146"/>
      <c r="N22" s="2146"/>
      <c r="O22" s="2146"/>
      <c r="P22" s="2146"/>
      <c r="Q22" s="2146"/>
      <c r="R22" s="2146"/>
      <c r="S22" s="2147"/>
      <c r="T22" s="2211">
        <f>(T20+T21)*-1</f>
        <v>0</v>
      </c>
      <c r="U22" s="2212"/>
      <c r="V22" s="2212"/>
      <c r="W22" s="2212"/>
      <c r="X22" s="2212"/>
      <c r="Y22" s="2211">
        <f>(Y20+Y21)*-1</f>
        <v>0</v>
      </c>
      <c r="Z22" s="2212"/>
      <c r="AA22" s="2212"/>
      <c r="AB22" s="2212"/>
      <c r="AC22" s="2212"/>
      <c r="AD22" s="2211">
        <f>(AD20+AD21)*-1</f>
        <v>0</v>
      </c>
      <c r="AE22" s="2212"/>
      <c r="AF22" s="2212"/>
      <c r="AG22" s="2212"/>
      <c r="AH22" s="2212"/>
      <c r="AI22" s="2211">
        <f>(AI20+AI21)*-1</f>
        <v>0</v>
      </c>
      <c r="AJ22" s="2212"/>
      <c r="AK22" s="2212"/>
      <c r="AL22" s="2212"/>
      <c r="AM22" s="2212"/>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2.75">
      <c r="A23" s="2"/>
      <c r="B23" s="2163" t="s">
        <v>2216</v>
      </c>
      <c r="C23" s="2164"/>
      <c r="D23" s="2164"/>
      <c r="E23" s="2164"/>
      <c r="F23" s="2164"/>
      <c r="G23" s="2164"/>
      <c r="H23" s="2164"/>
      <c r="I23" s="2164"/>
      <c r="J23" s="2164"/>
      <c r="K23" s="2164"/>
      <c r="L23" s="2164"/>
      <c r="M23" s="2164"/>
      <c r="N23" s="2164"/>
      <c r="O23" s="2164"/>
      <c r="P23" s="2164"/>
      <c r="Q23" s="2164"/>
      <c r="R23" s="2164"/>
      <c r="S23" s="2165"/>
      <c r="T23" s="2150">
        <f>T11+T22</f>
        <v>0</v>
      </c>
      <c r="U23" s="2149"/>
      <c r="V23" s="2149"/>
      <c r="W23" s="2149"/>
      <c r="X23" s="2149"/>
      <c r="Y23" s="2150">
        <f>Y11+Y22</f>
        <v>0</v>
      </c>
      <c r="Z23" s="2149"/>
      <c r="AA23" s="2149"/>
      <c r="AB23" s="2149"/>
      <c r="AC23" s="2149"/>
      <c r="AD23" s="2150">
        <f>IF(AD11=AD21,0,AD11)</f>
        <v>0</v>
      </c>
      <c r="AE23" s="2149"/>
      <c r="AF23" s="2149"/>
      <c r="AG23" s="2149"/>
      <c r="AH23" s="2149"/>
      <c r="AI23" s="2150">
        <f>IF(AI11=AI21,0,AI11)</f>
        <v>0</v>
      </c>
      <c r="AJ23" s="2149"/>
      <c r="AK23" s="2149"/>
      <c r="AL23" s="2149"/>
      <c r="AM23" s="2149"/>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2.75">
      <c r="B24" s="2145" t="s">
        <v>1408</v>
      </c>
      <c r="C24" s="2146"/>
      <c r="D24" s="2146"/>
      <c r="E24" s="2146"/>
      <c r="F24" s="2146"/>
      <c r="G24" s="2146"/>
      <c r="H24" s="2146"/>
      <c r="I24" s="2146"/>
      <c r="J24" s="2146"/>
      <c r="K24" s="2146"/>
      <c r="L24" s="2146"/>
      <c r="M24" s="2146"/>
      <c r="N24" s="2146"/>
      <c r="O24" s="2146"/>
      <c r="P24" s="2146"/>
      <c r="Q24" s="2146"/>
      <c r="R24" s="2146"/>
      <c r="S24" s="2147"/>
      <c r="T24" s="2189">
        <f>Application!AD1014</f>
        <v>0</v>
      </c>
      <c r="U24" s="2190"/>
      <c r="V24" s="2190"/>
      <c r="W24" s="2190"/>
      <c r="X24" s="2190"/>
      <c r="Y24" s="2190"/>
      <c r="Z24" s="2190"/>
      <c r="AA24" s="2190"/>
      <c r="AB24" s="2190"/>
      <c r="AC24" s="2190"/>
      <c r="AD24" s="2190"/>
      <c r="AE24" s="2190"/>
      <c r="AF24" s="2190"/>
      <c r="AG24" s="2190"/>
      <c r="AH24" s="2190"/>
      <c r="AI24" s="2190"/>
      <c r="AJ24" s="2190"/>
      <c r="AK24" s="2190"/>
      <c r="AL24" s="2190"/>
      <c r="AM24" s="2150"/>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2.75">
      <c r="B25" s="2155" t="s">
        <v>2217</v>
      </c>
      <c r="C25" s="2156"/>
      <c r="D25" s="2156"/>
      <c r="E25" s="2156"/>
      <c r="F25" s="2156"/>
      <c r="G25" s="2156"/>
      <c r="H25" s="2156"/>
      <c r="I25" s="2156"/>
      <c r="J25" s="2156"/>
      <c r="K25" s="2156"/>
      <c r="L25" s="2156"/>
      <c r="M25" s="2156"/>
      <c r="N25" s="2156"/>
      <c r="O25" s="2156"/>
      <c r="P25" s="2156"/>
      <c r="Q25" s="2156"/>
      <c r="R25" s="2156"/>
      <c r="S25" s="2157"/>
      <c r="T25" s="2206">
        <f>IF(OR(Application!X206="yes",Application!X207="yes"),1.3,1)</f>
        <v>1</v>
      </c>
      <c r="U25" s="2207"/>
      <c r="V25" s="2207"/>
      <c r="W25" s="2207"/>
      <c r="X25" s="2207"/>
      <c r="Y25" s="2206">
        <v>1</v>
      </c>
      <c r="Z25" s="2207"/>
      <c r="AA25" s="2207"/>
      <c r="AB25" s="2207"/>
      <c r="AC25" s="2207"/>
      <c r="AD25" s="2206">
        <v>1</v>
      </c>
      <c r="AE25" s="2207"/>
      <c r="AF25" s="2207"/>
      <c r="AG25" s="2207"/>
      <c r="AH25" s="2208"/>
      <c r="AI25" s="2206">
        <v>1</v>
      </c>
      <c r="AJ25" s="2207"/>
      <c r="AK25" s="2207"/>
      <c r="AL25" s="2207"/>
      <c r="AM25" s="2208"/>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2.75">
      <c r="B26" s="2145" t="s">
        <v>967</v>
      </c>
      <c r="C26" s="2146"/>
      <c r="D26" s="2146"/>
      <c r="E26" s="2146"/>
      <c r="F26" s="2146"/>
      <c r="G26" s="2146"/>
      <c r="H26" s="2146"/>
      <c r="I26" s="2146"/>
      <c r="J26" s="2146"/>
      <c r="K26" s="2146"/>
      <c r="L26" s="2146"/>
      <c r="M26" s="2146"/>
      <c r="N26" s="2146"/>
      <c r="O26" s="2146"/>
      <c r="P26" s="2146"/>
      <c r="Q26" s="2146"/>
      <c r="R26" s="2146"/>
      <c r="S26" s="2147"/>
      <c r="T26" s="2209">
        <f>T23*T25</f>
        <v>0</v>
      </c>
      <c r="U26" s="2210"/>
      <c r="V26" s="2210"/>
      <c r="W26" s="2210"/>
      <c r="X26" s="2210"/>
      <c r="Y26" s="2209">
        <f>Y23*Y25</f>
        <v>0</v>
      </c>
      <c r="Z26" s="2210"/>
      <c r="AA26" s="2210"/>
      <c r="AB26" s="2210"/>
      <c r="AC26" s="2210"/>
      <c r="AD26" s="2209">
        <f>AD23*AD25</f>
        <v>0</v>
      </c>
      <c r="AE26" s="2210"/>
      <c r="AF26" s="2210"/>
      <c r="AG26" s="2210"/>
      <c r="AH26" s="2210"/>
      <c r="AI26" s="2209">
        <f>AI23*AI25</f>
        <v>0</v>
      </c>
      <c r="AJ26" s="2210"/>
      <c r="AK26" s="2210"/>
      <c r="AL26" s="2210"/>
      <c r="AM26" s="2210"/>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2.75">
      <c r="A27" s="8"/>
      <c r="B27" s="2155" t="s">
        <v>58</v>
      </c>
      <c r="C27" s="2156"/>
      <c r="D27" s="2156"/>
      <c r="E27" s="2156"/>
      <c r="F27" s="2156"/>
      <c r="G27" s="2156"/>
      <c r="H27" s="2156"/>
      <c r="I27" s="2156"/>
      <c r="J27" s="2156"/>
      <c r="K27" s="2156"/>
      <c r="L27" s="2156"/>
      <c r="M27" s="2156"/>
      <c r="N27" s="2156"/>
      <c r="O27" s="2156"/>
      <c r="P27" s="2156"/>
      <c r="Q27" s="2156"/>
      <c r="R27" s="2156"/>
      <c r="S27" s="2157"/>
      <c r="T27" s="2202">
        <f>Application!$AG$445</f>
        <v>1</v>
      </c>
      <c r="U27" s="2203"/>
      <c r="V27" s="2203"/>
      <c r="W27" s="2203"/>
      <c r="X27" s="2203"/>
      <c r="Y27" s="2202">
        <f>Application!$AG$445</f>
        <v>1</v>
      </c>
      <c r="Z27" s="2203"/>
      <c r="AA27" s="2203"/>
      <c r="AB27" s="2203"/>
      <c r="AC27" s="2203"/>
      <c r="AD27" s="2202">
        <f>Application!$AG$445</f>
        <v>1</v>
      </c>
      <c r="AE27" s="2203"/>
      <c r="AF27" s="2203"/>
      <c r="AG27" s="2203"/>
      <c r="AH27" s="2203"/>
      <c r="AI27" s="2202">
        <f>Application!$AG$445</f>
        <v>1</v>
      </c>
      <c r="AJ27" s="2203"/>
      <c r="AK27" s="2203"/>
      <c r="AL27" s="2203"/>
      <c r="AM27" s="2203"/>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45" t="s">
        <v>968</v>
      </c>
      <c r="C28" s="2146"/>
      <c r="D28" s="2146"/>
      <c r="E28" s="2146"/>
      <c r="F28" s="2146"/>
      <c r="G28" s="2146"/>
      <c r="H28" s="2146"/>
      <c r="I28" s="2146"/>
      <c r="J28" s="2146"/>
      <c r="K28" s="2146"/>
      <c r="L28" s="2146"/>
      <c r="M28" s="2146"/>
      <c r="N28" s="2146"/>
      <c r="O28" s="2146"/>
      <c r="P28" s="2146"/>
      <c r="Q28" s="2146"/>
      <c r="R28" s="2146"/>
      <c r="S28" s="2147"/>
      <c r="T28" s="2204">
        <f>IF(ISERROR((T26*T27)),0,(T26*T27))</f>
        <v>0</v>
      </c>
      <c r="U28" s="2205"/>
      <c r="V28" s="2205"/>
      <c r="W28" s="2205"/>
      <c r="X28" s="2205"/>
      <c r="Y28" s="2204">
        <f>IF(ISERROR((Y26*Y27)),0,(Y26*Y27))</f>
        <v>0</v>
      </c>
      <c r="Z28" s="2205"/>
      <c r="AA28" s="2205"/>
      <c r="AB28" s="2205"/>
      <c r="AC28" s="2205"/>
      <c r="AD28" s="2204">
        <f>IF(ISERROR((AD26*AD27)),0,(AD26*AD27))</f>
        <v>0</v>
      </c>
      <c r="AE28" s="2205"/>
      <c r="AF28" s="2205"/>
      <c r="AG28" s="2205"/>
      <c r="AH28" s="2205"/>
      <c r="AI28" s="2204">
        <f>IF(ISERROR((AI26*AI27)),0,(AI26*AI27))</f>
        <v>0</v>
      </c>
      <c r="AJ28" s="2205"/>
      <c r="AK28" s="2205"/>
      <c r="AL28" s="2205"/>
      <c r="AM28" s="2205"/>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2.75">
      <c r="B29" s="2145" t="s">
        <v>502</v>
      </c>
      <c r="C29" s="2146"/>
      <c r="D29" s="2146"/>
      <c r="E29" s="2146"/>
      <c r="F29" s="2146"/>
      <c r="G29" s="2146"/>
      <c r="H29" s="2146"/>
      <c r="I29" s="2146"/>
      <c r="J29" s="2146"/>
      <c r="K29" s="2146"/>
      <c r="L29" s="2146"/>
      <c r="M29" s="2146"/>
      <c r="N29" s="2146"/>
      <c r="O29" s="2146"/>
      <c r="P29" s="2146"/>
      <c r="Q29" s="2146"/>
      <c r="R29" s="2146"/>
      <c r="S29" s="2147"/>
      <c r="T29" s="2189">
        <f>T28+Y28+AD28+AI28</f>
        <v>0</v>
      </c>
      <c r="U29" s="2190"/>
      <c r="V29" s="2190"/>
      <c r="W29" s="2190"/>
      <c r="X29" s="2190"/>
      <c r="Y29" s="2190"/>
      <c r="Z29" s="2190"/>
      <c r="AA29" s="2190"/>
      <c r="AB29" s="2190"/>
      <c r="AC29" s="2190"/>
      <c r="AD29" s="2190"/>
      <c r="AE29" s="2190"/>
      <c r="AF29" s="2190"/>
      <c r="AG29" s="2190"/>
      <c r="AH29" s="2190"/>
      <c r="AI29" s="2190"/>
      <c r="AJ29" s="2190"/>
      <c r="AK29" s="2190"/>
      <c r="AL29" s="2190"/>
      <c r="AM29" s="2150"/>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144" t="s">
        <v>2218</v>
      </c>
      <c r="D30" s="2144"/>
      <c r="E30" s="2144"/>
      <c r="F30" s="2144"/>
      <c r="G30" s="2144"/>
      <c r="H30" s="2144"/>
      <c r="I30" s="2144"/>
      <c r="J30" s="2144"/>
      <c r="K30" s="2144"/>
      <c r="L30" s="2144"/>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2219</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2.75">
      <c r="B32" s="8"/>
      <c r="C32" s="2154"/>
      <c r="D32" s="2154"/>
      <c r="E32" s="2154"/>
      <c r="F32" s="2154"/>
      <c r="G32" s="2154"/>
      <c r="H32" s="2154"/>
      <c r="I32" s="2154"/>
      <c r="J32" s="2154"/>
      <c r="K32" s="2154"/>
      <c r="L32" s="2154"/>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2.75">
      <c r="A33" s="6" t="s">
        <v>951</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2.75">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4"/>
      <c r="Y35" s="2186" t="s">
        <v>1808</v>
      </c>
      <c r="Z35" s="2186"/>
      <c r="AA35" s="2186"/>
      <c r="AB35" s="2186"/>
      <c r="AC35" s="2186"/>
      <c r="AD35" s="2187" t="s">
        <v>531</v>
      </c>
      <c r="AE35" s="2187"/>
      <c r="AF35" s="2187"/>
      <c r="AG35" s="2187"/>
      <c r="AH35" s="2187"/>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86"/>
      <c r="Z36" s="2186"/>
      <c r="AA36" s="2186"/>
      <c r="AB36" s="2186"/>
      <c r="AC36" s="2186"/>
      <c r="AD36" s="2187"/>
      <c r="AE36" s="2187"/>
      <c r="AF36" s="2187"/>
      <c r="AG36" s="2187"/>
      <c r="AH36" s="2187"/>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86"/>
      <c r="Z37" s="2186"/>
      <c r="AA37" s="2186"/>
      <c r="AB37" s="2186"/>
      <c r="AC37" s="2186"/>
      <c r="AD37" s="2187"/>
      <c r="AE37" s="2187"/>
      <c r="AF37" s="2187"/>
      <c r="AG37" s="2187"/>
      <c r="AH37" s="2187"/>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45" t="s">
        <v>968</v>
      </c>
      <c r="C38" s="2146"/>
      <c r="D38" s="2146"/>
      <c r="E38" s="2146"/>
      <c r="F38" s="2146"/>
      <c r="G38" s="2146"/>
      <c r="H38" s="2146"/>
      <c r="I38" s="2146"/>
      <c r="J38" s="2146"/>
      <c r="K38" s="2146"/>
      <c r="L38" s="2146"/>
      <c r="M38" s="2146"/>
      <c r="N38" s="2146"/>
      <c r="O38" s="2146"/>
      <c r="P38" s="2146"/>
      <c r="Q38" s="2146"/>
      <c r="R38" s="2146"/>
      <c r="S38" s="2146"/>
      <c r="T38" s="2146"/>
      <c r="U38" s="2146"/>
      <c r="V38" s="2146"/>
      <c r="W38" s="2146"/>
      <c r="X38" s="2147"/>
      <c r="Y38" s="2149">
        <f>IF(T24&gt;=(T23+Y23+AD23+AI23),T28+Y28,0)</f>
        <v>0</v>
      </c>
      <c r="Z38" s="2149"/>
      <c r="AA38" s="2149"/>
      <c r="AB38" s="2149"/>
      <c r="AC38" s="2149"/>
      <c r="AD38" s="2149">
        <f>IF(T24&gt;=(T23+Y23+AD23+AI23),AD28+AI28,0)</f>
        <v>0</v>
      </c>
      <c r="AE38" s="2149"/>
      <c r="AF38" s="2149"/>
      <c r="AG38" s="2149"/>
      <c r="AH38" s="2149"/>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2.75">
      <c r="B39" s="2145" t="s">
        <v>1997</v>
      </c>
      <c r="C39" s="2146"/>
      <c r="D39" s="2146"/>
      <c r="E39" s="2146"/>
      <c r="F39" s="2146"/>
      <c r="G39" s="2146"/>
      <c r="H39" s="2146"/>
      <c r="I39" s="2146"/>
      <c r="J39" s="2146"/>
      <c r="K39" s="2146"/>
      <c r="L39" s="2146"/>
      <c r="M39" s="2146"/>
      <c r="N39" s="2146"/>
      <c r="O39" s="2146"/>
      <c r="P39" s="2146"/>
      <c r="Q39" s="2146"/>
      <c r="R39" s="2146"/>
      <c r="S39" s="2146"/>
      <c r="T39" s="2146"/>
      <c r="U39" s="2146"/>
      <c r="V39" s="2146"/>
      <c r="W39" s="2146"/>
      <c r="X39" s="2147"/>
      <c r="Y39" s="2188">
        <v>3.2399999999999998E-2</v>
      </c>
      <c r="Z39" s="2188"/>
      <c r="AA39" s="2188"/>
      <c r="AB39" s="2188"/>
      <c r="AC39" s="2188"/>
      <c r="AD39" s="2188">
        <v>3.2399999999999998E-2</v>
      </c>
      <c r="AE39" s="2188"/>
      <c r="AF39" s="2188"/>
      <c r="AG39" s="2188"/>
      <c r="AH39" s="2188"/>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45" t="s">
        <v>472</v>
      </c>
      <c r="C40" s="2146"/>
      <c r="D40" s="2146"/>
      <c r="E40" s="2146"/>
      <c r="F40" s="2146"/>
      <c r="G40" s="2146"/>
      <c r="H40" s="2146"/>
      <c r="I40" s="2146"/>
      <c r="J40" s="2146"/>
      <c r="K40" s="2146"/>
      <c r="L40" s="2146"/>
      <c r="M40" s="2146"/>
      <c r="N40" s="2146"/>
      <c r="O40" s="2146"/>
      <c r="P40" s="2146"/>
      <c r="Q40" s="2146"/>
      <c r="R40" s="2146"/>
      <c r="S40" s="2146"/>
      <c r="T40" s="2146"/>
      <c r="U40" s="2146"/>
      <c r="V40" s="2146"/>
      <c r="W40" s="2146"/>
      <c r="X40" s="2147"/>
      <c r="Y40" s="2149">
        <f>ROUND(Y38*Y39,0)</f>
        <v>0</v>
      </c>
      <c r="Z40" s="2149"/>
      <c r="AA40" s="2149"/>
      <c r="AB40" s="2149"/>
      <c r="AC40" s="2149"/>
      <c r="AD40" s="2150">
        <f>ROUND(AD38*AD39,0)</f>
        <v>0</v>
      </c>
      <c r="AE40" s="2149"/>
      <c r="AF40" s="2149"/>
      <c r="AG40" s="2149"/>
      <c r="AH40" s="2149"/>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2.75">
      <c r="B41" s="2145" t="s">
        <v>473</v>
      </c>
      <c r="C41" s="2146"/>
      <c r="D41" s="2146"/>
      <c r="E41" s="2146"/>
      <c r="F41" s="2146"/>
      <c r="G41" s="2146"/>
      <c r="H41" s="2146"/>
      <c r="I41" s="2146"/>
      <c r="J41" s="2146"/>
      <c r="K41" s="2146"/>
      <c r="L41" s="2146"/>
      <c r="M41" s="2146"/>
      <c r="N41" s="2146"/>
      <c r="O41" s="2146"/>
      <c r="P41" s="2146"/>
      <c r="Q41" s="2146"/>
      <c r="R41" s="2146"/>
      <c r="S41" s="2146"/>
      <c r="T41" s="2146"/>
      <c r="U41" s="2146"/>
      <c r="V41" s="2146"/>
      <c r="W41" s="2146"/>
      <c r="X41" s="2147"/>
      <c r="Y41" s="2151">
        <f>Y40+AD40</f>
        <v>0</v>
      </c>
      <c r="Z41" s="2152"/>
      <c r="AA41" s="2152"/>
      <c r="AB41" s="2152"/>
      <c r="AC41" s="2152"/>
      <c r="AD41" s="2152"/>
      <c r="AE41" s="2152"/>
      <c r="AF41" s="2152"/>
      <c r="AG41" s="2152"/>
      <c r="AH41" s="2153"/>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148" t="s">
        <v>1998</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2.75">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2.75">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2.75">
      <c r="A45" s="6" t="s">
        <v>961</v>
      </c>
      <c r="C45" s="6" t="s">
        <v>547</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2.75">
      <c r="D46" s="6" t="s">
        <v>548</v>
      </c>
      <c r="AB46" s="2176">
        <f>'Sources and Uses Budget'!B105-'Sources and Uses Budget'!B15</f>
        <v>0</v>
      </c>
      <c r="AC46" s="2177"/>
      <c r="AD46" s="2177"/>
      <c r="AE46" s="2177"/>
      <c r="AF46" s="2178"/>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708</v>
      </c>
      <c r="AB47" s="2176">
        <f>Application!AG644-MIN('Sources and Uses Budget'!B15,Application!AG404)</f>
        <v>0</v>
      </c>
      <c r="AC47" s="2177"/>
      <c r="AD47" s="2177"/>
      <c r="AE47" s="2177"/>
      <c r="AF47" s="2178"/>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2.75">
      <c r="D48" s="6" t="s">
        <v>922</v>
      </c>
      <c r="AB48" s="2176">
        <f>AB46-AB47</f>
        <v>0</v>
      </c>
      <c r="AC48" s="2177"/>
      <c r="AD48" s="2177"/>
      <c r="AE48" s="2177"/>
      <c r="AF48" s="2178"/>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2.75">
      <c r="D49" s="6" t="s">
        <v>433</v>
      </c>
      <c r="X49" s="2"/>
      <c r="Y49" s="2"/>
      <c r="Z49" s="2"/>
      <c r="AA49" s="430"/>
      <c r="AB49" s="2179"/>
      <c r="AC49" s="2180"/>
      <c r="AD49" s="2180"/>
      <c r="AE49" s="2180"/>
      <c r="AF49" s="2181"/>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182" t="s">
        <v>1541</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356</v>
      </c>
      <c r="E53"/>
      <c r="F53"/>
      <c r="G53"/>
      <c r="H53"/>
      <c r="I53"/>
      <c r="J53"/>
      <c r="K53"/>
      <c r="L53"/>
      <c r="M53"/>
      <c r="N53"/>
      <c r="O53"/>
      <c r="P53"/>
      <c r="Q53"/>
      <c r="R53"/>
      <c r="S53"/>
      <c r="T53"/>
      <c r="U53"/>
      <c r="V53"/>
      <c r="W53"/>
      <c r="X53"/>
      <c r="Y53"/>
      <c r="Z53"/>
      <c r="AA53"/>
      <c r="AB53" s="2176">
        <f>ROUND(IF(ISERROR((AB48/AB49)),0,(AB48/AB49)),0)</f>
        <v>0</v>
      </c>
      <c r="AC53" s="2177"/>
      <c r="AD53" s="2177"/>
      <c r="AE53" s="2177"/>
      <c r="AF53" s="2178"/>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357</v>
      </c>
      <c r="AB54" s="2176">
        <f>(AB53/10)</f>
        <v>0</v>
      </c>
      <c r="AC54" s="2177"/>
      <c r="AD54" s="2177"/>
      <c r="AE54" s="2177"/>
      <c r="AF54" s="2178"/>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2.75">
      <c r="D55" s="6" t="s">
        <v>879</v>
      </c>
      <c r="AB55" s="2183">
        <f>(IF((Y41&lt;AB54),Y41,AB54))</f>
        <v>0</v>
      </c>
      <c r="AC55" s="2184"/>
      <c r="AD55" s="2184"/>
      <c r="AE55" s="2184"/>
      <c r="AF55" s="2185"/>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2.75">
      <c r="D56" s="6" t="s">
        <v>878</v>
      </c>
      <c r="AB56" s="2176">
        <f>ROUND((10*AB55*AB49),0)</f>
        <v>0</v>
      </c>
      <c r="AC56" s="2177"/>
      <c r="AD56" s="2177"/>
      <c r="AE56" s="2177"/>
      <c r="AF56" s="2178"/>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2.75">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877</v>
      </c>
      <c r="AB58" s="2192">
        <f>AB48-AB56</f>
        <v>0</v>
      </c>
      <c r="AC58" s="2192"/>
      <c r="AD58" s="2192"/>
      <c r="AE58" s="2192"/>
      <c r="AF58" s="2192"/>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2.75">
      <c r="A60" s="6" t="s">
        <v>748</v>
      </c>
      <c r="C60" s="6" t="s">
        <v>71</v>
      </c>
      <c r="Y60" s="2197" t="s">
        <v>657</v>
      </c>
      <c r="Z60" s="2197"/>
      <c r="AA60" s="2197"/>
      <c r="AB60" s="2197"/>
      <c r="AC60" s="2197"/>
      <c r="AD60" s="2197" t="s">
        <v>531</v>
      </c>
      <c r="AE60" s="2197"/>
      <c r="AF60" s="2197"/>
      <c r="AG60" s="2197"/>
      <c r="AH60" s="2197"/>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2.75">
      <c r="C61" s="336"/>
      <c r="D61" s="849" t="s">
        <v>1554</v>
      </c>
      <c r="E61" s="850"/>
      <c r="F61" s="850"/>
      <c r="G61" s="850"/>
      <c r="H61" s="850"/>
      <c r="I61" s="850"/>
      <c r="J61" s="850"/>
      <c r="K61" s="850"/>
      <c r="L61" s="24"/>
      <c r="M61" s="24"/>
      <c r="N61" s="24"/>
      <c r="O61" s="24"/>
      <c r="P61" s="24"/>
      <c r="Q61" s="24"/>
      <c r="R61" s="24"/>
      <c r="S61" s="24"/>
      <c r="T61" s="24"/>
      <c r="U61" s="24"/>
      <c r="V61" s="24"/>
      <c r="W61" s="24"/>
      <c r="X61" s="24"/>
      <c r="Y61" s="2198">
        <f>IF(AND(Application!$X$206="No",Application!$X$207="No",T25=1),T28,IF(OR(AND(OR(Application!X206="Yes",Application!X207="Yes"),Application!$D$226="Special Needs"),T25=1),(T23+Y28)*T27,Y28))</f>
        <v>0</v>
      </c>
      <c r="Z61" s="2199"/>
      <c r="AA61" s="2199"/>
      <c r="AB61" s="2199"/>
      <c r="AC61" s="2200"/>
      <c r="AD61" s="2201">
        <f>IF(AND(T25=1.3,Application!$D$226 ="At-Risk"), AI28,IF(Application!D226&lt;&gt;"At-Risk",0,AD28))</f>
        <v>0</v>
      </c>
      <c r="AE61" s="2199"/>
      <c r="AF61" s="2199"/>
      <c r="AG61" s="2199"/>
      <c r="AH61" s="2200"/>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93" t="s">
        <v>1622</v>
      </c>
      <c r="F62" s="2193"/>
      <c r="G62" s="2193"/>
      <c r="H62" s="2193"/>
      <c r="I62" s="2193"/>
      <c r="J62" s="2193"/>
      <c r="K62" s="2193"/>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93"/>
      <c r="F63" s="2193"/>
      <c r="G63" s="2193"/>
      <c r="H63" s="2193"/>
      <c r="I63" s="2193"/>
      <c r="J63" s="2193"/>
      <c r="K63" s="2193"/>
      <c r="L63" s="2193"/>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2.75">
      <c r="C64" s="6"/>
      <c r="D64" s="6" t="s">
        <v>664</v>
      </c>
      <c r="E64" s="293"/>
      <c r="F64" s="293"/>
      <c r="G64" s="293"/>
      <c r="H64" s="293"/>
      <c r="I64" s="293"/>
      <c r="J64" s="293"/>
      <c r="K64" s="293"/>
      <c r="L64" s="293"/>
      <c r="M64" s="293"/>
      <c r="N64" s="293"/>
      <c r="O64" s="293"/>
      <c r="P64" s="293"/>
      <c r="Q64" s="293"/>
      <c r="R64" s="293"/>
      <c r="S64" s="293"/>
      <c r="T64" s="293"/>
      <c r="U64" s="293"/>
      <c r="V64" s="293"/>
      <c r="W64" s="293"/>
      <c r="X64" s="293"/>
      <c r="Y64" s="2194">
        <f>IF(AND(Application!X208="Yes",T25=1),95%, 13%)</f>
        <v>0.13</v>
      </c>
      <c r="Z64" s="2194"/>
      <c r="AA64" s="2194"/>
      <c r="AB64" s="2194"/>
      <c r="AC64" s="2194"/>
      <c r="AD64" s="2194">
        <f>IF(Application!X208="Yes",95%, 13%)</f>
        <v>0.13</v>
      </c>
      <c r="AE64" s="2194"/>
      <c r="AF64" s="2194"/>
      <c r="AG64" s="2194"/>
      <c r="AH64" s="2194"/>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2.75">
      <c r="C65" s="6"/>
      <c r="D65" s="6" t="s">
        <v>1102</v>
      </c>
      <c r="Y65" s="1981">
        <f>ROUND(Y61*Y64,0)</f>
        <v>0</v>
      </c>
      <c r="Z65" s="2195"/>
      <c r="AA65" s="2195"/>
      <c r="AB65" s="2195"/>
      <c r="AC65" s="2195"/>
      <c r="AD65" s="1981" t="str">
        <f>IF(Application!D226="At-Risk",ROUND(AD61*AD64,0),"$0")</f>
        <v>$0</v>
      </c>
      <c r="AE65" s="2196"/>
      <c r="AF65" s="2196"/>
      <c r="AG65" s="2196"/>
      <c r="AH65" s="2196"/>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2.75">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2.75">
      <c r="A67" s="6" t="s">
        <v>749</v>
      </c>
      <c r="C67" s="6" t="s">
        <v>549</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2.75">
      <c r="A68" s="336"/>
      <c r="B68" s="2"/>
      <c r="C68" s="336"/>
      <c r="D68" s="336" t="s">
        <v>432</v>
      </c>
      <c r="E68" s="2"/>
      <c r="F68" s="2"/>
      <c r="G68" s="2"/>
      <c r="H68" s="2"/>
      <c r="I68" s="2"/>
      <c r="J68" s="2"/>
      <c r="K68" s="2"/>
      <c r="L68" s="2"/>
      <c r="M68" s="2"/>
      <c r="N68" s="2"/>
      <c r="O68" s="2"/>
      <c r="P68" s="2"/>
      <c r="Q68" s="2"/>
      <c r="R68" s="2"/>
      <c r="S68" s="2"/>
      <c r="T68" s="2"/>
      <c r="U68" s="2"/>
      <c r="V68" s="2"/>
      <c r="W68" s="2"/>
      <c r="X68" s="2"/>
      <c r="Y68" s="2"/>
      <c r="Z68" s="2"/>
      <c r="AA68" s="2"/>
      <c r="AB68" s="2179"/>
      <c r="AC68" s="2180"/>
      <c r="AD68" s="2180"/>
      <c r="AE68" s="2180"/>
      <c r="AF68" s="2181"/>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171" t="s">
        <v>1999</v>
      </c>
      <c r="F69" s="2171"/>
      <c r="G69" s="2171"/>
      <c r="H69" s="2171"/>
      <c r="I69" s="2171"/>
      <c r="J69" s="2171"/>
      <c r="K69" s="2171"/>
      <c r="L69" s="2171"/>
      <c r="M69" s="2171"/>
      <c r="N69" s="2171"/>
      <c r="O69" s="2171"/>
      <c r="P69" s="2171"/>
      <c r="Q69" s="2171"/>
      <c r="R69" s="2171"/>
      <c r="S69" s="2171"/>
      <c r="T69" s="2171"/>
      <c r="U69" s="2171"/>
      <c r="V69" s="2171"/>
      <c r="W69" s="2171"/>
      <c r="X69" s="2171"/>
      <c r="Y69" s="2171"/>
      <c r="Z69" s="2171"/>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171"/>
      <c r="F70" s="2171"/>
      <c r="G70" s="2171"/>
      <c r="H70" s="2171"/>
      <c r="I70" s="2171"/>
      <c r="J70" s="2171"/>
      <c r="K70" s="2171"/>
      <c r="L70" s="2171"/>
      <c r="M70" s="2171"/>
      <c r="N70" s="2171"/>
      <c r="O70" s="2171"/>
      <c r="P70" s="2171"/>
      <c r="Q70" s="2171"/>
      <c r="R70" s="2171"/>
      <c r="S70" s="2171"/>
      <c r="T70" s="2171"/>
      <c r="U70" s="2171"/>
      <c r="V70" s="2171"/>
      <c r="W70" s="2171"/>
      <c r="X70" s="2171"/>
      <c r="Y70" s="2171"/>
      <c r="Z70" s="2171"/>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171"/>
      <c r="F71" s="2171"/>
      <c r="G71" s="2171"/>
      <c r="H71" s="2171"/>
      <c r="I71" s="2171"/>
      <c r="J71" s="2171"/>
      <c r="K71" s="2171"/>
      <c r="L71" s="2171"/>
      <c r="M71" s="2171"/>
      <c r="N71" s="2171"/>
      <c r="O71" s="2171"/>
      <c r="P71" s="2171"/>
      <c r="Q71" s="2171"/>
      <c r="R71" s="2171"/>
      <c r="S71" s="2171"/>
      <c r="T71" s="2171"/>
      <c r="U71" s="2171"/>
      <c r="V71" s="2171"/>
      <c r="W71" s="2171"/>
      <c r="X71" s="2171"/>
      <c r="Y71" s="2171"/>
      <c r="Z71" s="2171"/>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875</v>
      </c>
      <c r="AB73" s="2172">
        <f>ROUND(IF(ISERROR((AB58/AB68)),0,(AB58/AB68)),0)</f>
        <v>0</v>
      </c>
      <c r="AC73" s="2172"/>
      <c r="AD73" s="2172"/>
      <c r="AE73" s="2172"/>
      <c r="AF73" s="2172"/>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876</v>
      </c>
      <c r="AB74" s="2173">
        <f>IF((Y65+AD65&lt;AB73),Y65+AD65,AB73)</f>
        <v>0</v>
      </c>
      <c r="AC74" s="2174"/>
      <c r="AD74" s="2174"/>
      <c r="AE74" s="2174"/>
      <c r="AF74" s="2175"/>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1555</v>
      </c>
      <c r="AB75" s="2191">
        <f>AB74*AB68</f>
        <v>0</v>
      </c>
      <c r="AC75" s="2191"/>
      <c r="AD75" s="2191"/>
      <c r="AE75" s="2191"/>
      <c r="AF75" s="2191"/>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877</v>
      </c>
      <c r="AB77" s="2192">
        <f>AB48-(AB56+AB75)</f>
        <v>0</v>
      </c>
      <c r="AC77" s="2192"/>
      <c r="AD77" s="2192"/>
      <c r="AE77" s="2192"/>
      <c r="AF77" s="2192"/>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ewnehxU114/dJT0iz+cfDvvdbOhcVzk7exsJP2z7ePNOZxBdt169yAx7MGYvttHsRedBBwwKSsvs+/mWwRAGrA==" saltValue="qmBiHv/hXO/h+m3Q+AiRyw==" spinCount="100000" sheet="1" objects="1" scenarios="1"/>
  <mergeCells count="135">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B24:S24"/>
    <mergeCell ref="B25:S25"/>
    <mergeCell ref="B26:S26"/>
    <mergeCell ref="B27:S27"/>
    <mergeCell ref="B28:S28"/>
    <mergeCell ref="B29:S29"/>
    <mergeCell ref="C18:S18"/>
    <mergeCell ref="C19:S19"/>
    <mergeCell ref="B20:S20"/>
    <mergeCell ref="B21:S21"/>
    <mergeCell ref="B22:S22"/>
    <mergeCell ref="B23:S23"/>
    <mergeCell ref="C30:AN30"/>
    <mergeCell ref="B38:X38"/>
    <mergeCell ref="B39:X39"/>
    <mergeCell ref="B40:X40"/>
    <mergeCell ref="B41:X41"/>
    <mergeCell ref="B42:AH42"/>
    <mergeCell ref="Y40:AC40"/>
    <mergeCell ref="AD40:AH40"/>
    <mergeCell ref="Y41:AH41"/>
    <mergeCell ref="C32:AN32"/>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31"/>
  <sheetViews>
    <sheetView showGridLines="0" zoomScaleNormal="100" zoomScaleSheetLayoutView="100" workbookViewId="0">
      <selection activeCell="B8" sqref="B8:AC8"/>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3" width="2.42578125" style="65" hidden="1" customWidth="1"/>
    <col min="54" max="54" width="2.5703125" style="65" hidden="1" customWidth="1"/>
    <col min="55" max="59" width="3.5703125" style="68" hidden="1" customWidth="1"/>
    <col min="60" max="75" width="3.5703125" style="65" hidden="1" customWidth="1"/>
    <col min="76" max="81" width="4.5703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620" t="s">
        <v>271</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1"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1713" t="s">
        <v>250</v>
      </c>
      <c r="AF4" s="1713"/>
      <c r="AG4" s="1713"/>
      <c r="AH4" s="1713"/>
      <c r="AI4" s="1713"/>
      <c r="AJ4" s="1713"/>
      <c r="AK4" s="1713"/>
      <c r="AL4" s="49"/>
    </row>
    <row r="5" spans="1:76" s="63" customFormat="1" ht="14.1" customHeight="1">
      <c r="A5" s="153"/>
      <c r="AE5" s="35"/>
      <c r="AF5" s="35"/>
      <c r="AG5" s="35"/>
      <c r="AH5" s="35"/>
      <c r="AI5" s="35"/>
      <c r="AJ5" s="35"/>
      <c r="AK5" s="35"/>
      <c r="AL5" s="49"/>
    </row>
    <row r="6" spans="1:76" s="63" customFormat="1" ht="14.1" customHeight="1">
      <c r="A6" s="153"/>
      <c r="B6" s="153" t="s">
        <v>259</v>
      </c>
      <c r="AF6" s="2345" t="s">
        <v>109</v>
      </c>
      <c r="AG6" s="2345"/>
      <c r="AH6" s="2345"/>
      <c r="AI6" s="2345"/>
      <c r="AJ6" s="2345"/>
      <c r="AK6" s="2345"/>
      <c r="AL6" s="49"/>
    </row>
    <row r="7" spans="1:76" s="9" customFormat="1" ht="14.1" customHeight="1">
      <c r="A7" s="153"/>
      <c r="B7" s="106" t="s">
        <v>341</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444"/>
      <c r="C8" s="2444"/>
      <c r="D8" s="2444"/>
      <c r="E8" s="2444"/>
      <c r="F8" s="2444"/>
      <c r="G8" s="2444"/>
      <c r="H8" s="2444"/>
      <c r="I8" s="2444"/>
      <c r="J8" s="2444"/>
      <c r="K8" s="2444"/>
      <c r="L8" s="2444"/>
      <c r="M8" s="2444"/>
      <c r="N8" s="2444"/>
      <c r="O8" s="2444"/>
      <c r="P8" s="2444"/>
      <c r="Q8" s="2444"/>
      <c r="R8" s="2444"/>
      <c r="S8" s="2444"/>
      <c r="T8" s="2444"/>
      <c r="U8" s="2444"/>
      <c r="V8" s="2444"/>
      <c r="W8" s="2444"/>
      <c r="X8" s="2444"/>
      <c r="Y8" s="2444"/>
      <c r="Z8" s="2444"/>
      <c r="AA8" s="2444"/>
      <c r="AB8" s="2444"/>
      <c r="AC8" s="2444"/>
      <c r="AD8" s="35"/>
      <c r="AJ8" s="63"/>
      <c r="AK8" s="49"/>
      <c r="AL8" s="49"/>
      <c r="AO8" s="162"/>
    </row>
    <row r="9" spans="1:76" s="9" customFormat="1" ht="14.1" customHeight="1">
      <c r="A9" s="153"/>
      <c r="AL9" s="49"/>
      <c r="AN9" s="748" t="s">
        <v>195</v>
      </c>
      <c r="AO9" s="775"/>
    </row>
    <row r="10" spans="1:76" s="146" customFormat="1" ht="14.1" customHeight="1">
      <c r="A10" s="153"/>
      <c r="B10" s="216" t="s">
        <v>1836</v>
      </c>
      <c r="AJ10" s="9"/>
      <c r="AK10" s="9"/>
      <c r="AL10" s="49"/>
      <c r="AN10" s="758" t="s">
        <v>1439</v>
      </c>
      <c r="AO10" s="776">
        <v>4</v>
      </c>
    </row>
    <row r="11" spans="1:76" s="9" customFormat="1" ht="14.1" customHeight="1">
      <c r="A11" s="153"/>
      <c r="B11" s="2444" t="s">
        <v>195</v>
      </c>
      <c r="C11" s="2444"/>
      <c r="D11" s="2444"/>
      <c r="E11" s="2444"/>
      <c r="F11" s="2444"/>
      <c r="G11" s="2444"/>
      <c r="H11" s="2444"/>
      <c r="I11" s="2444"/>
      <c r="J11" s="2444"/>
      <c r="K11" s="2444"/>
      <c r="L11" s="2444"/>
      <c r="M11" s="2444"/>
      <c r="N11" s="2444"/>
      <c r="O11" s="2444"/>
      <c r="P11" s="2444"/>
      <c r="Q11" s="2444"/>
      <c r="R11" s="2444"/>
      <c r="S11" s="2444"/>
      <c r="T11" s="2444"/>
      <c r="U11" s="2444"/>
      <c r="V11" s="2444"/>
      <c r="W11" s="2444"/>
      <c r="X11" s="2444"/>
      <c r="Y11" s="2444"/>
      <c r="Z11" s="2444"/>
      <c r="AA11" s="2444"/>
      <c r="AB11" s="2444"/>
      <c r="AC11" s="2444"/>
      <c r="AD11" s="2444"/>
      <c r="AE11" s="2444"/>
      <c r="AF11" s="2444"/>
      <c r="AG11" s="2444"/>
      <c r="AH11" s="2444"/>
      <c r="AI11" s="2444"/>
      <c r="AL11" s="49"/>
      <c r="AN11" s="758" t="s">
        <v>1440</v>
      </c>
      <c r="AO11" s="776">
        <v>6</v>
      </c>
    </row>
    <row r="12" spans="1:76" s="9" customFormat="1" ht="14.1"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1" customHeight="1">
      <c r="A13" s="39"/>
      <c r="B13" s="2257" t="s">
        <v>1835</v>
      </c>
      <c r="C13" s="2257"/>
      <c r="D13" s="2257"/>
      <c r="E13" s="2257"/>
      <c r="F13" s="2257"/>
      <c r="G13" s="2257"/>
      <c r="H13" s="2257"/>
      <c r="I13" s="2257"/>
      <c r="J13" s="2257"/>
      <c r="K13" s="2257"/>
      <c r="L13" s="2257"/>
      <c r="M13" s="2257"/>
      <c r="N13" s="2257"/>
      <c r="O13" s="2257"/>
      <c r="P13" s="2257"/>
      <c r="Q13" s="2257"/>
      <c r="R13" s="2257"/>
      <c r="S13" s="2257"/>
      <c r="T13" s="2257"/>
      <c r="U13" s="2257"/>
      <c r="V13" s="2257"/>
      <c r="W13" s="2257"/>
      <c r="X13" s="2257"/>
      <c r="Y13" s="2257"/>
      <c r="Z13" s="2257"/>
      <c r="AA13" s="2257"/>
      <c r="AB13" s="2257"/>
      <c r="AC13" s="2257"/>
      <c r="AD13" s="2257"/>
      <c r="AE13" s="2257"/>
      <c r="AF13" s="2257"/>
      <c r="AG13" s="2257"/>
      <c r="AH13" s="2257"/>
      <c r="AI13" s="2257"/>
      <c r="AJ13" s="2257"/>
      <c r="AK13" s="2257"/>
      <c r="AL13" s="49"/>
      <c r="AN13" s="71"/>
      <c r="AO13" s="151"/>
    </row>
    <row r="14" spans="1:76" s="9" customFormat="1" ht="14.1" customHeight="1">
      <c r="A14" s="161"/>
      <c r="B14" s="2257"/>
      <c r="C14" s="2257"/>
      <c r="D14" s="2257"/>
      <c r="E14" s="2257"/>
      <c r="F14" s="2257"/>
      <c r="G14" s="2257"/>
      <c r="H14" s="2257"/>
      <c r="I14" s="2257"/>
      <c r="J14" s="2257"/>
      <c r="K14" s="2257"/>
      <c r="L14" s="2257"/>
      <c r="M14" s="2257"/>
      <c r="N14" s="2257"/>
      <c r="O14" s="2257"/>
      <c r="P14" s="2257"/>
      <c r="Q14" s="2257"/>
      <c r="R14" s="2257"/>
      <c r="S14" s="2257"/>
      <c r="T14" s="2257"/>
      <c r="U14" s="2257"/>
      <c r="V14" s="2257"/>
      <c r="W14" s="2257"/>
      <c r="X14" s="2257"/>
      <c r="Y14" s="2257"/>
      <c r="Z14" s="2257"/>
      <c r="AA14" s="2257"/>
      <c r="AB14" s="2257"/>
      <c r="AC14" s="2257"/>
      <c r="AD14" s="2257"/>
      <c r="AE14" s="2257"/>
      <c r="AF14" s="2257"/>
      <c r="AG14" s="2257"/>
      <c r="AH14" s="2257"/>
      <c r="AI14" s="2257"/>
      <c r="AJ14" s="2257"/>
      <c r="AK14" s="2257"/>
      <c r="AL14" s="49"/>
    </row>
    <row r="15" spans="1:76" s="9" customFormat="1" ht="14.1" customHeight="1">
      <c r="A15" s="161"/>
      <c r="B15" s="2257"/>
      <c r="C15" s="2257"/>
      <c r="D15" s="2257"/>
      <c r="E15" s="2257"/>
      <c r="F15" s="2257"/>
      <c r="G15" s="2257"/>
      <c r="H15" s="2257"/>
      <c r="I15" s="2257"/>
      <c r="J15" s="2257"/>
      <c r="K15" s="2257"/>
      <c r="L15" s="2257"/>
      <c r="M15" s="2257"/>
      <c r="N15" s="2257"/>
      <c r="O15" s="2257"/>
      <c r="P15" s="2257"/>
      <c r="Q15" s="2257"/>
      <c r="R15" s="2257"/>
      <c r="S15" s="2257"/>
      <c r="T15" s="2257"/>
      <c r="U15" s="2257"/>
      <c r="V15" s="2257"/>
      <c r="W15" s="2257"/>
      <c r="X15" s="2257"/>
      <c r="Y15" s="2257"/>
      <c r="Z15" s="2257"/>
      <c r="AA15" s="2257"/>
      <c r="AB15" s="2257"/>
      <c r="AC15" s="2257"/>
      <c r="AD15" s="2257"/>
      <c r="AE15" s="2257"/>
      <c r="AF15" s="2257"/>
      <c r="AG15" s="2257"/>
      <c r="AH15" s="2257"/>
      <c r="AI15" s="2257"/>
      <c r="AJ15" s="2257"/>
      <c r="AK15" s="2257"/>
      <c r="AL15" s="49"/>
      <c r="AN15" s="9">
        <f>SUM(AN9:AN12)</f>
        <v>0</v>
      </c>
    </row>
    <row r="16" spans="1:76" s="9" customFormat="1" ht="14.1" customHeight="1">
      <c r="A16" s="161"/>
      <c r="B16" s="2257"/>
      <c r="C16" s="2257"/>
      <c r="D16" s="2257"/>
      <c r="E16" s="2257"/>
      <c r="F16" s="2257"/>
      <c r="G16" s="2257"/>
      <c r="H16" s="2257"/>
      <c r="I16" s="2257"/>
      <c r="J16" s="2257"/>
      <c r="K16" s="2257"/>
      <c r="L16" s="2257"/>
      <c r="M16" s="2257"/>
      <c r="N16" s="2257"/>
      <c r="O16" s="2257"/>
      <c r="P16" s="2257"/>
      <c r="Q16" s="2257"/>
      <c r="R16" s="2257"/>
      <c r="S16" s="2257"/>
      <c r="T16" s="2257"/>
      <c r="U16" s="2257"/>
      <c r="V16" s="2257"/>
      <c r="W16" s="2257"/>
      <c r="X16" s="2257"/>
      <c r="Y16" s="2257"/>
      <c r="Z16" s="2257"/>
      <c r="AA16" s="2257"/>
      <c r="AB16" s="2257"/>
      <c r="AC16" s="2257"/>
      <c r="AD16" s="2257"/>
      <c r="AE16" s="2257"/>
      <c r="AF16" s="2257"/>
      <c r="AG16" s="2257"/>
      <c r="AH16" s="2257"/>
      <c r="AI16" s="2257"/>
      <c r="AJ16" s="2257"/>
      <c r="AK16" s="2257"/>
      <c r="AL16" s="49"/>
    </row>
    <row r="17" spans="1:41" s="9" customFormat="1" ht="14.1" customHeight="1">
      <c r="A17" s="39"/>
      <c r="B17" s="2257"/>
      <c r="C17" s="2257"/>
      <c r="D17" s="2257"/>
      <c r="E17" s="2257"/>
      <c r="F17" s="2257"/>
      <c r="G17" s="2257"/>
      <c r="H17" s="2257"/>
      <c r="I17" s="2257"/>
      <c r="J17" s="2257"/>
      <c r="K17" s="2257"/>
      <c r="L17" s="2257"/>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49"/>
    </row>
    <row r="18" spans="1:41" s="9" customFormat="1" ht="14.1" customHeight="1">
      <c r="A18" s="161"/>
      <c r="B18" s="2257"/>
      <c r="C18" s="2257"/>
      <c r="D18" s="2257"/>
      <c r="E18" s="2257"/>
      <c r="F18" s="2257"/>
      <c r="G18" s="2257"/>
      <c r="H18" s="2257"/>
      <c r="I18" s="2257"/>
      <c r="J18" s="2257"/>
      <c r="K18" s="2257"/>
      <c r="L18" s="2257"/>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49"/>
    </row>
    <row r="19" spans="1:41" s="9" customFormat="1" ht="14.1" customHeight="1">
      <c r="A19" s="148"/>
      <c r="B19" s="2257"/>
      <c r="C19" s="2257"/>
      <c r="D19" s="2257"/>
      <c r="E19" s="2257"/>
      <c r="F19" s="2257"/>
      <c r="G19" s="2257"/>
      <c r="H19" s="2257"/>
      <c r="I19" s="2257"/>
      <c r="J19" s="2257"/>
      <c r="K19" s="2257"/>
      <c r="L19" s="2257"/>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49"/>
    </row>
    <row r="20" spans="1:41" s="9" customFormat="1" ht="14.1" customHeight="1">
      <c r="A20" s="161"/>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49"/>
    </row>
    <row r="21" spans="1:41" s="9" customFormat="1" ht="14.1" customHeight="1">
      <c r="A21" s="754"/>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49"/>
    </row>
    <row r="22" spans="1:41" s="9" customFormat="1" ht="14.1" customHeight="1">
      <c r="A22" s="754"/>
      <c r="B22" s="2257"/>
      <c r="C22" s="2257"/>
      <c r="D22" s="2257"/>
      <c r="E22" s="2257"/>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49"/>
    </row>
    <row r="23" spans="1:41" s="9" customFormat="1" ht="14.1" customHeight="1">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366</v>
      </c>
      <c r="AJ24" s="1991">
        <f>VLOOKUP($B$11,$AN$9:$AO$11,2,FALSE)</f>
        <v>0</v>
      </c>
      <c r="AK24" s="1993"/>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260</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345" t="s">
        <v>112</v>
      </c>
      <c r="AG26" s="2345"/>
      <c r="AH26" s="2345"/>
      <c r="AI26" s="2345"/>
      <c r="AJ26" s="2345"/>
      <c r="AK26" s="2345"/>
      <c r="AL26" s="2345"/>
      <c r="AM26" s="168"/>
      <c r="AN26" s="154"/>
    </row>
    <row r="27" spans="1:41" s="148" customFormat="1" ht="14.1" customHeight="1">
      <c r="A27" s="9"/>
      <c r="B27" s="216" t="s">
        <v>1007</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1" customHeight="1">
      <c r="A28" s="9"/>
      <c r="B28" s="9"/>
      <c r="C28" s="2444" t="s">
        <v>195</v>
      </c>
      <c r="D28" s="2444"/>
      <c r="E28" s="2444"/>
      <c r="F28" s="2444"/>
      <c r="G28" s="2444"/>
      <c r="H28" s="2444"/>
      <c r="I28" s="2444"/>
      <c r="J28" s="2444"/>
      <c r="K28" s="2444"/>
      <c r="L28" s="2444"/>
      <c r="M28" s="2444"/>
      <c r="N28" s="2444"/>
      <c r="O28" s="2444"/>
      <c r="P28" s="2444"/>
      <c r="Q28" s="2444"/>
      <c r="R28" s="2444"/>
      <c r="S28" s="2444"/>
      <c r="T28" s="2444"/>
      <c r="U28" s="2444"/>
      <c r="V28" s="2444"/>
      <c r="W28" s="2444"/>
      <c r="X28" s="2444"/>
      <c r="Y28" s="2444"/>
      <c r="Z28" s="2444"/>
      <c r="AA28" s="2444"/>
      <c r="AB28" s="2444"/>
      <c r="AC28" s="2444"/>
      <c r="AD28" s="2444"/>
      <c r="AE28" s="35"/>
      <c r="AF28" s="35"/>
      <c r="AG28" s="35"/>
      <c r="AH28" s="35"/>
      <c r="AI28" s="35"/>
      <c r="AJ28" s="35"/>
      <c r="AK28" s="35"/>
      <c r="AL28" s="164"/>
      <c r="AM28" s="167"/>
      <c r="AN28" s="9"/>
      <c r="AO28" s="688"/>
    </row>
    <row r="29" spans="1:41" s="47" customFormat="1" ht="14.1" customHeight="1">
      <c r="A29" s="9"/>
      <c r="AL29" s="164"/>
      <c r="AM29" s="167"/>
      <c r="AN29" s="777" t="s">
        <v>195</v>
      </c>
      <c r="AO29" s="612"/>
    </row>
    <row r="30" spans="1:41" s="47" customFormat="1" ht="14.1" customHeight="1">
      <c r="A30" s="9"/>
      <c r="C30" s="106" t="s">
        <v>622</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1441</v>
      </c>
      <c r="AO30" s="778">
        <v>2</v>
      </c>
    </row>
    <row r="31" spans="1:41" s="47" customFormat="1" ht="14.1" customHeight="1">
      <c r="A31" s="9"/>
      <c r="C31" s="2444"/>
      <c r="D31" s="2444"/>
      <c r="E31" s="2444"/>
      <c r="F31" s="2444"/>
      <c r="G31" s="2444"/>
      <c r="H31" s="2444"/>
      <c r="I31" s="2444"/>
      <c r="J31" s="2444"/>
      <c r="K31" s="2444"/>
      <c r="L31" s="2444"/>
      <c r="M31" s="2444"/>
      <c r="N31" s="2444"/>
      <c r="O31" s="2444"/>
      <c r="P31" s="2444"/>
      <c r="Q31" s="2444"/>
      <c r="R31" s="2444"/>
      <c r="S31" s="2444"/>
      <c r="T31" s="2444"/>
      <c r="U31" s="2444"/>
      <c r="V31" s="2444"/>
      <c r="W31" s="2444"/>
      <c r="X31" s="2444"/>
      <c r="Y31" s="2444"/>
      <c r="Z31" s="2444"/>
      <c r="AA31" s="2444"/>
      <c r="AB31" s="2444"/>
      <c r="AC31" s="2444"/>
      <c r="AD31" s="2444"/>
      <c r="AE31" s="148"/>
      <c r="AL31" s="164"/>
      <c r="AM31" s="167"/>
      <c r="AN31" s="612" t="s">
        <v>1442</v>
      </c>
      <c r="AO31" s="778">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1443</v>
      </c>
      <c r="AO32" s="612">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367</v>
      </c>
      <c r="AJ33" s="2116">
        <f>VLOOKUP($C$28,$AN$29:$AO$32,2,FALSE)</f>
        <v>0</v>
      </c>
      <c r="AK33" s="2118"/>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58" t="s">
        <v>1644</v>
      </c>
      <c r="C35" s="2258"/>
      <c r="D35" s="2258"/>
      <c r="E35" s="2258"/>
      <c r="F35" s="2258"/>
      <c r="G35" s="2258"/>
      <c r="H35" s="2258"/>
      <c r="I35" s="2258"/>
      <c r="J35" s="2258"/>
      <c r="K35" s="2258"/>
      <c r="L35" s="2258"/>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177"/>
      <c r="AM35" s="167"/>
    </row>
    <row r="36" spans="1:42" s="47" customFormat="1" ht="14.1" customHeight="1">
      <c r="A36" s="178"/>
      <c r="B36" s="2258"/>
      <c r="C36" s="2258"/>
      <c r="D36" s="2258"/>
      <c r="E36" s="2258"/>
      <c r="F36" s="2258"/>
      <c r="G36" s="2258"/>
      <c r="H36" s="2258"/>
      <c r="I36" s="2258"/>
      <c r="J36" s="2258"/>
      <c r="K36" s="2258"/>
      <c r="L36" s="2258"/>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177"/>
    </row>
    <row r="37" spans="1:42" s="47" customFormat="1" ht="14.1" customHeight="1">
      <c r="A37" s="178"/>
      <c r="B37" s="2258"/>
      <c r="C37" s="2258"/>
      <c r="D37" s="2258"/>
      <c r="E37" s="2258"/>
      <c r="F37" s="2258"/>
      <c r="G37" s="2258"/>
      <c r="H37" s="2258"/>
      <c r="I37" s="2258"/>
      <c r="J37" s="2258"/>
      <c r="K37" s="2258"/>
      <c r="L37" s="2258"/>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177"/>
    </row>
    <row r="38" spans="1:42" s="47" customFormat="1" ht="14.1" customHeight="1">
      <c r="A38" s="178"/>
      <c r="B38" s="2258"/>
      <c r="C38" s="2258"/>
      <c r="D38" s="2258"/>
      <c r="E38" s="2258"/>
      <c r="F38" s="2258"/>
      <c r="G38" s="2258"/>
      <c r="H38" s="2258"/>
      <c r="I38" s="2258"/>
      <c r="J38" s="2258"/>
      <c r="K38" s="2258"/>
      <c r="L38" s="2258"/>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177"/>
    </row>
    <row r="39" spans="1:42" s="47" customFormat="1" ht="14.1" customHeight="1">
      <c r="A39" s="178"/>
      <c r="B39" s="2258"/>
      <c r="C39" s="2258"/>
      <c r="D39" s="2258"/>
      <c r="E39" s="2258"/>
      <c r="F39" s="2258"/>
      <c r="G39" s="2258"/>
      <c r="H39" s="2258"/>
      <c r="I39" s="2258"/>
      <c r="J39" s="2258"/>
      <c r="K39" s="2258"/>
      <c r="L39" s="2258"/>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177"/>
    </row>
    <row r="40" spans="1:42" s="47" customFormat="1" ht="14.1" customHeight="1">
      <c r="A40" s="178"/>
      <c r="B40" s="2258"/>
      <c r="C40" s="2258"/>
      <c r="D40" s="2258"/>
      <c r="E40" s="2258"/>
      <c r="F40" s="2258"/>
      <c r="G40" s="2258"/>
      <c r="H40" s="2258"/>
      <c r="I40" s="2258"/>
      <c r="J40" s="2258"/>
      <c r="K40" s="2258"/>
      <c r="L40" s="225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177"/>
    </row>
    <row r="41" spans="1:42" s="47" customFormat="1" ht="14.1" customHeight="1">
      <c r="A41" s="178"/>
      <c r="B41" s="2258"/>
      <c r="C41" s="2258"/>
      <c r="D41" s="2258"/>
      <c r="E41" s="2258"/>
      <c r="F41" s="2258"/>
      <c r="G41" s="2258"/>
      <c r="H41" s="2258"/>
      <c r="I41" s="2258"/>
      <c r="J41" s="2258"/>
      <c r="K41" s="2258"/>
      <c r="L41" s="2258"/>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177"/>
    </row>
    <row r="42" spans="1:42" s="47" customFormat="1" ht="14.1" customHeight="1">
      <c r="A42" s="178"/>
      <c r="B42" s="2258"/>
      <c r="C42" s="2258"/>
      <c r="D42" s="2258"/>
      <c r="E42" s="2258"/>
      <c r="F42" s="2258"/>
      <c r="G42" s="2258"/>
      <c r="H42" s="2258"/>
      <c r="I42" s="2258"/>
      <c r="J42" s="2258"/>
      <c r="K42" s="2258"/>
      <c r="L42" s="2258"/>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177"/>
    </row>
    <row r="43" spans="1:42" s="47" customFormat="1" ht="14.1" customHeight="1">
      <c r="A43" s="178"/>
      <c r="B43" s="2258" t="s">
        <v>1645</v>
      </c>
      <c r="C43" s="2258"/>
      <c r="D43" s="2258"/>
      <c r="E43" s="2258"/>
      <c r="F43" s="2258"/>
      <c r="G43" s="2258"/>
      <c r="H43" s="2258"/>
      <c r="I43" s="2258"/>
      <c r="J43" s="2258"/>
      <c r="K43" s="2258"/>
      <c r="L43" s="2258"/>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177"/>
    </row>
    <row r="44" spans="1:42" s="47" customFormat="1" ht="14.1" customHeight="1">
      <c r="A44" s="178"/>
      <c r="B44" s="2258"/>
      <c r="C44" s="2258"/>
      <c r="D44" s="2258"/>
      <c r="E44" s="2258"/>
      <c r="F44" s="2258"/>
      <c r="G44" s="2258"/>
      <c r="H44" s="2258"/>
      <c r="I44" s="2258"/>
      <c r="J44" s="2258"/>
      <c r="K44" s="2258"/>
      <c r="L44" s="2258"/>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row>
    <row r="45" spans="1:42" s="47" customFormat="1" ht="14.1" customHeight="1">
      <c r="A45" s="178"/>
      <c r="B45" s="2258"/>
      <c r="C45" s="2258"/>
      <c r="D45" s="2258"/>
      <c r="E45" s="2258"/>
      <c r="F45" s="2258"/>
      <c r="G45" s="2258"/>
      <c r="H45" s="2258"/>
      <c r="I45" s="2258"/>
      <c r="J45" s="2258"/>
      <c r="K45" s="2258"/>
      <c r="L45" s="2258"/>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row>
    <row r="46" spans="1:42" s="148" customFormat="1" ht="14.1" customHeight="1">
      <c r="A46" s="178"/>
      <c r="B46" s="2258"/>
      <c r="C46" s="2258"/>
      <c r="D46" s="2258"/>
      <c r="E46" s="2258"/>
      <c r="F46" s="2258"/>
      <c r="G46" s="2258"/>
      <c r="H46" s="2258"/>
      <c r="I46" s="2258"/>
      <c r="J46" s="2258"/>
      <c r="K46" s="2258"/>
      <c r="L46" s="2258"/>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row>
    <row r="47" spans="1:42" s="47" customFormat="1" ht="14.1" customHeight="1">
      <c r="A47" s="178"/>
      <c r="B47" s="2258"/>
      <c r="C47" s="2258"/>
      <c r="D47" s="2258"/>
      <c r="E47" s="2258"/>
      <c r="F47" s="2258"/>
      <c r="G47" s="2258"/>
      <c r="H47" s="2258"/>
      <c r="I47" s="2258"/>
      <c r="J47" s="2258"/>
      <c r="K47" s="2258"/>
      <c r="L47" s="2258"/>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row>
    <row r="48" spans="1:42" s="47" customFormat="1" ht="14.1" customHeight="1">
      <c r="A48" s="755"/>
      <c r="B48" s="2258" t="s">
        <v>1646</v>
      </c>
      <c r="C48" s="2258"/>
      <c r="D48" s="2258"/>
      <c r="E48" s="2258"/>
      <c r="F48" s="2258"/>
      <c r="G48" s="2258"/>
      <c r="H48" s="2258"/>
      <c r="I48" s="2258"/>
      <c r="J48" s="2258"/>
      <c r="K48" s="2258"/>
      <c r="L48" s="2258"/>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O48" s="47" t="s">
        <v>750</v>
      </c>
      <c r="AP48" s="47">
        <v>0</v>
      </c>
    </row>
    <row r="49" spans="1:42" s="47" customFormat="1" ht="14.1" customHeight="1">
      <c r="B49" s="2258"/>
      <c r="C49" s="2258"/>
      <c r="D49" s="2258"/>
      <c r="E49" s="2258"/>
      <c r="F49" s="2258"/>
      <c r="G49" s="2258"/>
      <c r="H49" s="2258"/>
      <c r="I49" s="2258"/>
      <c r="J49" s="2258"/>
      <c r="K49" s="2258"/>
      <c r="L49" s="2258"/>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O49" s="47" t="s">
        <v>484</v>
      </c>
      <c r="AP49" s="47">
        <v>10</v>
      </c>
    </row>
    <row r="50" spans="1:42" s="47" customFormat="1" ht="14.1" customHeight="1">
      <c r="A50" s="755"/>
      <c r="B50" s="2258"/>
      <c r="C50" s="2258"/>
      <c r="D50" s="2258"/>
      <c r="E50" s="2258"/>
      <c r="F50" s="2258"/>
      <c r="G50" s="2258"/>
      <c r="H50" s="2258"/>
      <c r="I50" s="2258"/>
      <c r="J50" s="2258"/>
      <c r="K50" s="2258"/>
      <c r="L50" s="2258"/>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O50" s="47" t="s">
        <v>1006</v>
      </c>
      <c r="AP50" s="47">
        <v>10</v>
      </c>
    </row>
    <row r="51" spans="1:42" s="47" customFormat="1" ht="14.1" customHeight="1">
      <c r="A51" s="178"/>
      <c r="B51" s="2487"/>
      <c r="C51" s="2487"/>
      <c r="D51" s="2487"/>
      <c r="E51" s="2487"/>
      <c r="F51" s="2487"/>
      <c r="G51" s="2487"/>
      <c r="H51" s="2487"/>
      <c r="I51" s="2487"/>
      <c r="J51" s="2487"/>
      <c r="K51" s="2487"/>
      <c r="L51" s="2487"/>
      <c r="M51" s="2487"/>
      <c r="N51" s="2487"/>
      <c r="O51" s="2487"/>
      <c r="P51" s="2487"/>
      <c r="Q51" s="2487"/>
      <c r="R51" s="2487"/>
      <c r="S51" s="2487"/>
      <c r="T51" s="2487"/>
      <c r="U51" s="2487"/>
      <c r="V51" s="2487"/>
      <c r="W51" s="2487"/>
      <c r="X51" s="2487"/>
      <c r="Y51" s="2487"/>
      <c r="Z51" s="2487"/>
      <c r="AA51" s="2487"/>
      <c r="AB51" s="2487"/>
      <c r="AC51" s="2487"/>
      <c r="AD51" s="2487"/>
      <c r="AE51" s="2487"/>
      <c r="AF51" s="2487"/>
      <c r="AG51" s="2487"/>
      <c r="AH51" s="2487"/>
      <c r="AI51" s="2487"/>
      <c r="AJ51" s="2487"/>
      <c r="AK51" s="2258"/>
      <c r="AL51" s="2258"/>
      <c r="AO51" s="47" t="s">
        <v>1005</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9"/>
      <c r="AJ52" s="1389" t="s">
        <v>1302</v>
      </c>
      <c r="AK52" s="2116">
        <f>$AJ$24+$AJ$33</f>
        <v>0</v>
      </c>
      <c r="AL52" s="2117"/>
      <c r="AM52" s="2118"/>
      <c r="AO52" s="47" t="s">
        <v>335</v>
      </c>
      <c r="AP52" s="47">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2240</v>
      </c>
      <c r="AP53" s="148">
        <v>10</v>
      </c>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261</v>
      </c>
      <c r="B55" s="187"/>
      <c r="C55" s="189"/>
      <c r="D55" s="190"/>
      <c r="E55" s="190"/>
      <c r="F55" s="190"/>
      <c r="G55" s="190"/>
      <c r="H55" s="190"/>
      <c r="I55" s="190"/>
      <c r="J55" s="190"/>
      <c r="Y55" s="191"/>
      <c r="Z55" s="191"/>
      <c r="AA55" s="191"/>
      <c r="AB55" s="191"/>
      <c r="AE55" s="2432" t="s">
        <v>251</v>
      </c>
      <c r="AF55" s="2432"/>
      <c r="AG55" s="2432"/>
      <c r="AH55" s="2432"/>
      <c r="AI55" s="2432"/>
      <c r="AJ55" s="2432"/>
      <c r="AK55" s="2432"/>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545</v>
      </c>
      <c r="F57" s="2444" t="s">
        <v>750</v>
      </c>
      <c r="G57" s="2444"/>
      <c r="H57" s="2444"/>
      <c r="I57" s="2444"/>
      <c r="J57" s="2444"/>
      <c r="K57" s="2444"/>
      <c r="L57" s="2444"/>
      <c r="M57" s="2444"/>
      <c r="N57" s="2444"/>
      <c r="O57" s="2444"/>
      <c r="P57" s="166"/>
      <c r="Q57" s="166"/>
      <c r="R57" s="166"/>
      <c r="S57" s="166"/>
      <c r="AF57" s="2345" t="s">
        <v>796</v>
      </c>
      <c r="AG57" s="2345"/>
      <c r="AH57" s="2345"/>
      <c r="AI57" s="2345"/>
      <c r="AJ57" s="2345"/>
      <c r="AK57" s="2345"/>
      <c r="AL57" s="2345"/>
    </row>
    <row r="58" spans="1:42" s="47" customFormat="1" ht="14.1" customHeight="1">
      <c r="B58" s="2443" t="s">
        <v>1507</v>
      </c>
      <c r="C58" s="2443"/>
      <c r="D58" s="2443"/>
      <c r="E58" s="2443"/>
      <c r="F58" s="2443"/>
      <c r="G58" s="2443"/>
      <c r="H58" s="2443"/>
      <c r="I58" s="2443"/>
      <c r="J58" s="2443"/>
      <c r="K58" s="2443"/>
      <c r="L58" s="2443"/>
      <c r="M58" s="2443"/>
      <c r="N58" s="2443"/>
      <c r="O58" s="2443"/>
      <c r="P58" s="2443"/>
      <c r="Q58" s="2443"/>
      <c r="R58" s="2443"/>
      <c r="S58" s="2443"/>
      <c r="T58" s="2444" t="s">
        <v>750</v>
      </c>
      <c r="U58" s="2444"/>
      <c r="V58" s="2444"/>
      <c r="W58" s="2444"/>
      <c r="X58" s="2444"/>
      <c r="Y58" s="2444"/>
      <c r="Z58" s="2444"/>
      <c r="AA58" s="2444"/>
      <c r="AB58" s="2444"/>
      <c r="AC58" s="2444"/>
      <c r="AD58" s="166"/>
      <c r="AE58" s="166"/>
      <c r="AO58" s="47" t="s">
        <v>750</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8"/>
      <c r="AJ59" s="1398" t="s">
        <v>301</v>
      </c>
      <c r="AK59" s="2116">
        <f>VLOOKUP($F$57,$AO$48:$AP$53,2,FALSE)</f>
        <v>0</v>
      </c>
      <c r="AL59" s="2117"/>
      <c r="AM59" s="2118"/>
      <c r="AO59" s="47" t="s">
        <v>1505</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1506</v>
      </c>
    </row>
    <row r="61" spans="1:42" s="47" customFormat="1" ht="14.1"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262</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345" t="s">
        <v>1135</v>
      </c>
      <c r="AF65" s="2345"/>
      <c r="AG65" s="2345"/>
      <c r="AH65" s="2345"/>
      <c r="AI65" s="2345"/>
      <c r="AJ65" s="2345"/>
      <c r="AK65" s="2345"/>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58" t="s">
        <v>2096</v>
      </c>
      <c r="C67" s="2258"/>
      <c r="D67" s="2258"/>
      <c r="E67" s="2258"/>
      <c r="F67" s="2258"/>
      <c r="G67" s="2258"/>
      <c r="H67" s="2258"/>
      <c r="I67" s="2258"/>
      <c r="J67" s="2258"/>
      <c r="K67" s="2258"/>
      <c r="L67" s="2258"/>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177"/>
    </row>
    <row r="68" spans="1:38" s="47" customFormat="1" ht="14.1" customHeight="1">
      <c r="A68" s="177"/>
      <c r="B68" s="2258"/>
      <c r="C68" s="2258"/>
      <c r="D68" s="2258"/>
      <c r="E68" s="2258"/>
      <c r="F68" s="2258"/>
      <c r="G68" s="2258"/>
      <c r="H68" s="2258"/>
      <c r="I68" s="2258"/>
      <c r="J68" s="2258"/>
      <c r="K68" s="2258"/>
      <c r="L68" s="2258"/>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177"/>
    </row>
    <row r="69" spans="1:38" s="47" customFormat="1" ht="14.1" customHeight="1">
      <c r="A69" s="177"/>
      <c r="B69" s="2258"/>
      <c r="C69" s="2258"/>
      <c r="D69" s="2258"/>
      <c r="E69" s="2258"/>
      <c r="F69" s="2258"/>
      <c r="G69" s="2258"/>
      <c r="H69" s="2258"/>
      <c r="I69" s="2258"/>
      <c r="J69" s="2258"/>
      <c r="K69" s="2258"/>
      <c r="L69" s="2258"/>
      <c r="M69" s="2258"/>
      <c r="N69" s="2258"/>
      <c r="O69" s="2258"/>
      <c r="P69" s="2258"/>
      <c r="Q69" s="2258"/>
      <c r="R69" s="2258"/>
      <c r="S69" s="2258"/>
      <c r="T69" s="2258"/>
      <c r="U69" s="2258"/>
      <c r="V69" s="2258"/>
      <c r="W69" s="2258"/>
      <c r="X69" s="2258"/>
      <c r="Y69" s="2258"/>
      <c r="Z69" s="2258"/>
      <c r="AA69" s="2258"/>
      <c r="AB69" s="2258"/>
      <c r="AC69" s="2258"/>
      <c r="AD69" s="2258"/>
      <c r="AE69" s="2258"/>
      <c r="AF69" s="2258"/>
      <c r="AG69" s="2258"/>
      <c r="AH69" s="2258"/>
      <c r="AI69" s="2258"/>
      <c r="AJ69" s="2258"/>
      <c r="AK69" s="2258"/>
      <c r="AL69" s="177"/>
    </row>
    <row r="70" spans="1:38" s="47" customFormat="1" ht="14.1" customHeight="1">
      <c r="A70" s="177"/>
      <c r="B70" s="2258"/>
      <c r="C70" s="2258"/>
      <c r="D70" s="2258"/>
      <c r="E70" s="2258"/>
      <c r="F70" s="2258"/>
      <c r="G70" s="2258"/>
      <c r="H70" s="2258"/>
      <c r="I70" s="2258"/>
      <c r="J70" s="2258"/>
      <c r="K70" s="2258"/>
      <c r="L70" s="2258"/>
      <c r="M70" s="2258"/>
      <c r="N70" s="2258"/>
      <c r="O70" s="2258"/>
      <c r="P70" s="2258"/>
      <c r="Q70" s="2258"/>
      <c r="R70" s="2258"/>
      <c r="S70" s="2258"/>
      <c r="T70" s="2258"/>
      <c r="U70" s="2258"/>
      <c r="V70" s="2258"/>
      <c r="W70" s="2258"/>
      <c r="X70" s="2258"/>
      <c r="Y70" s="2258"/>
      <c r="Z70" s="2258"/>
      <c r="AA70" s="2258"/>
      <c r="AB70" s="2258"/>
      <c r="AC70" s="2258"/>
      <c r="AD70" s="2258"/>
      <c r="AE70" s="2258"/>
      <c r="AF70" s="2258"/>
      <c r="AG70" s="2258"/>
      <c r="AH70" s="2258"/>
      <c r="AI70" s="2258"/>
      <c r="AJ70" s="2258"/>
      <c r="AK70" s="2258"/>
      <c r="AL70" s="177"/>
    </row>
    <row r="71" spans="1:38" s="47" customFormat="1" ht="14.1" customHeight="1">
      <c r="A71" s="177"/>
      <c r="B71" s="2258"/>
      <c r="C71" s="2258"/>
      <c r="D71" s="2258"/>
      <c r="E71" s="2258"/>
      <c r="F71" s="2258"/>
      <c r="G71" s="2258"/>
      <c r="H71" s="2258"/>
      <c r="I71" s="2258"/>
      <c r="J71" s="2258"/>
      <c r="K71" s="2258"/>
      <c r="L71" s="2258"/>
      <c r="M71" s="2258"/>
      <c r="N71" s="2258"/>
      <c r="O71" s="2258"/>
      <c r="P71" s="2258"/>
      <c r="Q71" s="2258"/>
      <c r="R71" s="2258"/>
      <c r="S71" s="2258"/>
      <c r="T71" s="2258"/>
      <c r="U71" s="2258"/>
      <c r="V71" s="2258"/>
      <c r="W71" s="2258"/>
      <c r="X71" s="2258"/>
      <c r="Y71" s="2258"/>
      <c r="Z71" s="2258"/>
      <c r="AA71" s="2258"/>
      <c r="AB71" s="2258"/>
      <c r="AC71" s="2258"/>
      <c r="AD71" s="2258"/>
      <c r="AE71" s="2258"/>
      <c r="AF71" s="2258"/>
      <c r="AG71" s="2258"/>
      <c r="AH71" s="2258"/>
      <c r="AI71" s="2258"/>
      <c r="AJ71" s="2258"/>
      <c r="AK71" s="2258"/>
      <c r="AL71" s="177"/>
    </row>
    <row r="72" spans="1:38" s="47" customFormat="1" ht="14.1" customHeight="1">
      <c r="A72" s="177"/>
      <c r="B72" s="2258"/>
      <c r="C72" s="2258"/>
      <c r="D72" s="2258"/>
      <c r="E72" s="2258"/>
      <c r="F72" s="2258"/>
      <c r="G72" s="2258"/>
      <c r="H72" s="2258"/>
      <c r="I72" s="2258"/>
      <c r="J72" s="2258"/>
      <c r="K72" s="2258"/>
      <c r="L72" s="2258"/>
      <c r="M72" s="2258"/>
      <c r="N72" s="2258"/>
      <c r="O72" s="2258"/>
      <c r="P72" s="2258"/>
      <c r="Q72" s="2258"/>
      <c r="R72" s="2258"/>
      <c r="S72" s="2258"/>
      <c r="T72" s="2258"/>
      <c r="U72" s="2258"/>
      <c r="V72" s="2258"/>
      <c r="W72" s="2258"/>
      <c r="X72" s="2258"/>
      <c r="Y72" s="2258"/>
      <c r="Z72" s="2258"/>
      <c r="AA72" s="2258"/>
      <c r="AB72" s="2258"/>
      <c r="AC72" s="2258"/>
      <c r="AD72" s="2258"/>
      <c r="AE72" s="2258"/>
      <c r="AF72" s="2258"/>
      <c r="AG72" s="2258"/>
      <c r="AH72" s="2258"/>
      <c r="AI72" s="2258"/>
      <c r="AJ72" s="2258"/>
      <c r="AK72" s="2258"/>
      <c r="AL72" s="177"/>
    </row>
    <row r="73" spans="1:38" s="47" customFormat="1" ht="14.1" customHeight="1">
      <c r="A73" s="177"/>
      <c r="B73" s="2258"/>
      <c r="C73" s="2258"/>
      <c r="D73" s="2258"/>
      <c r="E73" s="2258"/>
      <c r="F73" s="2258"/>
      <c r="G73" s="2258"/>
      <c r="H73" s="2258"/>
      <c r="I73" s="2258"/>
      <c r="J73" s="2258"/>
      <c r="K73" s="2258"/>
      <c r="L73" s="2258"/>
      <c r="M73" s="2258"/>
      <c r="N73" s="2258"/>
      <c r="O73" s="2258"/>
      <c r="P73" s="2258"/>
      <c r="Q73" s="2258"/>
      <c r="R73" s="2258"/>
      <c r="S73" s="2258"/>
      <c r="T73" s="2258"/>
      <c r="U73" s="2258"/>
      <c r="V73" s="2258"/>
      <c r="W73" s="2258"/>
      <c r="X73" s="2258"/>
      <c r="Y73" s="2258"/>
      <c r="Z73" s="2258"/>
      <c r="AA73" s="2258"/>
      <c r="AB73" s="2258"/>
      <c r="AC73" s="2258"/>
      <c r="AD73" s="2258"/>
      <c r="AE73" s="2258"/>
      <c r="AF73" s="2258"/>
      <c r="AG73" s="2258"/>
      <c r="AH73" s="2258"/>
      <c r="AI73" s="2258"/>
      <c r="AJ73" s="2258"/>
      <c r="AK73" s="2258"/>
      <c r="AL73" s="177"/>
    </row>
    <row r="74" spans="1:38" s="47" customFormat="1" ht="14.1" customHeight="1">
      <c r="A74" s="177"/>
      <c r="B74" s="2258"/>
      <c r="C74" s="2258"/>
      <c r="D74" s="2258"/>
      <c r="E74" s="2258"/>
      <c r="F74" s="2258"/>
      <c r="G74" s="2258"/>
      <c r="H74" s="2258"/>
      <c r="I74" s="2258"/>
      <c r="J74" s="2258"/>
      <c r="K74" s="2258"/>
      <c r="L74" s="2258"/>
      <c r="M74" s="2258"/>
      <c r="N74" s="2258"/>
      <c r="O74" s="2258"/>
      <c r="P74" s="2258"/>
      <c r="Q74" s="2258"/>
      <c r="R74" s="2258"/>
      <c r="S74" s="2258"/>
      <c r="T74" s="2258"/>
      <c r="U74" s="2258"/>
      <c r="V74" s="2258"/>
      <c r="W74" s="2258"/>
      <c r="X74" s="2258"/>
      <c r="Y74" s="2258"/>
      <c r="Z74" s="2258"/>
      <c r="AA74" s="2258"/>
      <c r="AB74" s="2258"/>
      <c r="AC74" s="2258"/>
      <c r="AD74" s="2258"/>
      <c r="AE74" s="2258"/>
      <c r="AF74" s="2258"/>
      <c r="AG74" s="2258"/>
      <c r="AH74" s="2258"/>
      <c r="AI74" s="2258"/>
      <c r="AJ74" s="2258"/>
      <c r="AK74" s="2258"/>
      <c r="AL74" s="177"/>
    </row>
    <row r="75" spans="1:38" s="47" customFormat="1" ht="14.1" customHeight="1">
      <c r="A75" s="177"/>
      <c r="B75" s="2258"/>
      <c r="C75" s="2258"/>
      <c r="D75" s="2258"/>
      <c r="E75" s="2258"/>
      <c r="F75" s="2258"/>
      <c r="G75" s="2258"/>
      <c r="H75" s="2258"/>
      <c r="I75" s="2258"/>
      <c r="J75" s="2258"/>
      <c r="K75" s="2258"/>
      <c r="L75" s="2258"/>
      <c r="M75" s="2258"/>
      <c r="N75" s="2258"/>
      <c r="O75" s="2258"/>
      <c r="P75" s="2258"/>
      <c r="Q75" s="2258"/>
      <c r="R75" s="2258"/>
      <c r="S75" s="2258"/>
      <c r="T75" s="2258"/>
      <c r="U75" s="2258"/>
      <c r="V75" s="2258"/>
      <c r="W75" s="2258"/>
      <c r="X75" s="2258"/>
      <c r="Y75" s="2258"/>
      <c r="Z75" s="2258"/>
      <c r="AA75" s="2258"/>
      <c r="AB75" s="2258"/>
      <c r="AC75" s="2258"/>
      <c r="AD75" s="2258"/>
      <c r="AE75" s="2258"/>
      <c r="AF75" s="2258"/>
      <c r="AG75" s="2258"/>
      <c r="AH75" s="2258"/>
      <c r="AI75" s="2258"/>
      <c r="AJ75" s="2258"/>
      <c r="AK75" s="2258"/>
      <c r="AL75" s="177"/>
    </row>
    <row r="76" spans="1:38" s="47" customFormat="1" ht="14.1" customHeight="1">
      <c r="A76" s="177"/>
      <c r="B76" s="2258"/>
      <c r="C76" s="2258"/>
      <c r="D76" s="2258"/>
      <c r="E76" s="2258"/>
      <c r="F76" s="2258"/>
      <c r="G76" s="2258"/>
      <c r="H76" s="2258"/>
      <c r="I76" s="2258"/>
      <c r="J76" s="2258"/>
      <c r="K76" s="2258"/>
      <c r="L76" s="2258"/>
      <c r="M76" s="2258"/>
      <c r="N76" s="2258"/>
      <c r="O76" s="2258"/>
      <c r="P76" s="2258"/>
      <c r="Q76" s="2258"/>
      <c r="R76" s="2258"/>
      <c r="S76" s="2258"/>
      <c r="T76" s="2258"/>
      <c r="U76" s="2258"/>
      <c r="V76" s="2258"/>
      <c r="W76" s="2258"/>
      <c r="X76" s="2258"/>
      <c r="Y76" s="2258"/>
      <c r="Z76" s="2258"/>
      <c r="AA76" s="2258"/>
      <c r="AB76" s="2258"/>
      <c r="AC76" s="2258"/>
      <c r="AD76" s="2258"/>
      <c r="AE76" s="2258"/>
      <c r="AF76" s="2258"/>
      <c r="AG76" s="2258"/>
      <c r="AH76" s="2258"/>
      <c r="AI76" s="2258"/>
      <c r="AJ76" s="2258"/>
      <c r="AK76" s="2258"/>
      <c r="AL76" s="177"/>
    </row>
    <row r="77" spans="1:38" s="47" customFormat="1" ht="14.1" customHeight="1">
      <c r="A77" s="29"/>
      <c r="B77" s="2258"/>
      <c r="C77" s="2258"/>
      <c r="D77" s="2258"/>
      <c r="E77" s="2258"/>
      <c r="F77" s="2258"/>
      <c r="G77" s="2258"/>
      <c r="H77" s="2258"/>
      <c r="I77" s="2258"/>
      <c r="J77" s="2258"/>
      <c r="K77" s="2258"/>
      <c r="L77" s="2258"/>
      <c r="M77" s="2258"/>
      <c r="N77" s="2258"/>
      <c r="O77" s="2258"/>
      <c r="P77" s="2258"/>
      <c r="Q77" s="2258"/>
      <c r="R77" s="2258"/>
      <c r="S77" s="2258"/>
      <c r="T77" s="2258"/>
      <c r="U77" s="2258"/>
      <c r="V77" s="2258"/>
      <c r="W77" s="2258"/>
      <c r="X77" s="2258"/>
      <c r="Y77" s="2258"/>
      <c r="Z77" s="2258"/>
      <c r="AA77" s="2258"/>
      <c r="AB77" s="2258"/>
      <c r="AC77" s="2258"/>
      <c r="AD77" s="2258"/>
      <c r="AE77" s="2258"/>
      <c r="AF77" s="2258"/>
      <c r="AG77" s="2258"/>
      <c r="AH77" s="2258"/>
      <c r="AI77" s="2258"/>
      <c r="AJ77" s="2258"/>
      <c r="AK77" s="2258"/>
      <c r="AL77" s="166"/>
    </row>
    <row r="78" spans="1:38" s="47" customFormat="1" ht="14.1" customHeight="1">
      <c r="A78" s="29"/>
      <c r="B78" s="842" t="s">
        <v>1463</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1467</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166</v>
      </c>
      <c r="D82" s="842" t="s">
        <v>1542</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345" t="s">
        <v>630</v>
      </c>
      <c r="AG82" s="2345"/>
      <c r="AH82" s="2345"/>
      <c r="AI82" s="2345"/>
      <c r="AJ82" s="2345"/>
      <c r="AK82" s="2345"/>
      <c r="AL82" s="2345"/>
    </row>
    <row r="83" spans="1:42" s="47" customFormat="1" ht="14.1" customHeight="1">
      <c r="A83" s="166"/>
      <c r="B83" s="166"/>
      <c r="C83" s="155"/>
      <c r="D83" s="842" t="s">
        <v>1543</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42" t="s">
        <v>1544</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42" t="s">
        <v>1545</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971</v>
      </c>
      <c r="D87" s="842" t="s">
        <v>1444</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345" t="s">
        <v>109</v>
      </c>
      <c r="AG87" s="2345"/>
      <c r="AH87" s="2345"/>
      <c r="AI87" s="2345"/>
      <c r="AJ87" s="2345"/>
      <c r="AK87" s="2345"/>
      <c r="AL87" s="2345"/>
    </row>
    <row r="88" spans="1:42" s="47" customFormat="1" ht="14.1" customHeight="1">
      <c r="A88" s="29"/>
      <c r="B88" s="175"/>
      <c r="C88" s="155"/>
      <c r="D88" s="842" t="s">
        <v>1508</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42" t="s">
        <v>1509</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42" t="s">
        <v>1510</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541</v>
      </c>
      <c r="D92" s="842" t="s">
        <v>1445</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345" t="s">
        <v>110</v>
      </c>
      <c r="AG92" s="2345"/>
      <c r="AH92" s="2345"/>
      <c r="AI92" s="2345"/>
      <c r="AJ92" s="2345"/>
      <c r="AK92" s="2345"/>
      <c r="AL92" s="2345"/>
      <c r="AP92" s="47" t="s">
        <v>750</v>
      </c>
    </row>
    <row r="93" spans="1:42" s="47" customFormat="1" ht="14.1" customHeight="1">
      <c r="A93" s="29"/>
      <c r="B93" s="175"/>
      <c r="C93" s="155"/>
      <c r="D93" s="842" t="s">
        <v>1511</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1095</v>
      </c>
    </row>
    <row r="94" spans="1:42" s="47" customFormat="1" ht="14.1" customHeight="1">
      <c r="A94" s="29"/>
      <c r="B94" s="175"/>
      <c r="C94" s="155"/>
      <c r="D94" s="842" t="s">
        <v>1509</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42" t="s">
        <v>1510</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42" t="s">
        <v>1444</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345" t="s">
        <v>111</v>
      </c>
      <c r="AG97" s="2345"/>
      <c r="AH97" s="2345"/>
      <c r="AI97" s="2345"/>
      <c r="AJ97" s="2345"/>
      <c r="AK97" s="2345"/>
      <c r="AL97" s="2345"/>
    </row>
    <row r="98" spans="1:52" s="47" customFormat="1" ht="14.1" customHeight="1">
      <c r="A98" s="29"/>
      <c r="B98" s="175"/>
      <c r="C98" s="155"/>
      <c r="D98" s="842" t="s">
        <v>1512</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42" t="s">
        <v>1513</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42" t="s">
        <v>1445</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345" t="s">
        <v>112</v>
      </c>
      <c r="AG101" s="2345"/>
      <c r="AH101" s="2345"/>
      <c r="AI101" s="2345"/>
      <c r="AJ101" s="2345"/>
      <c r="AK101" s="2345"/>
      <c r="AL101" s="2345"/>
      <c r="AN101" s="47" t="s">
        <v>750</v>
      </c>
      <c r="AO101" s="781">
        <v>0</v>
      </c>
      <c r="AR101" s="746" t="s">
        <v>750</v>
      </c>
      <c r="AS101" s="843">
        <v>0</v>
      </c>
    </row>
    <row r="102" spans="1:52" s="47" customFormat="1" ht="14.1" customHeight="1">
      <c r="A102" s="29"/>
      <c r="B102" s="74"/>
      <c r="C102" s="77"/>
      <c r="D102" s="842" t="s">
        <v>1514</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166</v>
      </c>
      <c r="AO102" s="47">
        <v>7</v>
      </c>
      <c r="AR102" s="746" t="s">
        <v>1642</v>
      </c>
      <c r="AS102" s="746">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971</v>
      </c>
      <c r="AO103" s="47">
        <v>6</v>
      </c>
      <c r="AR103" s="746" t="s">
        <v>1643</v>
      </c>
      <c r="AS103" s="746">
        <v>2</v>
      </c>
    </row>
    <row r="104" spans="1:52" s="47" customFormat="1" ht="14.1" customHeight="1">
      <c r="A104" s="29"/>
      <c r="B104" s="175"/>
      <c r="C104" s="198"/>
      <c r="D104" s="29" t="s">
        <v>545</v>
      </c>
      <c r="E104" s="201"/>
      <c r="F104" s="201"/>
      <c r="G104" s="201"/>
      <c r="H104" s="2442" t="s">
        <v>750</v>
      </c>
      <c r="I104" s="2442"/>
      <c r="J104" s="201"/>
      <c r="K104" s="201"/>
      <c r="L104" s="201"/>
      <c r="M104" s="201"/>
      <c r="AN104" s="155" t="s">
        <v>541</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66" t="s">
        <v>2100</v>
      </c>
      <c r="E106" s="201"/>
      <c r="F106" s="201"/>
      <c r="K106" s="201"/>
      <c r="L106" s="201"/>
      <c r="M106" s="201"/>
      <c r="AN106" s="155" t="s">
        <v>73</v>
      </c>
      <c r="AO106" s="47">
        <v>3</v>
      </c>
    </row>
    <row r="107" spans="1:52" s="47" customFormat="1" ht="14.1" customHeight="1">
      <c r="A107" s="29"/>
      <c r="B107" s="175"/>
      <c r="C107" s="766" t="s">
        <v>2101</v>
      </c>
      <c r="E107" s="201"/>
      <c r="F107" s="201"/>
      <c r="K107" s="201"/>
      <c r="L107" s="201"/>
      <c r="M107" s="201"/>
    </row>
    <row r="108" spans="1:52" s="47" customFormat="1" ht="14.1" customHeight="1">
      <c r="A108" s="29"/>
      <c r="B108" s="175"/>
      <c r="C108" s="29" t="s">
        <v>2103</v>
      </c>
      <c r="E108" s="201"/>
      <c r="F108" s="201"/>
      <c r="K108" s="201"/>
      <c r="L108" s="201"/>
      <c r="M108" s="201"/>
    </row>
    <row r="109" spans="1:52" s="47" customFormat="1" ht="14.1" customHeight="1">
      <c r="A109" s="29"/>
      <c r="B109" s="175"/>
      <c r="C109" s="29" t="s">
        <v>2102</v>
      </c>
      <c r="D109" s="29"/>
      <c r="F109" s="201"/>
    </row>
    <row r="110" spans="1:52" s="47" customFormat="1" ht="14.1" customHeight="1">
      <c r="A110" s="29"/>
      <c r="B110" s="175"/>
      <c r="C110" s="198"/>
      <c r="D110" s="29"/>
      <c r="E110" s="766" t="s">
        <v>545</v>
      </c>
      <c r="F110" s="201"/>
      <c r="G110" s="201"/>
      <c r="H110" s="2444" t="s">
        <v>750</v>
      </c>
      <c r="I110" s="2444"/>
      <c r="J110" s="2444"/>
      <c r="K110" s="2444"/>
      <c r="L110" s="2444"/>
      <c r="M110" s="2444"/>
      <c r="N110" s="2444"/>
      <c r="O110" s="2444"/>
      <c r="P110" s="2444"/>
      <c r="Q110" s="2444"/>
      <c r="R110" s="2444"/>
      <c r="S110" s="2444"/>
      <c r="T110" s="2444"/>
      <c r="U110" s="2444"/>
      <c r="V110" s="2444"/>
      <c r="W110" s="2444"/>
      <c r="X110" s="2444"/>
      <c r="Y110" s="2444"/>
      <c r="Z110" s="2444"/>
      <c r="AA110" s="2444"/>
      <c r="AB110" s="2444"/>
      <c r="AC110" s="2444"/>
      <c r="AD110" s="2444"/>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1" customHeight="1">
      <c r="C112" s="2445" t="s">
        <v>750</v>
      </c>
      <c r="D112" s="2445"/>
      <c r="E112" s="2258" t="s">
        <v>240</v>
      </c>
      <c r="F112" s="2258"/>
      <c r="G112" s="2258"/>
      <c r="H112" s="2258"/>
      <c r="I112" s="2258"/>
      <c r="J112" s="2258"/>
      <c r="K112" s="2258"/>
      <c r="L112" s="2258"/>
      <c r="M112" s="2258"/>
      <c r="N112" s="2258"/>
      <c r="O112" s="2258"/>
      <c r="P112" s="2258"/>
      <c r="Q112" s="2258"/>
      <c r="R112" s="2258"/>
      <c r="S112" s="2258"/>
      <c r="T112" s="2258"/>
      <c r="U112" s="2258"/>
      <c r="V112" s="2258"/>
      <c r="W112" s="2258"/>
      <c r="X112" s="2258"/>
      <c r="Y112" s="2258"/>
      <c r="Z112" s="2258"/>
      <c r="AA112" s="2258"/>
      <c r="AB112" s="2258"/>
      <c r="AC112" s="2258"/>
      <c r="AD112" s="2258"/>
      <c r="AE112" s="2258"/>
      <c r="AF112" s="2258"/>
      <c r="AG112" s="2258"/>
      <c r="AH112" s="2258"/>
      <c r="AI112" s="2258"/>
      <c r="AJ112" s="458"/>
      <c r="AK112" s="458"/>
    </row>
    <row r="113" spans="1:41" s="47" customFormat="1" ht="14.1" customHeight="1">
      <c r="E113" s="2258"/>
      <c r="F113" s="2258"/>
      <c r="G113" s="2258"/>
      <c r="H113" s="2258"/>
      <c r="I113" s="2258"/>
      <c r="J113" s="2258"/>
      <c r="K113" s="2258"/>
      <c r="L113" s="2258"/>
      <c r="M113" s="2258"/>
      <c r="N113" s="2258"/>
      <c r="O113" s="2258"/>
      <c r="P113" s="2258"/>
      <c r="Q113" s="2258"/>
      <c r="R113" s="2258"/>
      <c r="S113" s="2258"/>
      <c r="T113" s="2258"/>
      <c r="U113" s="2258"/>
      <c r="V113" s="2258"/>
      <c r="W113" s="2258"/>
      <c r="X113" s="2258"/>
      <c r="Y113" s="2258"/>
      <c r="Z113" s="2258"/>
      <c r="AA113" s="2258"/>
      <c r="AB113" s="2258"/>
      <c r="AC113" s="2258"/>
      <c r="AD113" s="2258"/>
      <c r="AE113" s="2258"/>
      <c r="AF113" s="2258"/>
      <c r="AG113" s="2258"/>
      <c r="AH113" s="2258"/>
      <c r="AI113" s="2258"/>
      <c r="AJ113" s="458"/>
      <c r="AK113" s="458"/>
    </row>
    <row r="114" spans="1:41" s="148" customFormat="1" ht="14.1" customHeight="1">
      <c r="A114" s="29"/>
      <c r="B114" s="175"/>
      <c r="C114" s="198"/>
      <c r="D114" s="458"/>
      <c r="E114" s="2258"/>
      <c r="F114" s="2258"/>
      <c r="G114" s="2258"/>
      <c r="H114" s="2258"/>
      <c r="I114" s="2258"/>
      <c r="J114" s="2258"/>
      <c r="K114" s="2258"/>
      <c r="L114" s="2258"/>
      <c r="M114" s="2258"/>
      <c r="N114" s="2258"/>
      <c r="O114" s="2258"/>
      <c r="P114" s="2258"/>
      <c r="Q114" s="2258"/>
      <c r="R114" s="2258"/>
      <c r="S114" s="2258"/>
      <c r="T114" s="2258"/>
      <c r="U114" s="2258"/>
      <c r="V114" s="2258"/>
      <c r="W114" s="2258"/>
      <c r="X114" s="2258"/>
      <c r="Y114" s="2258"/>
      <c r="Z114" s="2258"/>
      <c r="AA114" s="2258"/>
      <c r="AB114" s="2258"/>
      <c r="AC114" s="2258"/>
      <c r="AD114" s="2258"/>
      <c r="AE114" s="2258"/>
      <c r="AF114" s="2258"/>
      <c r="AG114" s="2258"/>
      <c r="AH114" s="2258"/>
      <c r="AI114" s="2258"/>
      <c r="AJ114" s="458"/>
      <c r="AK114" s="458"/>
      <c r="AL114" s="47"/>
    </row>
    <row r="115" spans="1:41" s="47" customFormat="1" ht="14.1" customHeight="1">
      <c r="A115" s="29"/>
      <c r="B115" s="175"/>
      <c r="C115" s="198"/>
      <c r="D115" s="490"/>
      <c r="E115" s="2487"/>
      <c r="F115" s="2487"/>
      <c r="G115" s="2487"/>
      <c r="H115" s="2487"/>
      <c r="I115" s="2487"/>
      <c r="J115" s="2487"/>
      <c r="K115" s="2487"/>
      <c r="L115" s="2487"/>
      <c r="M115" s="2487"/>
      <c r="N115" s="2487"/>
      <c r="O115" s="2487"/>
      <c r="P115" s="2487"/>
      <c r="Q115" s="2487"/>
      <c r="R115" s="2487"/>
      <c r="S115" s="2487"/>
      <c r="T115" s="2487"/>
      <c r="U115" s="2487"/>
      <c r="V115" s="2487"/>
      <c r="W115" s="2487"/>
      <c r="X115" s="2487"/>
      <c r="Y115" s="2487"/>
      <c r="Z115" s="2487"/>
      <c r="AA115" s="2487"/>
      <c r="AB115" s="2487"/>
      <c r="AC115" s="2487"/>
      <c r="AD115" s="2487"/>
      <c r="AE115" s="2487"/>
      <c r="AF115" s="2487"/>
      <c r="AG115" s="2487"/>
      <c r="AH115" s="2487"/>
      <c r="AI115" s="2487"/>
      <c r="AJ115" s="490"/>
      <c r="AK115" s="490"/>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1466</v>
      </c>
      <c r="AJ116" s="1991">
        <f>VLOOKUP($H$104,$AN$101:$AO$106,2,FALSE)+VLOOKUP($H$110,$AR$101:$AS$103,2,FALSE)</f>
        <v>0</v>
      </c>
      <c r="AK116" s="1993"/>
      <c r="AL116" s="201"/>
      <c r="AN116" s="47" t="s">
        <v>750</v>
      </c>
      <c r="AO116" s="782">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166</v>
      </c>
      <c r="AO117" s="47">
        <v>3</v>
      </c>
    </row>
    <row r="118" spans="1:41" s="47" customFormat="1" ht="14.1" customHeight="1">
      <c r="A118" s="29"/>
      <c r="B118" s="175"/>
      <c r="C118" s="49" t="s">
        <v>1099</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971</v>
      </c>
      <c r="AO118" s="47">
        <v>2</v>
      </c>
    </row>
    <row r="119" spans="1:41" s="47" customFormat="1" ht="14.1" customHeight="1">
      <c r="A119" s="29"/>
      <c r="B119" s="159"/>
      <c r="D119" s="155" t="s">
        <v>166</v>
      </c>
      <c r="E119" s="2494" t="s">
        <v>2049</v>
      </c>
      <c r="F119" s="2494"/>
      <c r="G119" s="2494"/>
      <c r="H119" s="2494"/>
      <c r="I119" s="2494"/>
      <c r="J119" s="2494"/>
      <c r="K119" s="2494"/>
      <c r="L119" s="2494"/>
      <c r="M119" s="2494"/>
      <c r="N119" s="2494"/>
      <c r="O119" s="2494"/>
      <c r="P119" s="2494"/>
      <c r="Q119" s="2494"/>
      <c r="R119" s="2494"/>
      <c r="S119" s="2494"/>
      <c r="T119" s="2494"/>
      <c r="U119" s="2494"/>
      <c r="V119" s="2494"/>
      <c r="W119" s="2494"/>
      <c r="X119" s="2494"/>
      <c r="Y119" s="2494"/>
      <c r="Z119" s="2494"/>
      <c r="AA119" s="2494"/>
      <c r="AB119" s="2494"/>
      <c r="AC119" s="2494"/>
      <c r="AD119" s="2494"/>
      <c r="AE119" s="2494"/>
      <c r="AF119" s="2345" t="s">
        <v>112</v>
      </c>
      <c r="AG119" s="2345"/>
      <c r="AH119" s="2345"/>
      <c r="AI119" s="2345"/>
      <c r="AJ119" s="2345"/>
      <c r="AK119" s="2345"/>
      <c r="AL119" s="2345"/>
    </row>
    <row r="120" spans="1:41" s="47" customFormat="1" ht="14.1" customHeight="1">
      <c r="A120" s="29"/>
      <c r="E120" s="2494"/>
      <c r="F120" s="2494"/>
      <c r="G120" s="2494"/>
      <c r="H120" s="2494"/>
      <c r="I120" s="2494"/>
      <c r="J120" s="2494"/>
      <c r="K120" s="2494"/>
      <c r="L120" s="2494"/>
      <c r="M120" s="2494"/>
      <c r="N120" s="2494"/>
      <c r="O120" s="2494"/>
      <c r="P120" s="2494"/>
      <c r="Q120" s="2494"/>
      <c r="R120" s="2494"/>
      <c r="S120" s="2494"/>
      <c r="T120" s="2494"/>
      <c r="U120" s="2494"/>
      <c r="V120" s="2494"/>
      <c r="W120" s="2494"/>
      <c r="X120" s="2494"/>
      <c r="Y120" s="2494"/>
      <c r="Z120" s="2494"/>
      <c r="AA120" s="2494"/>
      <c r="AB120" s="2494"/>
      <c r="AC120" s="2494"/>
      <c r="AD120" s="2494"/>
      <c r="AE120" s="2494"/>
    </row>
    <row r="121" spans="1:41" s="47" customFormat="1" ht="14.1" customHeight="1">
      <c r="A121" s="206"/>
      <c r="B121" s="175"/>
      <c r="C121" s="198"/>
      <c r="D121" s="155"/>
      <c r="E121" s="2494"/>
      <c r="F121" s="2494"/>
      <c r="G121" s="2494"/>
      <c r="H121" s="2494"/>
      <c r="I121" s="2494"/>
      <c r="J121" s="2494"/>
      <c r="K121" s="2494"/>
      <c r="L121" s="2494"/>
      <c r="M121" s="2494"/>
      <c r="N121" s="2494"/>
      <c r="O121" s="2494"/>
      <c r="P121" s="2494"/>
      <c r="Q121" s="2494"/>
      <c r="R121" s="2494"/>
      <c r="S121" s="2494"/>
      <c r="T121" s="2494"/>
      <c r="U121" s="2494"/>
      <c r="V121" s="2494"/>
      <c r="W121" s="2494"/>
      <c r="X121" s="2494"/>
      <c r="Y121" s="2494"/>
      <c r="Z121" s="2494"/>
      <c r="AA121" s="2494"/>
      <c r="AB121" s="2494"/>
      <c r="AC121" s="2494"/>
      <c r="AD121" s="2494"/>
      <c r="AE121" s="2494"/>
      <c r="AF121" s="74"/>
      <c r="AG121" s="166"/>
      <c r="AH121" s="166"/>
      <c r="AI121" s="166"/>
      <c r="AJ121" s="166"/>
      <c r="AK121" s="166"/>
      <c r="AL121" s="166"/>
    </row>
    <row r="122" spans="1:41" s="47" customFormat="1" ht="14.1" customHeight="1">
      <c r="A122" s="29"/>
      <c r="B122" s="175"/>
      <c r="C122" s="199"/>
      <c r="D122" s="155"/>
      <c r="E122" s="2494"/>
      <c r="F122" s="2494"/>
      <c r="G122" s="2494"/>
      <c r="H122" s="2494"/>
      <c r="I122" s="2494"/>
      <c r="J122" s="2494"/>
      <c r="K122" s="2494"/>
      <c r="L122" s="2494"/>
      <c r="M122" s="2494"/>
      <c r="N122" s="2494"/>
      <c r="O122" s="2494"/>
      <c r="P122" s="2494"/>
      <c r="Q122" s="2494"/>
      <c r="R122" s="2494"/>
      <c r="S122" s="2494"/>
      <c r="T122" s="2494"/>
      <c r="U122" s="2494"/>
      <c r="V122" s="2494"/>
      <c r="W122" s="2494"/>
      <c r="X122" s="2494"/>
      <c r="Y122" s="2494"/>
      <c r="Z122" s="2494"/>
      <c r="AA122" s="2494"/>
      <c r="AB122" s="2494"/>
      <c r="AC122" s="2494"/>
      <c r="AD122" s="2494"/>
      <c r="AE122" s="2494"/>
      <c r="AF122" s="74"/>
      <c r="AG122" s="166"/>
      <c r="AH122" s="166"/>
      <c r="AI122" s="166"/>
      <c r="AJ122" s="166"/>
      <c r="AK122" s="166"/>
      <c r="AL122" s="166"/>
    </row>
    <row r="123" spans="1:41" s="47" customFormat="1" ht="14.1" customHeight="1">
      <c r="A123" s="58"/>
      <c r="B123" s="187"/>
      <c r="C123" s="207"/>
      <c r="D123" s="155"/>
      <c r="E123" s="2494"/>
      <c r="F123" s="2494"/>
      <c r="G123" s="2494"/>
      <c r="H123" s="2494"/>
      <c r="I123" s="2494"/>
      <c r="J123" s="2494"/>
      <c r="K123" s="2494"/>
      <c r="L123" s="2494"/>
      <c r="M123" s="2494"/>
      <c r="N123" s="2494"/>
      <c r="O123" s="2494"/>
      <c r="P123" s="2494"/>
      <c r="Q123" s="2494"/>
      <c r="R123" s="2494"/>
      <c r="S123" s="2494"/>
      <c r="T123" s="2494"/>
      <c r="U123" s="2494"/>
      <c r="V123" s="2494"/>
      <c r="W123" s="2494"/>
      <c r="X123" s="2494"/>
      <c r="Y123" s="2494"/>
      <c r="Z123" s="2494"/>
      <c r="AA123" s="2494"/>
      <c r="AB123" s="2494"/>
      <c r="AC123" s="2494"/>
      <c r="AD123" s="2494"/>
      <c r="AE123" s="2494"/>
      <c r="AF123" s="187"/>
      <c r="AG123" s="28"/>
      <c r="AH123" s="28"/>
      <c r="AI123" s="28"/>
      <c r="AJ123" s="28"/>
      <c r="AK123" s="166"/>
      <c r="AL123" s="166"/>
    </row>
    <row r="124" spans="1:41" s="148" customFormat="1" ht="14.1" customHeight="1">
      <c r="A124" s="29"/>
      <c r="B124" s="187"/>
      <c r="C124" s="207"/>
      <c r="D124" s="155"/>
      <c r="E124" s="2494"/>
      <c r="F124" s="2494"/>
      <c r="G124" s="2494"/>
      <c r="H124" s="2494"/>
      <c r="I124" s="2494"/>
      <c r="J124" s="2494"/>
      <c r="K124" s="2494"/>
      <c r="L124" s="2494"/>
      <c r="M124" s="2494"/>
      <c r="N124" s="2494"/>
      <c r="O124" s="2494"/>
      <c r="P124" s="2494"/>
      <c r="Q124" s="2494"/>
      <c r="R124" s="2494"/>
      <c r="S124" s="2494"/>
      <c r="T124" s="2494"/>
      <c r="U124" s="2494"/>
      <c r="V124" s="2494"/>
      <c r="W124" s="2494"/>
      <c r="X124" s="2494"/>
      <c r="Y124" s="2494"/>
      <c r="Z124" s="2494"/>
      <c r="AA124" s="2494"/>
      <c r="AB124" s="2494"/>
      <c r="AC124" s="2494"/>
      <c r="AD124" s="2494"/>
      <c r="AE124" s="2494"/>
      <c r="AF124" s="187"/>
      <c r="AG124" s="28"/>
      <c r="AH124" s="28"/>
      <c r="AI124" s="28"/>
      <c r="AJ124" s="28"/>
      <c r="AK124" s="166"/>
      <c r="AL124" s="166"/>
    </row>
    <row r="125" spans="1:41" s="47" customFormat="1" ht="14.1" customHeight="1">
      <c r="A125" s="29"/>
      <c r="B125" s="187"/>
      <c r="C125" s="77"/>
      <c r="D125" s="155"/>
      <c r="E125" s="28" t="s">
        <v>873</v>
      </c>
      <c r="G125" s="28"/>
      <c r="H125" s="28"/>
      <c r="I125" s="28"/>
      <c r="J125" s="28"/>
      <c r="K125" s="28"/>
      <c r="L125" s="28"/>
      <c r="M125" s="28"/>
      <c r="N125" s="28"/>
      <c r="O125" s="28"/>
      <c r="P125" s="28"/>
      <c r="Q125" s="28"/>
      <c r="R125" s="28"/>
      <c r="S125" s="2446" t="s">
        <v>750</v>
      </c>
      <c r="T125" s="2446"/>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750</v>
      </c>
      <c r="AO126" s="782">
        <v>0</v>
      </c>
    </row>
    <row r="127" spans="1:41" s="47" customFormat="1" ht="14.1" customHeight="1">
      <c r="A127" s="29"/>
      <c r="B127" s="74"/>
      <c r="C127" s="77"/>
      <c r="D127" s="155" t="s">
        <v>971</v>
      </c>
      <c r="E127" s="28" t="s">
        <v>1446</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345" t="s">
        <v>874</v>
      </c>
      <c r="AG127" s="2345"/>
      <c r="AH127" s="2345"/>
      <c r="AI127" s="2345"/>
      <c r="AJ127" s="2345"/>
      <c r="AK127" s="2345"/>
      <c r="AL127" s="2345"/>
      <c r="AN127" s="155" t="s">
        <v>166</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971</v>
      </c>
      <c r="AO128" s="47">
        <v>2</v>
      </c>
    </row>
    <row r="129" spans="1:41" s="47" customFormat="1" ht="14.1" customHeight="1">
      <c r="A129" s="29"/>
      <c r="B129" s="74"/>
      <c r="C129" s="77"/>
      <c r="D129" s="29" t="s">
        <v>545</v>
      </c>
      <c r="E129" s="201"/>
      <c r="F129" s="201"/>
      <c r="G129" s="201"/>
      <c r="H129" s="2442" t="s">
        <v>750</v>
      </c>
      <c r="I129" s="2442"/>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8" t="s">
        <v>368</v>
      </c>
      <c r="AJ131" s="1991">
        <f>VLOOKUP($H$129,$AN$116:$AO$118,2,FALSE)</f>
        <v>0</v>
      </c>
      <c r="AK131" s="1993"/>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1078</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166</v>
      </c>
      <c r="E135" s="28" t="s">
        <v>984</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345" t="s">
        <v>112</v>
      </c>
      <c r="AG135" s="2345"/>
      <c r="AH135" s="2345"/>
      <c r="AI135" s="2345"/>
      <c r="AJ135" s="2345"/>
      <c r="AK135" s="2345"/>
      <c r="AL135" s="2345"/>
    </row>
    <row r="136" spans="1:41" s="47" customFormat="1" ht="14.1" customHeight="1">
      <c r="A136" s="29"/>
      <c r="D136" s="155"/>
      <c r="E136" s="28" t="s">
        <v>985</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750</v>
      </c>
      <c r="AO137" s="783">
        <v>0</v>
      </c>
    </row>
    <row r="138" spans="1:41" s="47" customFormat="1" ht="14.1" customHeight="1">
      <c r="A138" s="29"/>
      <c r="B138" s="74"/>
      <c r="C138" s="77"/>
      <c r="D138" s="155" t="s">
        <v>971</v>
      </c>
      <c r="E138" s="28" t="s">
        <v>1447</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345" t="s">
        <v>874</v>
      </c>
      <c r="AG138" s="2345"/>
      <c r="AH138" s="2345"/>
      <c r="AI138" s="2345"/>
      <c r="AJ138" s="2345"/>
      <c r="AK138" s="2345"/>
      <c r="AL138" s="2345"/>
      <c r="AN138" s="155" t="s">
        <v>166</v>
      </c>
      <c r="AO138" s="47">
        <v>5</v>
      </c>
    </row>
    <row r="139" spans="1:41" s="47" customFormat="1" ht="14.1" customHeight="1">
      <c r="A139" s="29"/>
      <c r="B139" s="74"/>
      <c r="C139" s="77"/>
      <c r="D139" s="155"/>
      <c r="E139" s="28" t="s">
        <v>1448</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971</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541</v>
      </c>
      <c r="AO140" s="47">
        <v>3</v>
      </c>
    </row>
    <row r="141" spans="1:41" s="47" customFormat="1" ht="14.1" customHeight="1">
      <c r="A141" s="29"/>
      <c r="B141" s="74"/>
      <c r="C141" s="77"/>
      <c r="D141" s="29" t="s">
        <v>545</v>
      </c>
      <c r="E141" s="201"/>
      <c r="F141" s="201"/>
      <c r="G141" s="201"/>
      <c r="H141" s="2442" t="s">
        <v>750</v>
      </c>
      <c r="I141" s="2442"/>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387</v>
      </c>
      <c r="AJ143" s="1991">
        <f>VLOOKUP($H$141,$AN$126:$AO$128,2,FALSE)</f>
        <v>0</v>
      </c>
      <c r="AK143" s="1993"/>
      <c r="AL143" s="148"/>
      <c r="AN143" s="155" t="s">
        <v>107</v>
      </c>
      <c r="AO143" s="47">
        <v>2</v>
      </c>
    </row>
    <row r="144" spans="1:41" s="47" customFormat="1" ht="14.1" customHeight="1">
      <c r="A144" s="29"/>
      <c r="B144" s="74"/>
      <c r="C144" s="77"/>
      <c r="AN144" s="155" t="s">
        <v>108</v>
      </c>
      <c r="AO144" s="47">
        <v>1</v>
      </c>
    </row>
    <row r="145" spans="1:41" s="47" customFormat="1" ht="14.1" customHeight="1">
      <c r="C145" s="49" t="s">
        <v>132</v>
      </c>
    </row>
    <row r="146" spans="1:41" s="47" customFormat="1" ht="14.1" customHeight="1">
      <c r="C146" s="49"/>
      <c r="E146" s="691" t="s">
        <v>1305</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166</v>
      </c>
      <c r="E148" s="2258" t="s">
        <v>76</v>
      </c>
      <c r="F148" s="2258"/>
      <c r="G148" s="2258"/>
      <c r="H148" s="2258"/>
      <c r="I148" s="2258"/>
      <c r="J148" s="2258"/>
      <c r="K148" s="2258"/>
      <c r="L148" s="2258"/>
      <c r="M148" s="2258"/>
      <c r="N148" s="2258"/>
      <c r="O148" s="2258"/>
      <c r="P148" s="2258"/>
      <c r="Q148" s="2258"/>
      <c r="R148" s="2258"/>
      <c r="S148" s="2258"/>
      <c r="T148" s="2258"/>
      <c r="U148" s="2258"/>
      <c r="V148" s="2258"/>
      <c r="W148" s="2258"/>
      <c r="X148" s="2258"/>
      <c r="Y148" s="2258"/>
      <c r="Z148" s="2258"/>
      <c r="AA148" s="2258"/>
      <c r="AB148" s="2258"/>
      <c r="AC148" s="2258"/>
      <c r="AD148" s="2258"/>
      <c r="AE148" s="2258"/>
      <c r="AF148" s="2345" t="s">
        <v>110</v>
      </c>
      <c r="AG148" s="2345"/>
      <c r="AH148" s="2345"/>
      <c r="AI148" s="2345"/>
      <c r="AJ148" s="2345"/>
      <c r="AK148" s="2345"/>
      <c r="AL148" s="2345"/>
    </row>
    <row r="149" spans="1:41" s="47" customFormat="1" ht="14.1" customHeight="1">
      <c r="C149" s="49"/>
      <c r="E149" s="2258"/>
      <c r="F149" s="2258"/>
      <c r="G149" s="2258"/>
      <c r="H149" s="2258"/>
      <c r="I149" s="2258"/>
      <c r="J149" s="2258"/>
      <c r="K149" s="2258"/>
      <c r="L149" s="2258"/>
      <c r="M149" s="2258"/>
      <c r="N149" s="2258"/>
      <c r="O149" s="2258"/>
      <c r="P149" s="2258"/>
      <c r="Q149" s="2258"/>
      <c r="R149" s="2258"/>
      <c r="S149" s="2258"/>
      <c r="T149" s="2258"/>
      <c r="U149" s="2258"/>
      <c r="V149" s="2258"/>
      <c r="W149" s="2258"/>
      <c r="X149" s="2258"/>
      <c r="Y149" s="2258"/>
      <c r="Z149" s="2258"/>
      <c r="AA149" s="2258"/>
      <c r="AB149" s="2258"/>
      <c r="AC149" s="2258"/>
      <c r="AD149" s="2258"/>
      <c r="AE149" s="2258"/>
      <c r="AL149" s="166"/>
    </row>
    <row r="150" spans="1:41" s="47" customFormat="1" ht="14.1" customHeight="1">
      <c r="C150" s="49"/>
      <c r="D150" s="155"/>
      <c r="E150" s="2258"/>
      <c r="F150" s="2258"/>
      <c r="G150" s="2258"/>
      <c r="H150" s="2258"/>
      <c r="I150" s="2258"/>
      <c r="J150" s="2258"/>
      <c r="K150" s="2258"/>
      <c r="L150" s="2258"/>
      <c r="M150" s="2258"/>
      <c r="N150" s="2258"/>
      <c r="O150" s="2258"/>
      <c r="P150" s="2258"/>
      <c r="Q150" s="2258"/>
      <c r="R150" s="2258"/>
      <c r="S150" s="2258"/>
      <c r="T150" s="2258"/>
      <c r="U150" s="2258"/>
      <c r="V150" s="2258"/>
      <c r="W150" s="2258"/>
      <c r="X150" s="2258"/>
      <c r="Y150" s="2258"/>
      <c r="Z150" s="2258"/>
      <c r="AA150" s="2258"/>
      <c r="AB150" s="2258"/>
      <c r="AC150" s="2258"/>
      <c r="AD150" s="2258"/>
      <c r="AE150" s="2258"/>
      <c r="AL150" s="214"/>
    </row>
    <row r="151" spans="1:41" s="47" customFormat="1" ht="14.1" customHeight="1">
      <c r="C151" s="49"/>
    </row>
    <row r="152" spans="1:41" s="47" customFormat="1" ht="14.1" customHeight="1">
      <c r="C152" s="49"/>
      <c r="D152" s="155" t="s">
        <v>971</v>
      </c>
      <c r="E152" s="2258" t="s">
        <v>1950</v>
      </c>
      <c r="F152" s="2258"/>
      <c r="G152" s="2258"/>
      <c r="H152" s="2258"/>
      <c r="I152" s="2258"/>
      <c r="J152" s="2258"/>
      <c r="K152" s="2258"/>
      <c r="L152" s="2258"/>
      <c r="M152" s="2258"/>
      <c r="N152" s="2258"/>
      <c r="O152" s="2258"/>
      <c r="P152" s="2258"/>
      <c r="Q152" s="2258"/>
      <c r="R152" s="2258"/>
      <c r="S152" s="2258"/>
      <c r="T152" s="2258"/>
      <c r="U152" s="2258"/>
      <c r="V152" s="2258"/>
      <c r="W152" s="2258"/>
      <c r="X152" s="2258"/>
      <c r="Y152" s="2258"/>
      <c r="Z152" s="2258"/>
      <c r="AA152" s="2258"/>
      <c r="AB152" s="2258"/>
      <c r="AC152" s="2258"/>
      <c r="AD152" s="2258"/>
      <c r="AE152" s="2258"/>
      <c r="AF152" s="2345" t="s">
        <v>111</v>
      </c>
      <c r="AG152" s="2345"/>
      <c r="AH152" s="2345"/>
      <c r="AI152" s="2345"/>
      <c r="AJ152" s="2345"/>
      <c r="AK152" s="2345"/>
      <c r="AL152" s="2345"/>
    </row>
    <row r="153" spans="1:41" s="47" customFormat="1" ht="14.1" customHeight="1">
      <c r="C153" s="49"/>
      <c r="E153" s="2258"/>
      <c r="F153" s="2258"/>
      <c r="G153" s="2258"/>
      <c r="H153" s="2258"/>
      <c r="I153" s="2258"/>
      <c r="J153" s="2258"/>
      <c r="K153" s="2258"/>
      <c r="L153" s="2258"/>
      <c r="M153" s="2258"/>
      <c r="N153" s="2258"/>
      <c r="O153" s="2258"/>
      <c r="P153" s="2258"/>
      <c r="Q153" s="2258"/>
      <c r="R153" s="2258"/>
      <c r="S153" s="2258"/>
      <c r="T153" s="2258"/>
      <c r="U153" s="2258"/>
      <c r="V153" s="2258"/>
      <c r="W153" s="2258"/>
      <c r="X153" s="2258"/>
      <c r="Y153" s="2258"/>
      <c r="Z153" s="2258"/>
      <c r="AA153" s="2258"/>
      <c r="AB153" s="2258"/>
      <c r="AC153" s="2258"/>
      <c r="AD153" s="2258"/>
      <c r="AE153" s="2258"/>
      <c r="AL153" s="166"/>
    </row>
    <row r="154" spans="1:41" s="47" customFormat="1" ht="14.1" customHeight="1">
      <c r="C154" s="49"/>
      <c r="D154" s="155"/>
      <c r="E154" s="2258"/>
      <c r="F154" s="2258"/>
      <c r="G154" s="2258"/>
      <c r="H154" s="2258"/>
      <c r="I154" s="2258"/>
      <c r="J154" s="2258"/>
      <c r="K154" s="2258"/>
      <c r="L154" s="2258"/>
      <c r="M154" s="2258"/>
      <c r="N154" s="2258"/>
      <c r="O154" s="2258"/>
      <c r="P154" s="2258"/>
      <c r="Q154" s="2258"/>
      <c r="R154" s="2258"/>
      <c r="S154" s="2258"/>
      <c r="T154" s="2258"/>
      <c r="U154" s="2258"/>
      <c r="V154" s="2258"/>
      <c r="W154" s="2258"/>
      <c r="X154" s="2258"/>
      <c r="Y154" s="2258"/>
      <c r="Z154" s="2258"/>
      <c r="AA154" s="2258"/>
      <c r="AB154" s="2258"/>
      <c r="AC154" s="2258"/>
      <c r="AD154" s="2258"/>
      <c r="AE154" s="2258"/>
      <c r="AL154" s="166"/>
    </row>
    <row r="155" spans="1:41" s="47" customFormat="1" ht="14.1" customHeight="1">
      <c r="C155" s="49"/>
      <c r="AN155" s="148" t="s">
        <v>750</v>
      </c>
      <c r="AO155" s="783">
        <v>0</v>
      </c>
    </row>
    <row r="156" spans="1:41" s="47" customFormat="1" ht="14.1" customHeight="1">
      <c r="C156" s="49"/>
      <c r="D156" s="155" t="s">
        <v>541</v>
      </c>
      <c r="E156" s="2258" t="s">
        <v>1951</v>
      </c>
      <c r="F156" s="2258"/>
      <c r="G156" s="2258"/>
      <c r="H156" s="2258"/>
      <c r="I156" s="2258"/>
      <c r="J156" s="2258"/>
      <c r="K156" s="2258"/>
      <c r="L156" s="2258"/>
      <c r="M156" s="2258"/>
      <c r="N156" s="2258"/>
      <c r="O156" s="2258"/>
      <c r="P156" s="2258"/>
      <c r="Q156" s="2258"/>
      <c r="R156" s="2258"/>
      <c r="S156" s="2258"/>
      <c r="T156" s="2258"/>
      <c r="U156" s="2258"/>
      <c r="V156" s="2258"/>
      <c r="W156" s="2258"/>
      <c r="X156" s="2258"/>
      <c r="Y156" s="2258"/>
      <c r="Z156" s="2258"/>
      <c r="AA156" s="2258"/>
      <c r="AB156" s="2258"/>
      <c r="AC156" s="2258"/>
      <c r="AD156" s="2258"/>
      <c r="AE156" s="2258"/>
      <c r="AF156" s="2345" t="s">
        <v>112</v>
      </c>
      <c r="AG156" s="2345"/>
      <c r="AH156" s="2345"/>
      <c r="AI156" s="2345"/>
      <c r="AJ156" s="2345"/>
      <c r="AK156" s="2345"/>
      <c r="AL156" s="2345"/>
      <c r="AN156" s="155" t="s">
        <v>166</v>
      </c>
      <c r="AO156" s="47">
        <v>4</v>
      </c>
    </row>
    <row r="157" spans="1:41" s="47" customFormat="1" ht="14.1" customHeight="1">
      <c r="A157" s="29"/>
      <c r="B157" s="175"/>
      <c r="C157" s="199"/>
      <c r="E157" s="2258"/>
      <c r="F157" s="2258"/>
      <c r="G157" s="2258"/>
      <c r="H157" s="2258"/>
      <c r="I157" s="2258"/>
      <c r="J157" s="2258"/>
      <c r="K157" s="2258"/>
      <c r="L157" s="2258"/>
      <c r="M157" s="2258"/>
      <c r="N157" s="2258"/>
      <c r="O157" s="2258"/>
      <c r="P157" s="2258"/>
      <c r="Q157" s="2258"/>
      <c r="R157" s="2258"/>
      <c r="S157" s="2258"/>
      <c r="T157" s="2258"/>
      <c r="U157" s="2258"/>
      <c r="V157" s="2258"/>
      <c r="W157" s="2258"/>
      <c r="X157" s="2258"/>
      <c r="Y157" s="2258"/>
      <c r="Z157" s="2258"/>
      <c r="AA157" s="2258"/>
      <c r="AB157" s="2258"/>
      <c r="AC157" s="2258"/>
      <c r="AD157" s="2258"/>
      <c r="AE157" s="2258"/>
      <c r="AF157" s="189"/>
      <c r="AG157" s="189"/>
      <c r="AH157" s="189"/>
      <c r="AI157" s="189"/>
      <c r="AJ157" s="189"/>
      <c r="AK157" s="189"/>
      <c r="AL157" s="166"/>
      <c r="AN157" s="155" t="s">
        <v>971</v>
      </c>
      <c r="AO157" s="47">
        <v>3</v>
      </c>
    </row>
    <row r="158" spans="1:41" s="47" customFormat="1" ht="14.1" customHeight="1">
      <c r="A158" s="29"/>
      <c r="B158" s="175"/>
      <c r="C158" s="199"/>
      <c r="D158" s="155"/>
      <c r="E158" s="2258"/>
      <c r="F158" s="2258"/>
      <c r="G158" s="2258"/>
      <c r="H158" s="2258"/>
      <c r="I158" s="2258"/>
      <c r="J158" s="2258"/>
      <c r="K158" s="2258"/>
      <c r="L158" s="2258"/>
      <c r="M158" s="2258"/>
      <c r="N158" s="2258"/>
      <c r="O158" s="2258"/>
      <c r="P158" s="2258"/>
      <c r="Q158" s="2258"/>
      <c r="R158" s="2258"/>
      <c r="S158" s="2258"/>
      <c r="T158" s="2258"/>
      <c r="U158" s="2258"/>
      <c r="V158" s="2258"/>
      <c r="W158" s="2258"/>
      <c r="X158" s="2258"/>
      <c r="Y158" s="2258"/>
      <c r="Z158" s="2258"/>
      <c r="AA158" s="2258"/>
      <c r="AB158" s="2258"/>
      <c r="AC158" s="2258"/>
      <c r="AD158" s="2258"/>
      <c r="AE158" s="2258"/>
      <c r="AF158" s="74"/>
      <c r="AG158" s="166"/>
      <c r="AH158" s="166"/>
      <c r="AI158" s="166"/>
      <c r="AJ158" s="166"/>
      <c r="AK158" s="166"/>
      <c r="AL158" s="166"/>
      <c r="AN158" s="155" t="s">
        <v>541</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58" t="s">
        <v>1952</v>
      </c>
      <c r="F160" s="2258"/>
      <c r="G160" s="2258"/>
      <c r="H160" s="2258"/>
      <c r="I160" s="2258"/>
      <c r="J160" s="2258"/>
      <c r="K160" s="2258"/>
      <c r="L160" s="2258"/>
      <c r="M160" s="2258"/>
      <c r="N160" s="2258"/>
      <c r="O160" s="2258"/>
      <c r="P160" s="2258"/>
      <c r="Q160" s="2258"/>
      <c r="R160" s="2258"/>
      <c r="S160" s="2258"/>
      <c r="T160" s="2258"/>
      <c r="U160" s="2258"/>
      <c r="V160" s="2258"/>
      <c r="W160" s="2258"/>
      <c r="X160" s="2258"/>
      <c r="Y160" s="2258"/>
      <c r="Z160" s="2258"/>
      <c r="AA160" s="2258"/>
      <c r="AB160" s="2258"/>
      <c r="AC160" s="2258"/>
      <c r="AD160" s="2258"/>
      <c r="AE160" s="2258"/>
      <c r="AF160" s="2345" t="s">
        <v>111</v>
      </c>
      <c r="AG160" s="2345"/>
      <c r="AH160" s="2345"/>
      <c r="AI160" s="2345"/>
      <c r="AJ160" s="2345"/>
      <c r="AK160" s="2345"/>
      <c r="AL160" s="2345"/>
    </row>
    <row r="161" spans="1:41" s="47" customFormat="1" ht="14.1" customHeight="1">
      <c r="A161" s="29"/>
      <c r="B161" s="9"/>
      <c r="C161" s="215"/>
      <c r="D161" s="155"/>
      <c r="E161" s="2258"/>
      <c r="F161" s="2258"/>
      <c r="G161" s="2258"/>
      <c r="H161" s="2258"/>
      <c r="I161" s="2258"/>
      <c r="J161" s="2258"/>
      <c r="K161" s="2258"/>
      <c r="L161" s="2258"/>
      <c r="M161" s="2258"/>
      <c r="N161" s="2258"/>
      <c r="O161" s="2258"/>
      <c r="P161" s="2258"/>
      <c r="Q161" s="2258"/>
      <c r="R161" s="2258"/>
      <c r="S161" s="2258"/>
      <c r="T161" s="2258"/>
      <c r="U161" s="2258"/>
      <c r="V161" s="2258"/>
      <c r="W161" s="2258"/>
      <c r="X161" s="2258"/>
      <c r="Y161" s="2258"/>
      <c r="Z161" s="2258"/>
      <c r="AA161" s="2258"/>
      <c r="AB161" s="2258"/>
      <c r="AC161" s="2258"/>
      <c r="AD161" s="2258"/>
      <c r="AE161" s="2258"/>
      <c r="AF161" s="9"/>
      <c r="AG161" s="166"/>
      <c r="AH161" s="166"/>
      <c r="AI161" s="166"/>
      <c r="AJ161" s="166"/>
      <c r="AK161" s="166"/>
      <c r="AL161" s="166"/>
    </row>
    <row r="162" spans="1:41" s="47" customFormat="1" ht="14.1" customHeight="1">
      <c r="A162" s="29"/>
      <c r="B162" s="74"/>
      <c r="C162" s="77"/>
      <c r="D162" s="155"/>
      <c r="E162" s="2258"/>
      <c r="F162" s="2258"/>
      <c r="G162" s="2258"/>
      <c r="H162" s="2258"/>
      <c r="I162" s="2258"/>
      <c r="J162" s="2258"/>
      <c r="K162" s="2258"/>
      <c r="L162" s="2258"/>
      <c r="M162" s="2258"/>
      <c r="N162" s="2258"/>
      <c r="O162" s="2258"/>
      <c r="P162" s="2258"/>
      <c r="Q162" s="2258"/>
      <c r="R162" s="2258"/>
      <c r="S162" s="2258"/>
      <c r="T162" s="2258"/>
      <c r="U162" s="2258"/>
      <c r="V162" s="2258"/>
      <c r="W162" s="2258"/>
      <c r="X162" s="2258"/>
      <c r="Y162" s="2258"/>
      <c r="Z162" s="2258"/>
      <c r="AA162" s="2258"/>
      <c r="AB162" s="2258"/>
      <c r="AC162" s="2258"/>
      <c r="AD162" s="2258"/>
      <c r="AE162" s="2258"/>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58" t="s">
        <v>1953</v>
      </c>
      <c r="F164" s="2258"/>
      <c r="G164" s="2258"/>
      <c r="H164" s="2258"/>
      <c r="I164" s="2258"/>
      <c r="J164" s="2258"/>
      <c r="K164" s="2258"/>
      <c r="L164" s="2258"/>
      <c r="M164" s="2258"/>
      <c r="N164" s="2258"/>
      <c r="O164" s="2258"/>
      <c r="P164" s="2258"/>
      <c r="Q164" s="2258"/>
      <c r="R164" s="2258"/>
      <c r="S164" s="2258"/>
      <c r="T164" s="2258"/>
      <c r="U164" s="2258"/>
      <c r="V164" s="2258"/>
      <c r="W164" s="2258"/>
      <c r="X164" s="2258"/>
      <c r="Y164" s="2258"/>
      <c r="Z164" s="2258"/>
      <c r="AA164" s="2258"/>
      <c r="AB164" s="2258"/>
      <c r="AC164" s="2258"/>
      <c r="AD164" s="1547"/>
      <c r="AE164" s="1547"/>
      <c r="AF164" s="2345" t="s">
        <v>112</v>
      </c>
      <c r="AG164" s="2345"/>
      <c r="AH164" s="2345"/>
      <c r="AI164" s="2345"/>
      <c r="AJ164" s="2345"/>
      <c r="AK164" s="2345"/>
      <c r="AL164" s="2345"/>
    </row>
    <row r="165" spans="1:41" s="47" customFormat="1" ht="14.1" customHeight="1">
      <c r="A165" s="29"/>
      <c r="B165" s="175"/>
      <c r="C165" s="199"/>
      <c r="D165" s="155"/>
      <c r="E165" s="2258"/>
      <c r="F165" s="2258"/>
      <c r="G165" s="2258"/>
      <c r="H165" s="2258"/>
      <c r="I165" s="2258"/>
      <c r="J165" s="2258"/>
      <c r="K165" s="2258"/>
      <c r="L165" s="2258"/>
      <c r="M165" s="2258"/>
      <c r="N165" s="2258"/>
      <c r="O165" s="2258"/>
      <c r="P165" s="2258"/>
      <c r="Q165" s="2258"/>
      <c r="R165" s="2258"/>
      <c r="S165" s="2258"/>
      <c r="T165" s="2258"/>
      <c r="U165" s="2258"/>
      <c r="V165" s="2258"/>
      <c r="W165" s="2258"/>
      <c r="X165" s="2258"/>
      <c r="Y165" s="2258"/>
      <c r="Z165" s="2258"/>
      <c r="AA165" s="2258"/>
      <c r="AB165" s="2258"/>
      <c r="AC165" s="2258"/>
      <c r="AD165" s="1547"/>
      <c r="AE165" s="1547"/>
      <c r="AF165" s="74"/>
      <c r="AH165" s="166"/>
      <c r="AI165" s="166"/>
      <c r="AJ165" s="166"/>
      <c r="AK165" s="166"/>
      <c r="AL165" s="166"/>
    </row>
    <row r="166" spans="1:41" s="47" customFormat="1" ht="14.1" customHeight="1">
      <c r="A166" s="29"/>
      <c r="B166" s="9"/>
      <c r="C166" s="215"/>
      <c r="D166" s="155"/>
      <c r="E166" s="2258"/>
      <c r="F166" s="2258"/>
      <c r="G166" s="2258"/>
      <c r="H166" s="2258"/>
      <c r="I166" s="2258"/>
      <c r="J166" s="2258"/>
      <c r="K166" s="2258"/>
      <c r="L166" s="2258"/>
      <c r="M166" s="2258"/>
      <c r="N166" s="2258"/>
      <c r="O166" s="2258"/>
      <c r="P166" s="2258"/>
      <c r="Q166" s="2258"/>
      <c r="R166" s="2258"/>
      <c r="S166" s="2258"/>
      <c r="T166" s="2258"/>
      <c r="U166" s="2258"/>
      <c r="V166" s="2258"/>
      <c r="W166" s="2258"/>
      <c r="X166" s="2258"/>
      <c r="Y166" s="2258"/>
      <c r="Z166" s="2258"/>
      <c r="AA166" s="2258"/>
      <c r="AB166" s="2258"/>
      <c r="AC166" s="2258"/>
      <c r="AD166" s="1547"/>
      <c r="AE166" s="1547"/>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107</v>
      </c>
      <c r="E168" s="2258" t="s">
        <v>1647</v>
      </c>
      <c r="F168" s="2258"/>
      <c r="G168" s="2258"/>
      <c r="H168" s="2258"/>
      <c r="I168" s="2258"/>
      <c r="J168" s="2258"/>
      <c r="K168" s="2258"/>
      <c r="L168" s="2258"/>
      <c r="M168" s="2258"/>
      <c r="N168" s="2258"/>
      <c r="O168" s="2258"/>
      <c r="P168" s="2258"/>
      <c r="Q168" s="2258"/>
      <c r="R168" s="2258"/>
      <c r="S168" s="2258"/>
      <c r="T168" s="2258"/>
      <c r="U168" s="2258"/>
      <c r="V168" s="2258"/>
      <c r="W168" s="2258"/>
      <c r="X168" s="2258"/>
      <c r="Y168" s="2258"/>
      <c r="Z168" s="2258"/>
      <c r="AA168" s="2258"/>
      <c r="AB168" s="2258"/>
      <c r="AC168" s="2258"/>
      <c r="AD168" s="1547"/>
      <c r="AE168" s="1547"/>
      <c r="AF168" s="2345" t="s">
        <v>874</v>
      </c>
      <c r="AG168" s="2345"/>
      <c r="AH168" s="2345"/>
      <c r="AI168" s="2345"/>
      <c r="AJ168" s="2345"/>
      <c r="AK168" s="2345"/>
      <c r="AL168" s="2345"/>
    </row>
    <row r="169" spans="1:41" s="47" customFormat="1" ht="14.1" customHeight="1">
      <c r="A169" s="206"/>
      <c r="B169" s="74"/>
      <c r="C169" s="77"/>
      <c r="D169" s="155"/>
      <c r="E169" s="2258"/>
      <c r="F169" s="2258"/>
      <c r="G169" s="2258"/>
      <c r="H169" s="2258"/>
      <c r="I169" s="2258"/>
      <c r="J169" s="2258"/>
      <c r="K169" s="2258"/>
      <c r="L169" s="2258"/>
      <c r="M169" s="2258"/>
      <c r="N169" s="2258"/>
      <c r="O169" s="2258"/>
      <c r="P169" s="2258"/>
      <c r="Q169" s="2258"/>
      <c r="R169" s="2258"/>
      <c r="S169" s="2258"/>
      <c r="T169" s="2258"/>
      <c r="U169" s="2258"/>
      <c r="V169" s="2258"/>
      <c r="W169" s="2258"/>
      <c r="X169" s="2258"/>
      <c r="Y169" s="2258"/>
      <c r="Z169" s="2258"/>
      <c r="AA169" s="2258"/>
      <c r="AB169" s="2258"/>
      <c r="AC169" s="2258"/>
      <c r="AD169" s="1547"/>
      <c r="AE169" s="1547"/>
      <c r="AF169" s="193"/>
      <c r="AG169" s="193"/>
      <c r="AH169" s="193"/>
      <c r="AI169" s="193"/>
      <c r="AJ169" s="193"/>
      <c r="AK169" s="193"/>
      <c r="AL169" s="166"/>
    </row>
    <row r="170" spans="1:41" s="47" customFormat="1" ht="14.1" customHeight="1">
      <c r="A170" s="206"/>
      <c r="B170" s="74"/>
      <c r="C170" s="77"/>
      <c r="D170" s="155"/>
      <c r="E170" s="2258"/>
      <c r="F170" s="2258"/>
      <c r="G170" s="2258"/>
      <c r="H170" s="2258"/>
      <c r="I170" s="2258"/>
      <c r="J170" s="2258"/>
      <c r="K170" s="2258"/>
      <c r="L170" s="2258"/>
      <c r="M170" s="2258"/>
      <c r="N170" s="2258"/>
      <c r="O170" s="2258"/>
      <c r="P170" s="2258"/>
      <c r="Q170" s="2258"/>
      <c r="R170" s="2258"/>
      <c r="S170" s="2258"/>
      <c r="T170" s="2258"/>
      <c r="U170" s="2258"/>
      <c r="V170" s="2258"/>
      <c r="W170" s="2258"/>
      <c r="X170" s="2258"/>
      <c r="Y170" s="2258"/>
      <c r="Z170" s="2258"/>
      <c r="AA170" s="2258"/>
      <c r="AB170" s="2258"/>
      <c r="AC170" s="2258"/>
      <c r="AD170" s="1547"/>
      <c r="AE170" s="1547"/>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750</v>
      </c>
      <c r="AO171" s="783">
        <v>0</v>
      </c>
    </row>
    <row r="172" spans="1:41" s="47" customFormat="1" ht="14.1" customHeight="1">
      <c r="A172" s="206"/>
      <c r="B172" s="74"/>
      <c r="C172" s="77"/>
      <c r="D172" s="155" t="s">
        <v>108</v>
      </c>
      <c r="E172" s="2258" t="s">
        <v>1648</v>
      </c>
      <c r="F172" s="2258"/>
      <c r="G172" s="2258"/>
      <c r="H172" s="2258"/>
      <c r="I172" s="2258"/>
      <c r="J172" s="2258"/>
      <c r="K172" s="2258"/>
      <c r="L172" s="2258"/>
      <c r="M172" s="2258"/>
      <c r="N172" s="2258"/>
      <c r="O172" s="2258"/>
      <c r="P172" s="2258"/>
      <c r="Q172" s="2258"/>
      <c r="R172" s="2258"/>
      <c r="S172" s="2258"/>
      <c r="T172" s="2258"/>
      <c r="U172" s="2258"/>
      <c r="V172" s="2258"/>
      <c r="W172" s="2258"/>
      <c r="X172" s="2258"/>
      <c r="Y172" s="2258"/>
      <c r="Z172" s="2258"/>
      <c r="AA172" s="2258"/>
      <c r="AB172" s="2258"/>
      <c r="AC172" s="2258"/>
      <c r="AD172" s="1547"/>
      <c r="AE172" s="1547"/>
      <c r="AF172" s="2345" t="s">
        <v>785</v>
      </c>
      <c r="AG172" s="2345"/>
      <c r="AH172" s="2345"/>
      <c r="AI172" s="2345"/>
      <c r="AJ172" s="2345"/>
      <c r="AK172" s="2345"/>
      <c r="AL172" s="2345"/>
      <c r="AN172" s="155" t="s">
        <v>166</v>
      </c>
      <c r="AO172" s="47">
        <v>3</v>
      </c>
    </row>
    <row r="173" spans="1:41" s="47" customFormat="1" ht="14.1" customHeight="1">
      <c r="A173" s="206"/>
      <c r="B173" s="74"/>
      <c r="C173" s="77"/>
      <c r="D173" s="155"/>
      <c r="E173" s="2258"/>
      <c r="F173" s="2258"/>
      <c r="G173" s="2258"/>
      <c r="H173" s="2258"/>
      <c r="I173" s="2258"/>
      <c r="J173" s="2258"/>
      <c r="K173" s="2258"/>
      <c r="L173" s="2258"/>
      <c r="M173" s="2258"/>
      <c r="N173" s="2258"/>
      <c r="O173" s="2258"/>
      <c r="P173" s="2258"/>
      <c r="Q173" s="2258"/>
      <c r="R173" s="2258"/>
      <c r="S173" s="2258"/>
      <c r="T173" s="2258"/>
      <c r="U173" s="2258"/>
      <c r="V173" s="2258"/>
      <c r="W173" s="2258"/>
      <c r="X173" s="2258"/>
      <c r="Y173" s="2258"/>
      <c r="Z173" s="2258"/>
      <c r="AA173" s="2258"/>
      <c r="AB173" s="2258"/>
      <c r="AC173" s="2258"/>
      <c r="AD173" s="1547"/>
      <c r="AE173" s="1547"/>
      <c r="AF173" s="193"/>
      <c r="AG173" s="193"/>
      <c r="AH173" s="193"/>
      <c r="AI173" s="193"/>
      <c r="AJ173" s="193"/>
      <c r="AK173" s="193"/>
      <c r="AL173" s="166"/>
      <c r="AN173" s="155" t="s">
        <v>971</v>
      </c>
      <c r="AO173" s="47">
        <v>2</v>
      </c>
    </row>
    <row r="174" spans="1:41" s="47" customFormat="1" ht="14.1" customHeight="1">
      <c r="A174" s="206"/>
      <c r="B174" s="74"/>
      <c r="C174" s="77"/>
      <c r="D174" s="155"/>
      <c r="E174" s="2258"/>
      <c r="F174" s="2258"/>
      <c r="G174" s="2258"/>
      <c r="H174" s="2258"/>
      <c r="I174" s="2258"/>
      <c r="J174" s="2258"/>
      <c r="K174" s="2258"/>
      <c r="L174" s="2258"/>
      <c r="M174" s="2258"/>
      <c r="N174" s="2258"/>
      <c r="O174" s="2258"/>
      <c r="P174" s="2258"/>
      <c r="Q174" s="2258"/>
      <c r="R174" s="2258"/>
      <c r="S174" s="2258"/>
      <c r="T174" s="2258"/>
      <c r="U174" s="2258"/>
      <c r="V174" s="2258"/>
      <c r="W174" s="2258"/>
      <c r="X174" s="2258"/>
      <c r="Y174" s="2258"/>
      <c r="Z174" s="2258"/>
      <c r="AA174" s="2258"/>
      <c r="AB174" s="2258"/>
      <c r="AC174" s="2258"/>
      <c r="AD174" s="1547"/>
      <c r="AE174" s="1547"/>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545</v>
      </c>
      <c r="E176" s="201"/>
      <c r="F176" s="201"/>
      <c r="G176" s="201"/>
      <c r="H176" s="2442" t="s">
        <v>750</v>
      </c>
      <c r="I176" s="2442"/>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864</v>
      </c>
      <c r="AJ178" s="1991">
        <f>VLOOKUP($H$176,$AN$137:$AO$144,2,FALSE)</f>
        <v>0</v>
      </c>
      <c r="AK178" s="1993"/>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1306</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166</v>
      </c>
      <c r="E182" s="2258" t="s">
        <v>1307</v>
      </c>
      <c r="F182" s="2258"/>
      <c r="G182" s="2258"/>
      <c r="H182" s="2258"/>
      <c r="I182" s="2258"/>
      <c r="J182" s="2258"/>
      <c r="K182" s="2258"/>
      <c r="L182" s="2258"/>
      <c r="M182" s="2258"/>
      <c r="N182" s="2258"/>
      <c r="O182" s="2258"/>
      <c r="P182" s="2258"/>
      <c r="Q182" s="2258"/>
      <c r="R182" s="2258"/>
      <c r="S182" s="2258"/>
      <c r="T182" s="2258"/>
      <c r="U182" s="2258"/>
      <c r="V182" s="2258"/>
      <c r="W182" s="2258"/>
      <c r="X182" s="2258"/>
      <c r="Y182" s="2258"/>
      <c r="Z182" s="2258"/>
      <c r="AA182" s="2258"/>
      <c r="AB182" s="2258"/>
      <c r="AC182" s="1547"/>
      <c r="AD182" s="1547"/>
      <c r="AE182" s="1547"/>
      <c r="AF182" s="2345" t="s">
        <v>112</v>
      </c>
      <c r="AG182" s="2345"/>
      <c r="AH182" s="2345"/>
      <c r="AI182" s="2345"/>
      <c r="AJ182" s="2345"/>
      <c r="AK182" s="2345"/>
      <c r="AL182" s="2345"/>
    </row>
    <row r="183" spans="1:41" s="47" customFormat="1" ht="14.1" customHeight="1">
      <c r="A183" s="29"/>
      <c r="B183" s="175"/>
      <c r="C183" s="207"/>
      <c r="D183" s="155"/>
      <c r="E183" s="2258"/>
      <c r="F183" s="2258"/>
      <c r="G183" s="2258"/>
      <c r="H183" s="2258"/>
      <c r="I183" s="2258"/>
      <c r="J183" s="2258"/>
      <c r="K183" s="2258"/>
      <c r="L183" s="2258"/>
      <c r="M183" s="2258"/>
      <c r="N183" s="2258"/>
      <c r="O183" s="2258"/>
      <c r="P183" s="2258"/>
      <c r="Q183" s="2258"/>
      <c r="R183" s="2258"/>
      <c r="S183" s="2258"/>
      <c r="T183" s="2258"/>
      <c r="U183" s="2258"/>
      <c r="V183" s="2258"/>
      <c r="W183" s="2258"/>
      <c r="X183" s="2258"/>
      <c r="Y183" s="2258"/>
      <c r="Z183" s="2258"/>
      <c r="AA183" s="2258"/>
      <c r="AB183" s="2258"/>
      <c r="AC183" s="1547"/>
      <c r="AD183" s="1547"/>
      <c r="AE183" s="1547"/>
      <c r="AL183" s="166"/>
    </row>
    <row r="184" spans="1:41" s="47" customFormat="1" ht="14.1" customHeight="1">
      <c r="A184" s="29"/>
      <c r="B184" s="175"/>
      <c r="C184" s="207"/>
      <c r="D184" s="155"/>
      <c r="E184" s="2258"/>
      <c r="F184" s="2258"/>
      <c r="G184" s="2258"/>
      <c r="H184" s="2258"/>
      <c r="I184" s="2258"/>
      <c r="J184" s="2258"/>
      <c r="K184" s="2258"/>
      <c r="L184" s="2258"/>
      <c r="M184" s="2258"/>
      <c r="N184" s="2258"/>
      <c r="O184" s="2258"/>
      <c r="P184" s="2258"/>
      <c r="Q184" s="2258"/>
      <c r="R184" s="2258"/>
      <c r="S184" s="2258"/>
      <c r="T184" s="2258"/>
      <c r="U184" s="2258"/>
      <c r="V184" s="2258"/>
      <c r="W184" s="2258"/>
      <c r="X184" s="2258"/>
      <c r="Y184" s="2258"/>
      <c r="Z184" s="2258"/>
      <c r="AA184" s="2258"/>
      <c r="AB184" s="2258"/>
      <c r="AC184" s="1547"/>
      <c r="AD184" s="1547"/>
      <c r="AE184" s="1547"/>
      <c r="AF184" s="187"/>
      <c r="AG184" s="28"/>
      <c r="AH184" s="28"/>
      <c r="AI184" s="28"/>
      <c r="AJ184" s="28"/>
      <c r="AK184" s="28"/>
      <c r="AL184" s="166"/>
    </row>
    <row r="185" spans="1:41" s="148" customFormat="1" ht="14.1" customHeight="1">
      <c r="A185" s="29"/>
      <c r="B185" s="175"/>
      <c r="C185" s="207"/>
      <c r="D185" s="155"/>
      <c r="E185" s="2258"/>
      <c r="F185" s="2258"/>
      <c r="G185" s="2258"/>
      <c r="H185" s="2258"/>
      <c r="I185" s="2258"/>
      <c r="J185" s="2258"/>
      <c r="K185" s="2258"/>
      <c r="L185" s="2258"/>
      <c r="M185" s="2258"/>
      <c r="N185" s="2258"/>
      <c r="O185" s="2258"/>
      <c r="P185" s="2258"/>
      <c r="Q185" s="2258"/>
      <c r="R185" s="2258"/>
      <c r="S185" s="2258"/>
      <c r="T185" s="2258"/>
      <c r="U185" s="2258"/>
      <c r="V185" s="2258"/>
      <c r="W185" s="2258"/>
      <c r="X185" s="2258"/>
      <c r="Y185" s="2258"/>
      <c r="Z185" s="2258"/>
      <c r="AA185" s="2258"/>
      <c r="AB185" s="2258"/>
      <c r="AC185" s="1547"/>
      <c r="AD185" s="1547"/>
      <c r="AE185" s="1547"/>
      <c r="AF185" s="187"/>
      <c r="AG185" s="28"/>
      <c r="AH185" s="28"/>
      <c r="AI185" s="28"/>
      <c r="AJ185" s="28"/>
      <c r="AK185" s="28"/>
      <c r="AL185" s="166"/>
      <c r="AN185" s="148" t="s">
        <v>750</v>
      </c>
      <c r="AO185" s="783">
        <v>0</v>
      </c>
    </row>
    <row r="186" spans="1:41" s="47" customFormat="1" ht="14.1" customHeight="1">
      <c r="A186" s="29"/>
      <c r="B186" s="9"/>
      <c r="C186" s="215"/>
      <c r="D186" s="155"/>
      <c r="AF186" s="9"/>
      <c r="AG186" s="28"/>
      <c r="AH186" s="28"/>
      <c r="AI186" s="28"/>
      <c r="AJ186" s="28"/>
      <c r="AK186" s="28"/>
      <c r="AL186" s="166"/>
      <c r="AN186" s="155" t="s">
        <v>166</v>
      </c>
      <c r="AO186" s="47">
        <v>3</v>
      </c>
    </row>
    <row r="187" spans="1:41" s="47" customFormat="1" ht="14.1" customHeight="1">
      <c r="A187" s="29"/>
      <c r="B187" s="74"/>
      <c r="C187" s="77"/>
      <c r="D187" s="155" t="s">
        <v>971</v>
      </c>
      <c r="E187" s="2258" t="s">
        <v>1956</v>
      </c>
      <c r="F187" s="2258"/>
      <c r="G187" s="2258"/>
      <c r="H187" s="2258"/>
      <c r="I187" s="2258"/>
      <c r="J187" s="2258"/>
      <c r="K187" s="2258"/>
      <c r="L187" s="2258"/>
      <c r="M187" s="2258"/>
      <c r="N187" s="2258"/>
      <c r="O187" s="2258"/>
      <c r="P187" s="2258"/>
      <c r="Q187" s="2258"/>
      <c r="R187" s="2258"/>
      <c r="S187" s="2258"/>
      <c r="T187" s="2258"/>
      <c r="U187" s="2258"/>
      <c r="V187" s="2258"/>
      <c r="W187" s="2258"/>
      <c r="X187" s="2258"/>
      <c r="Y187" s="2258"/>
      <c r="Z187" s="2258"/>
      <c r="AA187" s="2258"/>
      <c r="AB187" s="2258"/>
      <c r="AC187" s="1547"/>
      <c r="AD187" s="1547"/>
      <c r="AE187" s="1547"/>
      <c r="AF187" s="2345" t="s">
        <v>874</v>
      </c>
      <c r="AG187" s="2345"/>
      <c r="AH187" s="2345"/>
      <c r="AI187" s="2345"/>
      <c r="AJ187" s="2345"/>
      <c r="AK187" s="2345"/>
      <c r="AL187" s="2345"/>
      <c r="AN187" s="155" t="s">
        <v>971</v>
      </c>
      <c r="AO187" s="47">
        <v>2</v>
      </c>
    </row>
    <row r="188" spans="1:41" s="47" customFormat="1" ht="14.1" customHeight="1">
      <c r="A188" s="166"/>
      <c r="B188" s="9"/>
      <c r="C188" s="215"/>
      <c r="E188" s="2258"/>
      <c r="F188" s="2258"/>
      <c r="G188" s="2258"/>
      <c r="H188" s="2258"/>
      <c r="I188" s="2258"/>
      <c r="J188" s="2258"/>
      <c r="K188" s="2258"/>
      <c r="L188" s="2258"/>
      <c r="M188" s="2258"/>
      <c r="N188" s="2258"/>
      <c r="O188" s="2258"/>
      <c r="P188" s="2258"/>
      <c r="Q188" s="2258"/>
      <c r="R188" s="2258"/>
      <c r="S188" s="2258"/>
      <c r="T188" s="2258"/>
      <c r="U188" s="2258"/>
      <c r="V188" s="2258"/>
      <c r="W188" s="2258"/>
      <c r="X188" s="2258"/>
      <c r="Y188" s="2258"/>
      <c r="Z188" s="2258"/>
      <c r="AA188" s="2258"/>
      <c r="AB188" s="2258"/>
      <c r="AC188" s="1547"/>
      <c r="AD188" s="1547"/>
      <c r="AE188" s="1547"/>
    </row>
    <row r="189" spans="1:41" s="47" customFormat="1" ht="14.1" customHeight="1">
      <c r="A189" s="166"/>
      <c r="B189" s="9"/>
      <c r="C189" s="215"/>
      <c r="E189" s="2258"/>
      <c r="F189" s="2258"/>
      <c r="G189" s="2258"/>
      <c r="H189" s="2258"/>
      <c r="I189" s="2258"/>
      <c r="J189" s="2258"/>
      <c r="K189" s="2258"/>
      <c r="L189" s="2258"/>
      <c r="M189" s="2258"/>
      <c r="N189" s="2258"/>
      <c r="O189" s="2258"/>
      <c r="P189" s="2258"/>
      <c r="Q189" s="2258"/>
      <c r="R189" s="2258"/>
      <c r="S189" s="2258"/>
      <c r="T189" s="2258"/>
      <c r="U189" s="2258"/>
      <c r="V189" s="2258"/>
      <c r="W189" s="2258"/>
      <c r="X189" s="2258"/>
      <c r="Y189" s="2258"/>
      <c r="Z189" s="2258"/>
      <c r="AA189" s="2258"/>
      <c r="AB189" s="2258"/>
      <c r="AC189" s="1547"/>
      <c r="AD189" s="1547"/>
      <c r="AE189" s="1547"/>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545</v>
      </c>
      <c r="E191" s="201"/>
      <c r="F191" s="201"/>
      <c r="G191" s="201"/>
      <c r="H191" s="2442" t="s">
        <v>750</v>
      </c>
      <c r="I191" s="2442"/>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1050</v>
      </c>
      <c r="AJ193" s="1991">
        <f>VLOOKUP($H$191,$AN$171:$AO$173,2,FALSE)</f>
        <v>0</v>
      </c>
      <c r="AK193" s="1993"/>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166</v>
      </c>
      <c r="E197" s="2258" t="s">
        <v>1449</v>
      </c>
      <c r="F197" s="2258"/>
      <c r="G197" s="2258"/>
      <c r="H197" s="2258"/>
      <c r="I197" s="2258"/>
      <c r="J197" s="2258"/>
      <c r="K197" s="2258"/>
      <c r="L197" s="2258"/>
      <c r="M197" s="2258"/>
      <c r="N197" s="2258"/>
      <c r="O197" s="2258"/>
      <c r="P197" s="2258"/>
      <c r="Q197" s="2258"/>
      <c r="R197" s="2258"/>
      <c r="S197" s="2258"/>
      <c r="T197" s="2258"/>
      <c r="U197" s="2258"/>
      <c r="V197" s="2258"/>
      <c r="W197" s="2258"/>
      <c r="X197" s="2258"/>
      <c r="Y197" s="2258"/>
      <c r="Z197" s="2258"/>
      <c r="AA197" s="2258"/>
      <c r="AB197" s="2258"/>
      <c r="AC197" s="1547"/>
      <c r="AD197" s="1547"/>
      <c r="AE197" s="1547"/>
      <c r="AF197" s="2345" t="s">
        <v>112</v>
      </c>
      <c r="AG197" s="2345"/>
      <c r="AH197" s="2345"/>
      <c r="AI197" s="2345"/>
      <c r="AJ197" s="2345"/>
      <c r="AK197" s="2345"/>
      <c r="AL197" s="2345"/>
    </row>
    <row r="198" spans="1:41" s="47" customFormat="1" ht="14.1" customHeight="1">
      <c r="A198" s="29"/>
      <c r="B198" s="175"/>
      <c r="C198" s="198"/>
      <c r="D198" s="155"/>
      <c r="E198" s="2258"/>
      <c r="F198" s="2258"/>
      <c r="G198" s="2258"/>
      <c r="H198" s="2258"/>
      <c r="I198" s="2258"/>
      <c r="J198" s="2258"/>
      <c r="K198" s="2258"/>
      <c r="L198" s="2258"/>
      <c r="M198" s="2258"/>
      <c r="N198" s="2258"/>
      <c r="O198" s="2258"/>
      <c r="P198" s="2258"/>
      <c r="Q198" s="2258"/>
      <c r="R198" s="2258"/>
      <c r="S198" s="2258"/>
      <c r="T198" s="2258"/>
      <c r="U198" s="2258"/>
      <c r="V198" s="2258"/>
      <c r="W198" s="2258"/>
      <c r="X198" s="2258"/>
      <c r="Y198" s="2258"/>
      <c r="Z198" s="2258"/>
      <c r="AA198" s="2258"/>
      <c r="AB198" s="2258"/>
      <c r="AC198" s="1547"/>
      <c r="AD198" s="1547"/>
      <c r="AE198" s="1547"/>
      <c r="AF198" s="175"/>
      <c r="AG198" s="29"/>
      <c r="AH198" s="29"/>
      <c r="AI198" s="166"/>
      <c r="AJ198" s="166"/>
      <c r="AK198" s="166"/>
      <c r="AL198" s="166"/>
    </row>
    <row r="199" spans="1:41" s="47" customFormat="1" ht="14.1" customHeight="1">
      <c r="A199" s="29"/>
      <c r="B199" s="175"/>
      <c r="C199" s="198"/>
      <c r="D199" s="155"/>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1547"/>
      <c r="AD199" s="1547"/>
      <c r="AE199" s="1547"/>
      <c r="AF199" s="175"/>
      <c r="AG199" s="29"/>
      <c r="AH199" s="29"/>
      <c r="AI199" s="166"/>
      <c r="AJ199" s="166"/>
      <c r="AK199" s="166"/>
      <c r="AL199" s="166"/>
      <c r="AN199" s="47" t="s">
        <v>750</v>
      </c>
      <c r="AO199" s="782">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166</v>
      </c>
      <c r="AO200" s="47">
        <v>3</v>
      </c>
    </row>
    <row r="201" spans="1:41" s="47" customFormat="1" ht="14.1" customHeight="1">
      <c r="A201" s="29"/>
      <c r="B201" s="74"/>
      <c r="C201" s="77"/>
      <c r="D201" s="155" t="s">
        <v>971</v>
      </c>
      <c r="E201" s="2488" t="s">
        <v>1450</v>
      </c>
      <c r="F201" s="2488"/>
      <c r="G201" s="2488"/>
      <c r="H201" s="2488"/>
      <c r="I201" s="2488"/>
      <c r="J201" s="2488"/>
      <c r="K201" s="2488"/>
      <c r="L201" s="2488"/>
      <c r="M201" s="2488"/>
      <c r="N201" s="2488"/>
      <c r="O201" s="2488"/>
      <c r="P201" s="2488"/>
      <c r="Q201" s="2488"/>
      <c r="R201" s="2488"/>
      <c r="S201" s="2488"/>
      <c r="T201" s="2488"/>
      <c r="U201" s="2488"/>
      <c r="V201" s="2488"/>
      <c r="W201" s="2488"/>
      <c r="X201" s="2488"/>
      <c r="Y201" s="2488"/>
      <c r="Z201" s="2488"/>
      <c r="AA201" s="2488"/>
      <c r="AB201" s="2488"/>
      <c r="AC201" s="1547"/>
      <c r="AD201" s="1547"/>
      <c r="AE201" s="1547"/>
      <c r="AF201" s="2345" t="s">
        <v>874</v>
      </c>
      <c r="AG201" s="2345"/>
      <c r="AH201" s="2345"/>
      <c r="AI201" s="2345"/>
      <c r="AJ201" s="2345"/>
      <c r="AK201" s="2345"/>
      <c r="AL201" s="2345"/>
      <c r="AN201" s="155" t="s">
        <v>971</v>
      </c>
      <c r="AO201" s="47">
        <v>2</v>
      </c>
    </row>
    <row r="202" spans="1:41" s="47" customFormat="1" ht="14.1" customHeight="1">
      <c r="A202" s="29"/>
      <c r="B202" s="175"/>
      <c r="C202" s="198"/>
      <c r="D202" s="29"/>
      <c r="E202" s="2488"/>
      <c r="F202" s="2488"/>
      <c r="G202" s="2488"/>
      <c r="H202" s="2488"/>
      <c r="I202" s="2488"/>
      <c r="J202" s="2488"/>
      <c r="K202" s="2488"/>
      <c r="L202" s="2488"/>
      <c r="M202" s="2488"/>
      <c r="N202" s="2488"/>
      <c r="O202" s="2488"/>
      <c r="P202" s="2488"/>
      <c r="Q202" s="2488"/>
      <c r="R202" s="2488"/>
      <c r="S202" s="2488"/>
      <c r="T202" s="2488"/>
      <c r="U202" s="2488"/>
      <c r="V202" s="2488"/>
      <c r="W202" s="2488"/>
      <c r="X202" s="2488"/>
      <c r="Y202" s="2488"/>
      <c r="Z202" s="2488"/>
      <c r="AA202" s="2488"/>
      <c r="AB202" s="2488"/>
      <c r="AC202" s="1547"/>
      <c r="AD202" s="1547"/>
      <c r="AE202" s="1547"/>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545</v>
      </c>
      <c r="E204" s="201"/>
      <c r="F204" s="201"/>
      <c r="G204" s="201"/>
      <c r="H204" s="2442" t="s">
        <v>750</v>
      </c>
      <c r="I204" s="2442"/>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354</v>
      </c>
      <c r="AJ206" s="1982">
        <f>VLOOKUP($H$204,$AN$185:$AO$187,2,FALSE)</f>
        <v>0</v>
      </c>
      <c r="AK206" s="1982"/>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1653</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166</v>
      </c>
      <c r="E210" s="2258" t="s">
        <v>1912</v>
      </c>
      <c r="F210" s="2258"/>
      <c r="G210" s="2258"/>
      <c r="H210" s="2258"/>
      <c r="I210" s="2258"/>
      <c r="J210" s="2258"/>
      <c r="K210" s="2258"/>
      <c r="L210" s="2258"/>
      <c r="M210" s="2258"/>
      <c r="N210" s="2258"/>
      <c r="O210" s="2258"/>
      <c r="P210" s="2258"/>
      <c r="Q210" s="2258"/>
      <c r="R210" s="2258"/>
      <c r="S210" s="2258"/>
      <c r="T210" s="2258"/>
      <c r="U210" s="2258"/>
      <c r="V210" s="2258"/>
      <c r="W210" s="2258"/>
      <c r="X210" s="2258"/>
      <c r="Y210" s="2258"/>
      <c r="Z210" s="2258"/>
      <c r="AA210" s="2258"/>
      <c r="AB210" s="2258"/>
      <c r="AC210" s="1547"/>
      <c r="AD210" s="1547"/>
      <c r="AE210" s="1547"/>
      <c r="AF210" s="2345" t="s">
        <v>112</v>
      </c>
      <c r="AG210" s="2345"/>
      <c r="AH210" s="2345"/>
      <c r="AI210" s="2345"/>
      <c r="AJ210" s="2345"/>
      <c r="AK210" s="2345"/>
      <c r="AL210" s="2345"/>
    </row>
    <row r="211" spans="1:41" s="47" customFormat="1" ht="14.1" customHeight="1">
      <c r="A211" s="29"/>
      <c r="B211" s="175"/>
      <c r="C211" s="198"/>
      <c r="D211" s="155"/>
      <c r="E211" s="2258"/>
      <c r="F211" s="2258"/>
      <c r="G211" s="2258"/>
      <c r="H211" s="2258"/>
      <c r="I211" s="2258"/>
      <c r="J211" s="2258"/>
      <c r="K211" s="2258"/>
      <c r="L211" s="2258"/>
      <c r="M211" s="2258"/>
      <c r="N211" s="2258"/>
      <c r="O211" s="2258"/>
      <c r="P211" s="2258"/>
      <c r="Q211" s="2258"/>
      <c r="R211" s="2258"/>
      <c r="S211" s="2258"/>
      <c r="T211" s="2258"/>
      <c r="U211" s="2258"/>
      <c r="V211" s="2258"/>
      <c r="W211" s="2258"/>
      <c r="X211" s="2258"/>
      <c r="Y211" s="2258"/>
      <c r="Z211" s="2258"/>
      <c r="AA211" s="2258"/>
      <c r="AB211" s="2258"/>
      <c r="AC211" s="1547"/>
      <c r="AD211" s="1547"/>
      <c r="AE211" s="1547"/>
      <c r="AF211" s="175"/>
      <c r="AG211" s="29"/>
      <c r="AH211" s="29"/>
      <c r="AI211" s="29"/>
      <c r="AJ211" s="29"/>
      <c r="AK211" s="29"/>
      <c r="AL211" s="166"/>
      <c r="AN211" s="47" t="s">
        <v>750</v>
      </c>
      <c r="AO211" s="782">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166</v>
      </c>
      <c r="AO212" s="47">
        <v>3</v>
      </c>
    </row>
    <row r="213" spans="1:41" s="47" customFormat="1" ht="14.1" customHeight="1">
      <c r="A213" s="29"/>
      <c r="B213" s="74"/>
      <c r="C213" s="77"/>
      <c r="D213" s="155" t="s">
        <v>971</v>
      </c>
      <c r="E213" s="2258" t="s">
        <v>935</v>
      </c>
      <c r="F213" s="2258"/>
      <c r="G213" s="2258"/>
      <c r="H213" s="2258"/>
      <c r="I213" s="2258"/>
      <c r="J213" s="2258"/>
      <c r="K213" s="2258"/>
      <c r="L213" s="2258"/>
      <c r="M213" s="2258"/>
      <c r="N213" s="2258"/>
      <c r="O213" s="2258"/>
      <c r="P213" s="2258"/>
      <c r="Q213" s="2258"/>
      <c r="R213" s="2258"/>
      <c r="S213" s="2258"/>
      <c r="T213" s="2258"/>
      <c r="U213" s="2258"/>
      <c r="V213" s="2258"/>
      <c r="W213" s="2258"/>
      <c r="X213" s="2258"/>
      <c r="Y213" s="2258"/>
      <c r="Z213" s="2258"/>
      <c r="AA213" s="2258"/>
      <c r="AB213" s="2258"/>
      <c r="AC213" s="1547"/>
      <c r="AD213" s="1547"/>
      <c r="AE213" s="1547"/>
      <c r="AF213" s="2345" t="s">
        <v>874</v>
      </c>
      <c r="AG213" s="2345"/>
      <c r="AH213" s="2345"/>
      <c r="AI213" s="2345"/>
      <c r="AJ213" s="2345"/>
      <c r="AK213" s="2345"/>
      <c r="AL213" s="2345"/>
      <c r="AN213" s="155" t="s">
        <v>971</v>
      </c>
      <c r="AO213" s="47">
        <v>2</v>
      </c>
    </row>
    <row r="214" spans="1:41" s="47" customFormat="1" ht="14.1" customHeight="1">
      <c r="A214" s="29"/>
      <c r="B214" s="175"/>
      <c r="C214" s="198"/>
      <c r="D214" s="29"/>
      <c r="E214" s="2258"/>
      <c r="F214" s="2258"/>
      <c r="G214" s="2258"/>
      <c r="H214" s="2258"/>
      <c r="I214" s="2258"/>
      <c r="J214" s="2258"/>
      <c r="K214" s="2258"/>
      <c r="L214" s="2258"/>
      <c r="M214" s="2258"/>
      <c r="N214" s="2258"/>
      <c r="O214" s="2258"/>
      <c r="P214" s="2258"/>
      <c r="Q214" s="2258"/>
      <c r="R214" s="2258"/>
      <c r="S214" s="2258"/>
      <c r="T214" s="2258"/>
      <c r="U214" s="2258"/>
      <c r="V214" s="2258"/>
      <c r="W214" s="2258"/>
      <c r="X214" s="2258"/>
      <c r="Y214" s="2258"/>
      <c r="Z214" s="2258"/>
      <c r="AA214" s="2258"/>
      <c r="AB214" s="2258"/>
      <c r="AC214" s="1547"/>
      <c r="AD214" s="1547"/>
      <c r="AE214" s="1547"/>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545</v>
      </c>
      <c r="E216" s="201"/>
      <c r="F216" s="201"/>
      <c r="G216" s="201"/>
      <c r="H216" s="2442" t="s">
        <v>750</v>
      </c>
      <c r="I216" s="2442"/>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355</v>
      </c>
      <c r="AJ218" s="1991">
        <f>VLOOKUP($H$216,$AN$199:$AO$201,2,FALSE)</f>
        <v>0</v>
      </c>
      <c r="AK218" s="1993"/>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166</v>
      </c>
      <c r="E222" s="2258" t="s">
        <v>1308</v>
      </c>
      <c r="F222" s="2258"/>
      <c r="G222" s="2258"/>
      <c r="H222" s="2258"/>
      <c r="I222" s="2258"/>
      <c r="J222" s="2258"/>
      <c r="K222" s="2258"/>
      <c r="L222" s="2258"/>
      <c r="M222" s="2258"/>
      <c r="N222" s="2258"/>
      <c r="O222" s="2258"/>
      <c r="P222" s="2258"/>
      <c r="Q222" s="2258"/>
      <c r="R222" s="2258"/>
      <c r="S222" s="2258"/>
      <c r="T222" s="2258"/>
      <c r="U222" s="2258"/>
      <c r="V222" s="2258"/>
      <c r="W222" s="2258"/>
      <c r="X222" s="2258"/>
      <c r="Y222" s="2258"/>
      <c r="Z222" s="2258"/>
      <c r="AA222" s="2258"/>
      <c r="AB222" s="2258"/>
      <c r="AC222" s="1547"/>
      <c r="AD222" s="1547"/>
      <c r="AE222" s="1547"/>
      <c r="AF222" s="2345" t="s">
        <v>112</v>
      </c>
      <c r="AG222" s="2345"/>
      <c r="AH222" s="2345"/>
      <c r="AI222" s="2345"/>
      <c r="AJ222" s="2345"/>
      <c r="AK222" s="2345"/>
      <c r="AL222" s="2345"/>
    </row>
    <row r="223" spans="1:41" s="17" customFormat="1" ht="14.1" customHeight="1">
      <c r="A223" s="29"/>
      <c r="B223" s="175"/>
      <c r="C223" s="198"/>
      <c r="D223" s="155"/>
      <c r="E223" s="2258"/>
      <c r="F223" s="2258"/>
      <c r="G223" s="2258"/>
      <c r="H223" s="2258"/>
      <c r="I223" s="2258"/>
      <c r="J223" s="2258"/>
      <c r="K223" s="2258"/>
      <c r="L223" s="2258"/>
      <c r="M223" s="2258"/>
      <c r="N223" s="2258"/>
      <c r="O223" s="2258"/>
      <c r="P223" s="2258"/>
      <c r="Q223" s="2258"/>
      <c r="R223" s="2258"/>
      <c r="S223" s="2258"/>
      <c r="T223" s="2258"/>
      <c r="U223" s="2258"/>
      <c r="V223" s="2258"/>
      <c r="W223" s="2258"/>
      <c r="X223" s="2258"/>
      <c r="Y223" s="2258"/>
      <c r="Z223" s="2258"/>
      <c r="AA223" s="2258"/>
      <c r="AB223" s="2258"/>
      <c r="AC223" s="1547"/>
      <c r="AD223" s="1547"/>
      <c r="AE223" s="1547"/>
      <c r="AF223" s="175"/>
      <c r="AG223" s="166"/>
      <c r="AH223" s="166"/>
      <c r="AI223" s="166"/>
      <c r="AJ223" s="166"/>
      <c r="AK223" s="166"/>
      <c r="AL223" s="166"/>
    </row>
    <row r="224" spans="1:41" s="17" customFormat="1" ht="14.1" customHeight="1">
      <c r="A224" s="29"/>
      <c r="B224" s="175"/>
      <c r="C224" s="198"/>
      <c r="D224" s="155"/>
      <c r="E224" s="2258"/>
      <c r="F224" s="2258"/>
      <c r="G224" s="2258"/>
      <c r="H224" s="2258"/>
      <c r="I224" s="2258"/>
      <c r="J224" s="2258"/>
      <c r="K224" s="2258"/>
      <c r="L224" s="2258"/>
      <c r="M224" s="2258"/>
      <c r="N224" s="2258"/>
      <c r="O224" s="2258"/>
      <c r="P224" s="2258"/>
      <c r="Q224" s="2258"/>
      <c r="R224" s="2258"/>
      <c r="S224" s="2258"/>
      <c r="T224" s="2258"/>
      <c r="U224" s="2258"/>
      <c r="V224" s="2258"/>
      <c r="W224" s="2258"/>
      <c r="X224" s="2258"/>
      <c r="Y224" s="2258"/>
      <c r="Z224" s="2258"/>
      <c r="AA224" s="2258"/>
      <c r="AB224" s="2258"/>
      <c r="AC224" s="1547"/>
      <c r="AD224" s="1547"/>
      <c r="AE224" s="1547"/>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971</v>
      </c>
      <c r="E226" s="2258" t="s">
        <v>1309</v>
      </c>
      <c r="F226" s="2258"/>
      <c r="G226" s="2258"/>
      <c r="H226" s="2258"/>
      <c r="I226" s="2258"/>
      <c r="J226" s="2258"/>
      <c r="K226" s="2258"/>
      <c r="L226" s="2258"/>
      <c r="M226" s="2258"/>
      <c r="N226" s="2258"/>
      <c r="O226" s="2258"/>
      <c r="P226" s="2258"/>
      <c r="Q226" s="2258"/>
      <c r="R226" s="2258"/>
      <c r="S226" s="2258"/>
      <c r="T226" s="2258"/>
      <c r="U226" s="2258"/>
      <c r="V226" s="2258"/>
      <c r="W226" s="2258"/>
      <c r="X226" s="2258"/>
      <c r="Y226" s="2258"/>
      <c r="Z226" s="2258"/>
      <c r="AA226" s="2258"/>
      <c r="AB226" s="1547"/>
      <c r="AC226" s="1547"/>
      <c r="AD226" s="1547"/>
      <c r="AF226" s="2345" t="s">
        <v>874</v>
      </c>
      <c r="AG226" s="2345"/>
      <c r="AH226" s="2345"/>
      <c r="AI226" s="2345"/>
      <c r="AJ226" s="2345"/>
      <c r="AK226" s="2345"/>
      <c r="AL226" s="2345"/>
    </row>
    <row r="227" spans="1:41" s="47" customFormat="1" ht="14.1" customHeight="1">
      <c r="A227" s="29"/>
      <c r="B227" s="74"/>
      <c r="C227" s="77"/>
      <c r="D227" s="29"/>
      <c r="E227" s="2258"/>
      <c r="F227" s="2258"/>
      <c r="G227" s="2258"/>
      <c r="H227" s="2258"/>
      <c r="I227" s="2258"/>
      <c r="J227" s="2258"/>
      <c r="K227" s="2258"/>
      <c r="L227" s="2258"/>
      <c r="M227" s="2258"/>
      <c r="N227" s="2258"/>
      <c r="O227" s="2258"/>
      <c r="P227" s="2258"/>
      <c r="Q227" s="2258"/>
      <c r="R227" s="2258"/>
      <c r="S227" s="2258"/>
      <c r="T227" s="2258"/>
      <c r="U227" s="2258"/>
      <c r="V227" s="2258"/>
      <c r="W227" s="2258"/>
      <c r="X227" s="2258"/>
      <c r="Y227" s="2258"/>
      <c r="Z227" s="2258"/>
      <c r="AA227" s="2258"/>
      <c r="AB227" s="1547"/>
      <c r="AC227" s="1547"/>
      <c r="AD227" s="1547"/>
      <c r="AE227" s="193"/>
      <c r="AF227" s="193"/>
      <c r="AG227" s="193"/>
      <c r="AH227" s="193"/>
      <c r="AI227" s="193"/>
      <c r="AK227" s="166"/>
      <c r="AL227" s="166"/>
    </row>
    <row r="228" spans="1:41" s="17" customFormat="1" ht="14.1" customHeight="1">
      <c r="A228" s="29"/>
      <c r="B228" s="74"/>
      <c r="C228" s="77"/>
      <c r="D228" s="29"/>
      <c r="E228" s="2258"/>
      <c r="F228" s="2258"/>
      <c r="G228" s="2258"/>
      <c r="H228" s="2258"/>
      <c r="I228" s="2258"/>
      <c r="J228" s="2258"/>
      <c r="K228" s="2258"/>
      <c r="L228" s="2258"/>
      <c r="M228" s="2258"/>
      <c r="N228" s="2258"/>
      <c r="O228" s="2258"/>
      <c r="P228" s="2258"/>
      <c r="Q228" s="2258"/>
      <c r="R228" s="2258"/>
      <c r="S228" s="2258"/>
      <c r="T228" s="2258"/>
      <c r="U228" s="2258"/>
      <c r="V228" s="2258"/>
      <c r="W228" s="2258"/>
      <c r="X228" s="2258"/>
      <c r="Y228" s="2258"/>
      <c r="Z228" s="2258"/>
      <c r="AA228" s="2258"/>
      <c r="AB228" s="1547"/>
      <c r="AC228" s="1547"/>
      <c r="AD228" s="1547"/>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431"/>
      <c r="AO229" s="2431"/>
    </row>
    <row r="230" spans="1:41" s="148" customFormat="1" ht="14.1" customHeight="1">
      <c r="A230" s="29"/>
      <c r="B230" s="74"/>
      <c r="C230" s="77"/>
      <c r="D230" s="29" t="s">
        <v>545</v>
      </c>
      <c r="E230" s="201"/>
      <c r="F230" s="201"/>
      <c r="G230" s="201"/>
      <c r="H230" s="2442" t="s">
        <v>750</v>
      </c>
      <c r="I230" s="2442"/>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750</v>
      </c>
      <c r="AO231" s="782">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998</v>
      </c>
      <c r="AJ232" s="1991">
        <f>VLOOKUP($H$230,$AN$211:$AO$213,2,FALSE)</f>
        <v>0</v>
      </c>
      <c r="AK232" s="1993"/>
      <c r="AL232" s="148"/>
      <c r="AN232" s="155" t="s">
        <v>166</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971</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166</v>
      </c>
      <c r="E236" s="2258" t="s">
        <v>784</v>
      </c>
      <c r="F236" s="2258"/>
      <c r="G236" s="2258"/>
      <c r="H236" s="2258"/>
      <c r="I236" s="2258"/>
      <c r="J236" s="2258"/>
      <c r="K236" s="2258"/>
      <c r="L236" s="2258"/>
      <c r="M236" s="2258"/>
      <c r="N236" s="2258"/>
      <c r="O236" s="2258"/>
      <c r="P236" s="2258"/>
      <c r="Q236" s="2258"/>
      <c r="R236" s="2258"/>
      <c r="S236" s="2258"/>
      <c r="T236" s="2258"/>
      <c r="U236" s="2258"/>
      <c r="V236" s="2258"/>
      <c r="W236" s="2258"/>
      <c r="X236" s="2258"/>
      <c r="Y236" s="2258"/>
      <c r="Z236" s="2258"/>
      <c r="AA236" s="2258"/>
      <c r="AB236" s="2258"/>
      <c r="AC236" s="1547"/>
      <c r="AD236" s="1547"/>
      <c r="AE236" s="1547"/>
      <c r="AF236" s="2345" t="s">
        <v>874</v>
      </c>
      <c r="AG236" s="2345"/>
      <c r="AH236" s="2345"/>
      <c r="AI236" s="2345"/>
      <c r="AJ236" s="2345"/>
      <c r="AK236" s="2345"/>
      <c r="AL236" s="2345"/>
    </row>
    <row r="237" spans="1:41" s="17" customFormat="1" ht="14.1" customHeight="1">
      <c r="A237" s="29"/>
      <c r="B237" s="175"/>
      <c r="C237" s="198"/>
      <c r="D237" s="155"/>
      <c r="E237" s="2258"/>
      <c r="F237" s="2258"/>
      <c r="G237" s="2258"/>
      <c r="H237" s="2258"/>
      <c r="I237" s="2258"/>
      <c r="J237" s="2258"/>
      <c r="K237" s="2258"/>
      <c r="L237" s="2258"/>
      <c r="M237" s="2258"/>
      <c r="N237" s="2258"/>
      <c r="O237" s="2258"/>
      <c r="P237" s="2258"/>
      <c r="Q237" s="2258"/>
      <c r="R237" s="2258"/>
      <c r="S237" s="2258"/>
      <c r="T237" s="2258"/>
      <c r="U237" s="2258"/>
      <c r="V237" s="2258"/>
      <c r="W237" s="2258"/>
      <c r="X237" s="2258"/>
      <c r="Y237" s="2258"/>
      <c r="Z237" s="2258"/>
      <c r="AA237" s="2258"/>
      <c r="AB237" s="2258"/>
      <c r="AC237" s="1547"/>
      <c r="AD237" s="1547"/>
      <c r="AE237" s="1547"/>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1084</v>
      </c>
    </row>
    <row r="239" spans="1:41" s="17" customFormat="1" ht="14.1" customHeight="1">
      <c r="A239" s="58"/>
      <c r="B239" s="74"/>
      <c r="C239" s="77"/>
      <c r="D239" s="155" t="s">
        <v>971</v>
      </c>
      <c r="E239" s="2258" t="s">
        <v>1451</v>
      </c>
      <c r="F239" s="2258"/>
      <c r="G239" s="2258"/>
      <c r="H239" s="2258"/>
      <c r="I239" s="2258"/>
      <c r="J239" s="2258"/>
      <c r="K239" s="2258"/>
      <c r="L239" s="2258"/>
      <c r="M239" s="2258"/>
      <c r="N239" s="2258"/>
      <c r="O239" s="2258"/>
      <c r="P239" s="2258"/>
      <c r="Q239" s="2258"/>
      <c r="R239" s="2258"/>
      <c r="S239" s="2258"/>
      <c r="T239" s="2258"/>
      <c r="U239" s="2258"/>
      <c r="V239" s="2258"/>
      <c r="W239" s="2258"/>
      <c r="X239" s="2258"/>
      <c r="Y239" s="2258"/>
      <c r="Z239" s="2258"/>
      <c r="AA239" s="2258"/>
      <c r="AB239" s="2258"/>
      <c r="AC239" s="1547"/>
      <c r="AD239" s="1547"/>
      <c r="AE239" s="1547"/>
      <c r="AF239" s="2345" t="s">
        <v>785</v>
      </c>
      <c r="AG239" s="2345"/>
      <c r="AH239" s="2345"/>
      <c r="AI239" s="2345"/>
      <c r="AJ239" s="2345"/>
      <c r="AK239" s="2345"/>
      <c r="AL239" s="2345"/>
      <c r="AN239" s="17" t="s">
        <v>1085</v>
      </c>
    </row>
    <row r="240" spans="1:41" s="17" customFormat="1" ht="14.1" customHeight="1">
      <c r="A240" s="29"/>
      <c r="B240" s="175"/>
      <c r="C240" s="198"/>
      <c r="D240" s="29"/>
      <c r="E240" s="2258"/>
      <c r="F240" s="2258"/>
      <c r="G240" s="2258"/>
      <c r="H240" s="2258"/>
      <c r="I240" s="2258"/>
      <c r="J240" s="2258"/>
      <c r="K240" s="2258"/>
      <c r="L240" s="2258"/>
      <c r="M240" s="2258"/>
      <c r="N240" s="2258"/>
      <c r="O240" s="2258"/>
      <c r="P240" s="2258"/>
      <c r="Q240" s="2258"/>
      <c r="R240" s="2258"/>
      <c r="S240" s="2258"/>
      <c r="T240" s="2258"/>
      <c r="U240" s="2258"/>
      <c r="V240" s="2258"/>
      <c r="W240" s="2258"/>
      <c r="X240" s="2258"/>
      <c r="Y240" s="2258"/>
      <c r="Z240" s="2258"/>
      <c r="AA240" s="2258"/>
      <c r="AB240" s="2258"/>
      <c r="AC240" s="1547"/>
      <c r="AD240" s="1547"/>
      <c r="AE240" s="1547"/>
      <c r="AF240" s="28"/>
      <c r="AG240" s="28"/>
      <c r="AH240" s="28"/>
      <c r="AI240" s="166"/>
      <c r="AJ240" s="47"/>
      <c r="AK240" s="166"/>
      <c r="AL240" s="166"/>
      <c r="AN240" s="17" t="s">
        <v>1086</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134</v>
      </c>
    </row>
    <row r="242" spans="1:81" s="17" customFormat="1" ht="14.1" customHeight="1">
      <c r="A242" s="29"/>
      <c r="B242" s="175"/>
      <c r="C242" s="47"/>
      <c r="D242" s="29" t="s">
        <v>545</v>
      </c>
      <c r="E242" s="201"/>
      <c r="F242" s="201"/>
      <c r="G242" s="201"/>
      <c r="H242" s="2442" t="s">
        <v>750</v>
      </c>
      <c r="I242" s="2442"/>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1087</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1088</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256</v>
      </c>
      <c r="AJ244" s="1991">
        <f>VLOOKUP($H$242,$AN$231:$AO$233,2,FALSE)</f>
        <v>0</v>
      </c>
      <c r="AK244" s="1993"/>
      <c r="AL244" s="148"/>
      <c r="AN244" s="51" t="s">
        <v>1089</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1090</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1091</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133</v>
      </c>
      <c r="AS247" s="65"/>
      <c r="AT247" s="65"/>
      <c r="AU247" s="65"/>
      <c r="AV247" s="65"/>
      <c r="AW247" s="65"/>
      <c r="AX247" s="65"/>
      <c r="AY247" s="65"/>
    </row>
    <row r="248" spans="1:81" s="17" customFormat="1" ht="14.1" customHeight="1">
      <c r="A248" s="29"/>
      <c r="B248" s="187"/>
      <c r="C248" s="229"/>
      <c r="D248" s="155" t="s">
        <v>166</v>
      </c>
      <c r="E248" s="2258" t="s">
        <v>1654</v>
      </c>
      <c r="F248" s="2258"/>
      <c r="G248" s="2258"/>
      <c r="H248" s="2258"/>
      <c r="I248" s="2258"/>
      <c r="J248" s="2258"/>
      <c r="K248" s="2258"/>
      <c r="L248" s="2258"/>
      <c r="M248" s="2258"/>
      <c r="N248" s="2258"/>
      <c r="O248" s="2258"/>
      <c r="P248" s="2258"/>
      <c r="Q248" s="2258"/>
      <c r="R248" s="2258"/>
      <c r="S248" s="2258"/>
      <c r="T248" s="2258"/>
      <c r="U248" s="2258"/>
      <c r="V248" s="2258"/>
      <c r="W248" s="2258"/>
      <c r="X248" s="2258"/>
      <c r="Y248" s="2258"/>
      <c r="Z248" s="2258"/>
      <c r="AA248" s="2258"/>
      <c r="AB248" s="2258"/>
      <c r="AC248" s="2258"/>
      <c r="AD248" s="2258"/>
      <c r="AE248" s="1547"/>
      <c r="AF248" s="2345" t="s">
        <v>874</v>
      </c>
      <c r="AG248" s="2345"/>
      <c r="AH248" s="2345"/>
      <c r="AI248" s="2345"/>
      <c r="AJ248" s="2345"/>
      <c r="AK248" s="2345"/>
      <c r="AL248" s="2345"/>
      <c r="AS248" s="65"/>
      <c r="AT248" s="65"/>
      <c r="AU248" s="65"/>
      <c r="AV248" s="65"/>
      <c r="AW248" s="65"/>
      <c r="AX248" s="65"/>
      <c r="AY248" s="65"/>
    </row>
    <row r="249" spans="1:81" s="17" customFormat="1" ht="14.1" customHeight="1">
      <c r="A249" s="29"/>
      <c r="B249" s="187"/>
      <c r="C249" s="229"/>
      <c r="D249" s="155"/>
      <c r="E249" s="2258"/>
      <c r="F249" s="2258"/>
      <c r="G249" s="2258"/>
      <c r="H249" s="2258"/>
      <c r="I249" s="2258"/>
      <c r="J249" s="2258"/>
      <c r="K249" s="2258"/>
      <c r="L249" s="2258"/>
      <c r="M249" s="2258"/>
      <c r="N249" s="2258"/>
      <c r="O249" s="2258"/>
      <c r="P249" s="2258"/>
      <c r="Q249" s="2258"/>
      <c r="R249" s="2258"/>
      <c r="S249" s="2258"/>
      <c r="T249" s="2258"/>
      <c r="U249" s="2258"/>
      <c r="V249" s="2258"/>
      <c r="W249" s="2258"/>
      <c r="X249" s="2258"/>
      <c r="Y249" s="2258"/>
      <c r="Z249" s="2258"/>
      <c r="AA249" s="2258"/>
      <c r="AB249" s="2258"/>
      <c r="AC249" s="2258"/>
      <c r="AD249" s="2258"/>
      <c r="AE249" s="1547"/>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58"/>
      <c r="F250" s="2258"/>
      <c r="G250" s="2258"/>
      <c r="H250" s="2258"/>
      <c r="I250" s="2258"/>
      <c r="J250" s="2258"/>
      <c r="K250" s="2258"/>
      <c r="L250" s="2258"/>
      <c r="M250" s="2258"/>
      <c r="N250" s="2258"/>
      <c r="O250" s="2258"/>
      <c r="P250" s="2258"/>
      <c r="Q250" s="2258"/>
      <c r="R250" s="2258"/>
      <c r="S250" s="2258"/>
      <c r="T250" s="2258"/>
      <c r="U250" s="2258"/>
      <c r="V250" s="2258"/>
      <c r="W250" s="2258"/>
      <c r="X250" s="2258"/>
      <c r="Y250" s="2258"/>
      <c r="Z250" s="2258"/>
      <c r="AA250" s="2258"/>
      <c r="AB250" s="2258"/>
      <c r="AC250" s="2258"/>
      <c r="AD250" s="2258"/>
      <c r="AE250" s="1547"/>
      <c r="AF250" s="193"/>
      <c r="AG250" s="193"/>
      <c r="AH250" s="193"/>
      <c r="AI250" s="193"/>
      <c r="AJ250" s="193"/>
      <c r="AK250" s="193"/>
      <c r="AL250" s="189"/>
      <c r="AN250" s="47" t="s">
        <v>750</v>
      </c>
      <c r="AO250" s="781">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166</v>
      </c>
      <c r="AO251" s="47">
        <v>2</v>
      </c>
      <c r="AS251" s="65"/>
      <c r="AT251" s="65"/>
      <c r="AU251" s="65"/>
      <c r="AV251" s="65"/>
      <c r="AW251" s="65"/>
      <c r="AX251" s="65"/>
      <c r="AY251" s="65"/>
    </row>
    <row r="252" spans="1:81" s="17" customFormat="1" ht="14.1" customHeight="1">
      <c r="A252" s="29"/>
      <c r="B252" s="187"/>
      <c r="C252" s="229"/>
      <c r="D252" s="155" t="s">
        <v>971</v>
      </c>
      <c r="E252" s="2495" t="s">
        <v>2116</v>
      </c>
      <c r="F252" s="2495"/>
      <c r="G252" s="2495"/>
      <c r="H252" s="2495"/>
      <c r="I252" s="2495"/>
      <c r="J252" s="2495"/>
      <c r="K252" s="2495"/>
      <c r="L252" s="2495"/>
      <c r="M252" s="2495"/>
      <c r="N252" s="2495"/>
      <c r="O252" s="2495"/>
      <c r="P252" s="2495"/>
      <c r="Q252" s="2495"/>
      <c r="R252" s="2495"/>
      <c r="S252" s="2495"/>
      <c r="T252" s="2495"/>
      <c r="U252" s="2495"/>
      <c r="V252" s="2495"/>
      <c r="W252" s="2495"/>
      <c r="X252" s="2495"/>
      <c r="Y252" s="2495"/>
      <c r="Z252" s="2495"/>
      <c r="AA252" s="2495"/>
      <c r="AB252" s="2495"/>
      <c r="AC252" s="2495"/>
      <c r="AD252" s="2495"/>
      <c r="AE252" s="1547"/>
      <c r="AF252" s="2345" t="s">
        <v>112</v>
      </c>
      <c r="AG252" s="2345"/>
      <c r="AH252" s="2345"/>
      <c r="AI252" s="2345"/>
      <c r="AJ252" s="2345"/>
      <c r="AK252" s="2345"/>
      <c r="AL252" s="2345"/>
      <c r="AN252" s="155" t="s">
        <v>971</v>
      </c>
      <c r="AO252" s="39">
        <v>3</v>
      </c>
      <c r="AS252" s="65"/>
      <c r="AT252" s="65"/>
      <c r="AU252" s="65"/>
      <c r="AV252" s="65"/>
      <c r="AW252" s="65"/>
      <c r="AX252" s="65"/>
      <c r="AY252" s="65"/>
    </row>
    <row r="253" spans="1:81" s="17" customFormat="1" ht="14.1" customHeight="1">
      <c r="A253" s="29"/>
      <c r="B253" s="187"/>
      <c r="C253" s="229"/>
      <c r="D253" s="155"/>
      <c r="E253" s="2495"/>
      <c r="F253" s="2495"/>
      <c r="G253" s="2495"/>
      <c r="H253" s="2495"/>
      <c r="I253" s="2495"/>
      <c r="J253" s="2495"/>
      <c r="K253" s="2495"/>
      <c r="L253" s="2495"/>
      <c r="M253" s="2495"/>
      <c r="N253" s="2495"/>
      <c r="O253" s="2495"/>
      <c r="P253" s="2495"/>
      <c r="Q253" s="2495"/>
      <c r="R253" s="2495"/>
      <c r="S253" s="2495"/>
      <c r="T253" s="2495"/>
      <c r="U253" s="2495"/>
      <c r="V253" s="2495"/>
      <c r="W253" s="2495"/>
      <c r="X253" s="2495"/>
      <c r="Y253" s="2495"/>
      <c r="Z253" s="2495"/>
      <c r="AA253" s="2495"/>
      <c r="AB253" s="2495"/>
      <c r="AC253" s="2495"/>
      <c r="AD253" s="2495"/>
      <c r="AE253" s="1547"/>
      <c r="AF253" s="193"/>
      <c r="AG253" s="193"/>
      <c r="AH253" s="193"/>
      <c r="AI253" s="193"/>
      <c r="AJ253" s="193"/>
      <c r="AK253" s="193"/>
      <c r="AL253" s="189"/>
      <c r="AN253" s="317"/>
      <c r="AS253" s="65"/>
      <c r="AT253" s="65"/>
      <c r="AU253" s="65"/>
      <c r="AV253" s="65"/>
      <c r="AW253" s="65"/>
      <c r="AX253" s="65"/>
      <c r="AY253" s="65"/>
    </row>
    <row r="254" spans="1:81" s="17" customFormat="1" ht="14.1" customHeight="1">
      <c r="A254" s="29"/>
      <c r="B254" s="187"/>
      <c r="C254" s="229"/>
      <c r="D254" s="155"/>
      <c r="E254" s="2495"/>
      <c r="F254" s="2495"/>
      <c r="G254" s="2495"/>
      <c r="H254" s="2495"/>
      <c r="I254" s="2495"/>
      <c r="J254" s="2495"/>
      <c r="K254" s="2495"/>
      <c r="L254" s="2495"/>
      <c r="M254" s="2495"/>
      <c r="N254" s="2495"/>
      <c r="O254" s="2495"/>
      <c r="P254" s="2495"/>
      <c r="Q254" s="2495"/>
      <c r="R254" s="2495"/>
      <c r="S254" s="2495"/>
      <c r="T254" s="2495"/>
      <c r="U254" s="2495"/>
      <c r="V254" s="2495"/>
      <c r="W254" s="2495"/>
      <c r="X254" s="2495"/>
      <c r="Y254" s="2495"/>
      <c r="Z254" s="2495"/>
      <c r="AA254" s="2495"/>
      <c r="AB254" s="2495"/>
      <c r="AC254" s="2495"/>
      <c r="AD254" s="2495"/>
      <c r="AE254" s="1547"/>
      <c r="AF254" s="193"/>
      <c r="AG254" s="193"/>
      <c r="AH254" s="193"/>
      <c r="AI254" s="193"/>
      <c r="AJ254" s="193"/>
      <c r="AK254" s="193"/>
      <c r="AL254" s="189"/>
      <c r="AN254" s="317"/>
      <c r="AS254" s="65"/>
      <c r="AT254" s="65"/>
      <c r="AU254" s="65"/>
      <c r="AV254" s="65"/>
      <c r="AW254" s="65"/>
      <c r="AX254" s="65"/>
      <c r="AY254" s="65"/>
    </row>
    <row r="255" spans="1:81" s="17" customFormat="1" ht="14.1" customHeight="1">
      <c r="A255" s="29"/>
      <c r="B255" s="187"/>
      <c r="C255" s="229"/>
      <c r="D255" s="155"/>
      <c r="E255" s="1410" t="s">
        <v>2115</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545</v>
      </c>
      <c r="E256" s="201"/>
      <c r="F256" s="201"/>
      <c r="G256" s="201"/>
      <c r="H256" s="2442" t="s">
        <v>750</v>
      </c>
      <c r="I256" s="2442"/>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991">
        <f>VLOOKUP($H$256,$AN$250:$AO$252,2,FALSE)</f>
        <v>0</v>
      </c>
      <c r="AK258" s="1993"/>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1832</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750</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166</v>
      </c>
      <c r="E262" s="2258" t="s">
        <v>1834</v>
      </c>
      <c r="F262" s="2258"/>
      <c r="G262" s="2258"/>
      <c r="H262" s="2258"/>
      <c r="I262" s="2258"/>
      <c r="J262" s="2258"/>
      <c r="K262" s="2258"/>
      <c r="L262" s="2258"/>
      <c r="M262" s="2258"/>
      <c r="N262" s="2258"/>
      <c r="O262" s="2258"/>
      <c r="P262" s="2258"/>
      <c r="Q262" s="2258"/>
      <c r="R262" s="2258"/>
      <c r="S262" s="2258"/>
      <c r="T262" s="2258"/>
      <c r="U262" s="2258"/>
      <c r="V262" s="2258"/>
      <c r="W262" s="2258"/>
      <c r="X262" s="2258"/>
      <c r="Y262" s="2258"/>
      <c r="Z262" s="2258"/>
      <c r="AA262" s="2258"/>
      <c r="AB262" s="2258"/>
      <c r="AC262" s="2258"/>
      <c r="AD262" s="2258"/>
      <c r="AE262" s="1547"/>
      <c r="AF262" s="2345" t="s">
        <v>1833</v>
      </c>
      <c r="AG262" s="2345"/>
      <c r="AH262" s="2345"/>
      <c r="AI262" s="2345"/>
      <c r="AJ262" s="2345"/>
      <c r="AK262" s="2345"/>
      <c r="AL262" s="2345"/>
      <c r="AN262" s="155" t="s">
        <v>1095</v>
      </c>
      <c r="AO262" s="47">
        <v>8</v>
      </c>
      <c r="AS262" s="65"/>
      <c r="AT262" s="65"/>
      <c r="AU262" s="65"/>
      <c r="AV262" s="65"/>
      <c r="AW262" s="65"/>
      <c r="AX262" s="65"/>
      <c r="AY262" s="65"/>
    </row>
    <row r="263" spans="1:99" s="17" customFormat="1" ht="14.1" customHeight="1">
      <c r="A263" s="29"/>
      <c r="B263" s="187"/>
      <c r="C263" s="229"/>
      <c r="D263" s="155"/>
      <c r="E263" s="2258"/>
      <c r="F263" s="2258"/>
      <c r="G263" s="2258"/>
      <c r="H263" s="2258"/>
      <c r="I263" s="2258"/>
      <c r="J263" s="2258"/>
      <c r="K263" s="2258"/>
      <c r="L263" s="2258"/>
      <c r="M263" s="2258"/>
      <c r="N263" s="2258"/>
      <c r="O263" s="2258"/>
      <c r="P263" s="2258"/>
      <c r="Q263" s="2258"/>
      <c r="R263" s="2258"/>
      <c r="S263" s="2258"/>
      <c r="T263" s="2258"/>
      <c r="U263" s="2258"/>
      <c r="V263" s="2258"/>
      <c r="W263" s="2258"/>
      <c r="X263" s="2258"/>
      <c r="Y263" s="2258"/>
      <c r="Z263" s="2258"/>
      <c r="AA263" s="2258"/>
      <c r="AB263" s="2258"/>
      <c r="AC263" s="2258"/>
      <c r="AD263" s="2258"/>
      <c r="AE263" s="1547"/>
      <c r="AN263" s="155"/>
      <c r="AO263" s="47"/>
      <c r="AS263" s="65"/>
      <c r="AT263" s="65"/>
      <c r="AU263" s="65"/>
      <c r="AV263" s="65"/>
      <c r="AW263" s="65"/>
      <c r="AX263" s="65"/>
      <c r="AY263" s="65"/>
    </row>
    <row r="264" spans="1:99" s="17" customFormat="1" ht="14.1" customHeight="1">
      <c r="A264" s="29"/>
      <c r="B264" s="187"/>
      <c r="C264" s="229"/>
      <c r="D264" s="155"/>
      <c r="E264" s="2258"/>
      <c r="F264" s="2258"/>
      <c r="G264" s="2258"/>
      <c r="H264" s="2258"/>
      <c r="I264" s="2258"/>
      <c r="J264" s="2258"/>
      <c r="K264" s="2258"/>
      <c r="L264" s="2258"/>
      <c r="M264" s="2258"/>
      <c r="N264" s="2258"/>
      <c r="O264" s="2258"/>
      <c r="P264" s="2258"/>
      <c r="Q264" s="2258"/>
      <c r="R264" s="2258"/>
      <c r="S264" s="2258"/>
      <c r="T264" s="2258"/>
      <c r="U264" s="2258"/>
      <c r="V264" s="2258"/>
      <c r="W264" s="2258"/>
      <c r="X264" s="2258"/>
      <c r="Y264" s="2258"/>
      <c r="Z264" s="2258"/>
      <c r="AA264" s="2258"/>
      <c r="AB264" s="2258"/>
      <c r="AC264" s="2258"/>
      <c r="AD264" s="2258"/>
      <c r="AE264" s="1547"/>
      <c r="AF264" s="1158"/>
      <c r="AG264" s="1158"/>
      <c r="AH264" s="1158"/>
      <c r="AI264" s="1158"/>
      <c r="AJ264" s="1158"/>
      <c r="AK264" s="1158"/>
      <c r="AL264" s="189"/>
      <c r="AN264" s="317"/>
      <c r="AS264" s="65"/>
      <c r="AT264" s="65"/>
      <c r="AU264" s="65"/>
      <c r="AV264" s="65"/>
      <c r="AW264" s="65"/>
      <c r="AX264" s="65"/>
      <c r="AY264" s="65"/>
    </row>
    <row r="265" spans="1:99" s="17" customFormat="1" ht="14.1"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1" customHeight="1">
      <c r="A266" s="29"/>
      <c r="B266" s="187"/>
      <c r="C266" s="229"/>
      <c r="D266" s="29" t="s">
        <v>545</v>
      </c>
      <c r="E266" s="1159"/>
      <c r="F266" s="1159"/>
      <c r="G266" s="1159"/>
      <c r="H266" s="2442" t="s">
        <v>750</v>
      </c>
      <c r="I266" s="2442"/>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1967</v>
      </c>
      <c r="AJ268" s="1991">
        <f>VLOOKUP($H$266,$AN$261:$AO$262,2,FALSE)</f>
        <v>0</v>
      </c>
      <c r="AK268" s="1993"/>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991">
        <f>$AJ$116+$AJ$131+$AJ$143+$AJ$178+$AJ$193+$AJ$206+$AJ$218+$AJ$232+$AJ$244+$AJ$258+AJ268</f>
        <v>0</v>
      </c>
      <c r="AL270" s="1992"/>
      <c r="AM270" s="1993"/>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1"/>
      <c r="B272" s="472" t="s">
        <v>1079</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1080</v>
      </c>
      <c r="C274" s="72"/>
      <c r="D274" s="72"/>
      <c r="E274" s="72"/>
      <c r="F274" s="72"/>
      <c r="H274" s="1594"/>
      <c r="I274" s="1594"/>
      <c r="J274" s="1594"/>
      <c r="K274" s="1594"/>
      <c r="L274" s="1594"/>
      <c r="M274" s="1594"/>
      <c r="N274" s="1594"/>
      <c r="O274" s="1594"/>
      <c r="P274" s="1594"/>
      <c r="Q274" s="1594"/>
      <c r="R274" s="1594"/>
      <c r="T274" s="72" t="s">
        <v>1080</v>
      </c>
      <c r="V274" s="72"/>
      <c r="W274" s="72"/>
      <c r="X274" s="72"/>
      <c r="Y274" s="72"/>
      <c r="AA274" s="1594"/>
      <c r="AB274" s="1594"/>
      <c r="AC274" s="1594"/>
      <c r="AD274" s="1594"/>
      <c r="AE274" s="1594"/>
      <c r="AF274" s="1594"/>
      <c r="AG274" s="1594"/>
      <c r="AH274" s="1594"/>
      <c r="AI274" s="1594"/>
      <c r="AJ274" s="1594"/>
      <c r="AK274" s="1594"/>
      <c r="AL274" s="148"/>
      <c r="AN274" s="143"/>
      <c r="AO274" s="65"/>
    </row>
    <row r="275" spans="1:73" s="17" customFormat="1" ht="14.1" customHeight="1">
      <c r="A275" s="166"/>
      <c r="B275" s="72" t="s">
        <v>726</v>
      </c>
      <c r="C275" s="72"/>
      <c r="D275" s="72"/>
      <c r="E275" s="72"/>
      <c r="F275" s="72"/>
      <c r="H275" s="1588"/>
      <c r="I275" s="1588"/>
      <c r="J275" s="1588"/>
      <c r="K275" s="1588"/>
      <c r="L275" s="1588"/>
      <c r="M275" s="1588"/>
      <c r="N275" s="1588"/>
      <c r="O275" s="1588"/>
      <c r="P275" s="1588"/>
      <c r="Q275" s="1588"/>
      <c r="R275" s="1588"/>
      <c r="T275" s="72" t="s">
        <v>726</v>
      </c>
      <c r="V275" s="72"/>
      <c r="W275" s="72"/>
      <c r="X275" s="72"/>
      <c r="Y275" s="72"/>
      <c r="AA275" s="1588"/>
      <c r="AB275" s="1588"/>
      <c r="AC275" s="1588"/>
      <c r="AD275" s="1588"/>
      <c r="AE275" s="1588"/>
      <c r="AF275" s="1588"/>
      <c r="AG275" s="1588"/>
      <c r="AH275" s="1588"/>
      <c r="AI275" s="1588"/>
      <c r="AJ275" s="1588"/>
      <c r="AK275" s="1588"/>
      <c r="AL275" s="148"/>
      <c r="AN275" s="143"/>
      <c r="AO275" s="65"/>
    </row>
    <row r="276" spans="1:73" s="17" customFormat="1" ht="14.1" customHeight="1">
      <c r="A276" s="166"/>
      <c r="B276" s="72" t="s">
        <v>1081</v>
      </c>
      <c r="C276" s="72"/>
      <c r="D276" s="72"/>
      <c r="E276" s="72"/>
      <c r="F276" s="72"/>
      <c r="H276" s="1588"/>
      <c r="I276" s="1588"/>
      <c r="J276" s="1588"/>
      <c r="K276" s="1588"/>
      <c r="L276" s="1588"/>
      <c r="M276" s="1588"/>
      <c r="N276" s="1588"/>
      <c r="O276" s="1588"/>
      <c r="P276" s="1588"/>
      <c r="Q276" s="1588"/>
      <c r="R276" s="1588"/>
      <c r="T276" s="72" t="s">
        <v>1081</v>
      </c>
      <c r="V276" s="72"/>
      <c r="W276" s="72"/>
      <c r="X276" s="72"/>
      <c r="Y276" s="72"/>
      <c r="AA276" s="1588"/>
      <c r="AB276" s="1588"/>
      <c r="AC276" s="1588"/>
      <c r="AD276" s="1588"/>
      <c r="AE276" s="1588"/>
      <c r="AF276" s="1588"/>
      <c r="AG276" s="1588"/>
      <c r="AH276" s="1588"/>
      <c r="AI276" s="1588"/>
      <c r="AJ276" s="1588"/>
      <c r="AK276" s="1588"/>
      <c r="AL276" s="148"/>
    </row>
    <row r="277" spans="1:73" s="17" customFormat="1" ht="14.1" customHeight="1">
      <c r="A277" s="166"/>
      <c r="B277" s="72" t="s">
        <v>918</v>
      </c>
      <c r="C277" s="72"/>
      <c r="D277" s="72"/>
      <c r="E277" s="72"/>
      <c r="F277" s="72"/>
      <c r="H277" s="1588"/>
      <c r="I277" s="1588"/>
      <c r="J277" s="1588"/>
      <c r="K277" s="1588"/>
      <c r="L277" s="1588"/>
      <c r="M277" s="1588"/>
      <c r="N277" s="1588"/>
      <c r="O277" s="1588"/>
      <c r="P277" s="1588"/>
      <c r="Q277" s="1588"/>
      <c r="R277" s="1588"/>
      <c r="T277" s="72" t="s">
        <v>918</v>
      </c>
      <c r="V277" s="72"/>
      <c r="W277" s="72"/>
      <c r="X277" s="72"/>
      <c r="Y277" s="72"/>
      <c r="AA277" s="1588"/>
      <c r="AB277" s="1588"/>
      <c r="AC277" s="1588"/>
      <c r="AD277" s="1588"/>
      <c r="AE277" s="1588"/>
      <c r="AF277" s="1588"/>
      <c r="AG277" s="1588"/>
      <c r="AH277" s="1588"/>
      <c r="AI277" s="1588"/>
      <c r="AJ277" s="1588"/>
      <c r="AK277" s="1588"/>
      <c r="AL277" s="148"/>
    </row>
    <row r="278" spans="1:73" s="17" customFormat="1" ht="14.1" customHeight="1">
      <c r="A278" s="166"/>
      <c r="B278" s="72" t="s">
        <v>919</v>
      </c>
      <c r="C278" s="72"/>
      <c r="D278" s="72"/>
      <c r="E278" s="72"/>
      <c r="F278" s="72"/>
      <c r="G278" s="72"/>
      <c r="H278" s="1589"/>
      <c r="I278" s="1589"/>
      <c r="J278" s="1589"/>
      <c r="K278" s="1589"/>
      <c r="L278" s="1589"/>
      <c r="M278" s="1589"/>
      <c r="N278" s="9" t="s">
        <v>447</v>
      </c>
      <c r="O278" s="9"/>
      <c r="P278" s="1590"/>
      <c r="Q278" s="1590"/>
      <c r="R278" s="1590"/>
      <c r="S278" s="72"/>
      <c r="T278" s="72" t="s">
        <v>919</v>
      </c>
      <c r="V278" s="72"/>
      <c r="W278" s="72"/>
      <c r="X278" s="72"/>
      <c r="Y278" s="72"/>
      <c r="AA278" s="1589"/>
      <c r="AB278" s="1589"/>
      <c r="AC278" s="1589"/>
      <c r="AD278" s="1589"/>
      <c r="AE278" s="1589"/>
      <c r="AF278" s="1589"/>
      <c r="AG278" s="9" t="s">
        <v>447</v>
      </c>
      <c r="AH278" s="9"/>
      <c r="AI278" s="1590"/>
      <c r="AJ278" s="1590"/>
      <c r="AK278" s="1590"/>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1082</v>
      </c>
      <c r="C279" s="72"/>
      <c r="D279" s="72"/>
      <c r="E279" s="72"/>
      <c r="F279" s="72"/>
      <c r="G279" s="72"/>
      <c r="H279" s="1588"/>
      <c r="I279" s="1588"/>
      <c r="J279" s="1588"/>
      <c r="K279" s="1588"/>
      <c r="L279" s="1588"/>
      <c r="M279" s="1588"/>
      <c r="N279" s="1588"/>
      <c r="O279" s="1588"/>
      <c r="P279" s="1588"/>
      <c r="Q279" s="1588"/>
      <c r="R279" s="1588"/>
      <c r="S279" s="72"/>
      <c r="T279" s="72" t="s">
        <v>1082</v>
      </c>
      <c r="V279" s="72"/>
      <c r="W279" s="72"/>
      <c r="X279" s="72"/>
      <c r="Y279" s="72"/>
      <c r="AA279" s="1588"/>
      <c r="AB279" s="1588"/>
      <c r="AC279" s="1588"/>
      <c r="AD279" s="1588"/>
      <c r="AE279" s="1588"/>
      <c r="AF279" s="1588"/>
      <c r="AG279" s="1588"/>
      <c r="AH279" s="1588"/>
      <c r="AI279" s="1588"/>
      <c r="AJ279" s="1588"/>
      <c r="AK279" s="1588"/>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1083</v>
      </c>
      <c r="C280" s="72"/>
      <c r="D280" s="72"/>
      <c r="E280" s="72"/>
      <c r="F280" s="72"/>
      <c r="G280" s="72"/>
      <c r="H280" s="1588"/>
      <c r="I280" s="1588"/>
      <c r="J280" s="1588"/>
      <c r="K280" s="1588"/>
      <c r="L280" s="1588"/>
      <c r="M280" s="1588"/>
      <c r="N280" s="1588"/>
      <c r="O280" s="1588"/>
      <c r="P280" s="1588"/>
      <c r="Q280" s="1588"/>
      <c r="R280" s="1588"/>
      <c r="S280" s="72"/>
      <c r="T280" s="72" t="s">
        <v>1083</v>
      </c>
      <c r="V280" s="72"/>
      <c r="W280" s="72"/>
      <c r="X280" s="72"/>
      <c r="Y280" s="72"/>
      <c r="AA280" s="1588"/>
      <c r="AB280" s="1588"/>
      <c r="AC280" s="1588"/>
      <c r="AD280" s="1588"/>
      <c r="AE280" s="1588"/>
      <c r="AF280" s="1588"/>
      <c r="AG280" s="1588"/>
      <c r="AH280" s="1588"/>
      <c r="AI280" s="1588"/>
      <c r="AJ280" s="1588"/>
      <c r="AK280" s="1588"/>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934</v>
      </c>
      <c r="C281" s="72"/>
      <c r="D281" s="72"/>
      <c r="E281" s="72"/>
      <c r="F281" s="72"/>
      <c r="G281" s="72"/>
      <c r="H281" s="2433"/>
      <c r="I281" s="2433"/>
      <c r="J281" s="2433"/>
      <c r="K281" s="2433"/>
      <c r="L281" s="2433"/>
      <c r="M281" s="2433"/>
      <c r="N281" s="2433"/>
      <c r="O281" s="2433"/>
      <c r="P281" s="2433"/>
      <c r="Q281" s="2433"/>
      <c r="R281" s="2433"/>
      <c r="S281" s="72"/>
      <c r="T281" s="72" t="s">
        <v>934</v>
      </c>
      <c r="U281" s="72"/>
      <c r="V281" s="72"/>
      <c r="W281" s="72"/>
      <c r="X281" s="72"/>
      <c r="Y281" s="72"/>
      <c r="Z281" s="19"/>
      <c r="AA281" s="2433"/>
      <c r="AB281" s="2433"/>
      <c r="AC281" s="2433"/>
      <c r="AD281" s="2433"/>
      <c r="AE281" s="2433"/>
      <c r="AF281" s="2433"/>
      <c r="AG281" s="2433"/>
      <c r="AH281" s="2433"/>
      <c r="AI281" s="2433"/>
      <c r="AJ281" s="2433"/>
      <c r="AK281" s="2433"/>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1080</v>
      </c>
      <c r="C283" s="72"/>
      <c r="D283" s="72"/>
      <c r="E283" s="72"/>
      <c r="F283" s="72"/>
      <c r="H283" s="1594"/>
      <c r="I283" s="1594"/>
      <c r="J283" s="1594"/>
      <c r="K283" s="1594"/>
      <c r="L283" s="1594"/>
      <c r="M283" s="1594"/>
      <c r="N283" s="1594"/>
      <c r="O283" s="1594"/>
      <c r="P283" s="1594"/>
      <c r="Q283" s="1594"/>
      <c r="R283" s="1594"/>
      <c r="T283" s="72" t="s">
        <v>1080</v>
      </c>
      <c r="V283" s="72"/>
      <c r="W283" s="72"/>
      <c r="X283" s="72"/>
      <c r="Y283" s="72"/>
      <c r="AA283" s="1594"/>
      <c r="AB283" s="1594"/>
      <c r="AC283" s="1594"/>
      <c r="AD283" s="1594"/>
      <c r="AE283" s="1594"/>
      <c r="AF283" s="1594"/>
      <c r="AG283" s="1594"/>
      <c r="AH283" s="1594"/>
      <c r="AI283" s="1594"/>
      <c r="AJ283" s="1594"/>
      <c r="AK283" s="1594"/>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726</v>
      </c>
      <c r="C284" s="72"/>
      <c r="D284" s="72"/>
      <c r="E284" s="72"/>
      <c r="F284" s="72"/>
      <c r="H284" s="1588"/>
      <c r="I284" s="1588"/>
      <c r="J284" s="1588"/>
      <c r="K284" s="1588"/>
      <c r="L284" s="1588"/>
      <c r="M284" s="1588"/>
      <c r="N284" s="1588"/>
      <c r="O284" s="1588"/>
      <c r="P284" s="1588"/>
      <c r="Q284" s="1588"/>
      <c r="R284" s="1588"/>
      <c r="T284" s="72" t="s">
        <v>726</v>
      </c>
      <c r="V284" s="72"/>
      <c r="W284" s="72"/>
      <c r="X284" s="72"/>
      <c r="Y284" s="72"/>
      <c r="AA284" s="1588"/>
      <c r="AB284" s="1588"/>
      <c r="AC284" s="1588"/>
      <c r="AD284" s="1588"/>
      <c r="AE284" s="1588"/>
      <c r="AF284" s="1588"/>
      <c r="AG284" s="1588"/>
      <c r="AH284" s="1588"/>
      <c r="AI284" s="1588"/>
      <c r="AJ284" s="1588"/>
      <c r="AK284" s="1588"/>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1081</v>
      </c>
      <c r="C285" s="72"/>
      <c r="D285" s="72"/>
      <c r="E285" s="72"/>
      <c r="F285" s="72"/>
      <c r="H285" s="1588"/>
      <c r="I285" s="1588"/>
      <c r="J285" s="1588"/>
      <c r="K285" s="1588"/>
      <c r="L285" s="1588"/>
      <c r="M285" s="1588"/>
      <c r="N285" s="1588"/>
      <c r="O285" s="1588"/>
      <c r="P285" s="1588"/>
      <c r="Q285" s="1588"/>
      <c r="R285" s="1588"/>
      <c r="T285" s="72" t="s">
        <v>1081</v>
      </c>
      <c r="V285" s="72"/>
      <c r="W285" s="72"/>
      <c r="X285" s="72"/>
      <c r="Y285" s="72"/>
      <c r="AA285" s="1588"/>
      <c r="AB285" s="1588"/>
      <c r="AC285" s="1588"/>
      <c r="AD285" s="1588"/>
      <c r="AE285" s="1588"/>
      <c r="AF285" s="1588"/>
      <c r="AG285" s="1588"/>
      <c r="AH285" s="1588"/>
      <c r="AI285" s="1588"/>
      <c r="AJ285" s="1588"/>
      <c r="AK285" s="1588"/>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918</v>
      </c>
      <c r="C286" s="72"/>
      <c r="D286" s="72"/>
      <c r="E286" s="72"/>
      <c r="F286" s="72"/>
      <c r="H286" s="1588"/>
      <c r="I286" s="1588"/>
      <c r="J286" s="1588"/>
      <c r="K286" s="1588"/>
      <c r="L286" s="1588"/>
      <c r="M286" s="1588"/>
      <c r="N286" s="1588"/>
      <c r="O286" s="1588"/>
      <c r="P286" s="1588"/>
      <c r="Q286" s="1588"/>
      <c r="R286" s="1588"/>
      <c r="T286" s="72" t="s">
        <v>918</v>
      </c>
      <c r="V286" s="72"/>
      <c r="W286" s="72"/>
      <c r="X286" s="72"/>
      <c r="Y286" s="72"/>
      <c r="AA286" s="1588"/>
      <c r="AB286" s="1588"/>
      <c r="AC286" s="1588"/>
      <c r="AD286" s="1588"/>
      <c r="AE286" s="1588"/>
      <c r="AF286" s="1588"/>
      <c r="AG286" s="1588"/>
      <c r="AH286" s="1588"/>
      <c r="AI286" s="1588"/>
      <c r="AJ286" s="1588"/>
      <c r="AK286" s="1588"/>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919</v>
      </c>
      <c r="C287" s="72"/>
      <c r="D287" s="72"/>
      <c r="E287" s="72"/>
      <c r="F287" s="72"/>
      <c r="G287" s="72"/>
      <c r="H287" s="1589"/>
      <c r="I287" s="1589"/>
      <c r="J287" s="1589"/>
      <c r="K287" s="1589"/>
      <c r="L287" s="1589"/>
      <c r="M287" s="1589"/>
      <c r="N287" s="9" t="s">
        <v>447</v>
      </c>
      <c r="O287" s="9"/>
      <c r="P287" s="1590"/>
      <c r="Q287" s="1590"/>
      <c r="R287" s="1590"/>
      <c r="S287" s="72"/>
      <c r="T287" s="72" t="s">
        <v>919</v>
      </c>
      <c r="V287" s="72"/>
      <c r="W287" s="72"/>
      <c r="X287" s="72"/>
      <c r="Y287" s="72"/>
      <c r="AA287" s="1589"/>
      <c r="AB287" s="1589"/>
      <c r="AC287" s="1589"/>
      <c r="AD287" s="1589"/>
      <c r="AE287" s="1589"/>
      <c r="AF287" s="1589"/>
      <c r="AG287" s="9" t="s">
        <v>447</v>
      </c>
      <c r="AH287" s="9"/>
      <c r="AI287" s="1590"/>
      <c r="AJ287" s="1590"/>
      <c r="AK287" s="1590"/>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1082</v>
      </c>
      <c r="C288" s="72"/>
      <c r="D288" s="72"/>
      <c r="E288" s="72"/>
      <c r="F288" s="72"/>
      <c r="G288" s="72"/>
      <c r="H288" s="1588"/>
      <c r="I288" s="1588"/>
      <c r="J288" s="1588"/>
      <c r="K288" s="1588"/>
      <c r="L288" s="1588"/>
      <c r="M288" s="1588"/>
      <c r="N288" s="1588"/>
      <c r="O288" s="1588"/>
      <c r="P288" s="1588"/>
      <c r="Q288" s="1588"/>
      <c r="R288" s="1588"/>
      <c r="S288" s="72"/>
      <c r="T288" s="72" t="s">
        <v>1082</v>
      </c>
      <c r="V288" s="72"/>
      <c r="W288" s="72"/>
      <c r="X288" s="72"/>
      <c r="Y288" s="72"/>
      <c r="AA288" s="1588"/>
      <c r="AB288" s="1588"/>
      <c r="AC288" s="1588"/>
      <c r="AD288" s="1588"/>
      <c r="AE288" s="1588"/>
      <c r="AF288" s="1588"/>
      <c r="AG288" s="1588"/>
      <c r="AH288" s="1588"/>
      <c r="AI288" s="1588"/>
      <c r="AJ288" s="1588"/>
      <c r="AK288" s="1588"/>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1083</v>
      </c>
      <c r="C289" s="72"/>
      <c r="D289" s="72"/>
      <c r="E289" s="72"/>
      <c r="F289" s="72"/>
      <c r="G289" s="72"/>
      <c r="H289" s="1588"/>
      <c r="I289" s="1588"/>
      <c r="J289" s="1588"/>
      <c r="K289" s="1588"/>
      <c r="L289" s="1588"/>
      <c r="M289" s="1588"/>
      <c r="N289" s="1588"/>
      <c r="O289" s="1588"/>
      <c r="P289" s="1588"/>
      <c r="Q289" s="1588"/>
      <c r="R289" s="1588"/>
      <c r="S289" s="72"/>
      <c r="T289" s="72" t="s">
        <v>1083</v>
      </c>
      <c r="V289" s="72"/>
      <c r="W289" s="72"/>
      <c r="X289" s="72"/>
      <c r="Y289" s="72"/>
      <c r="AA289" s="1588"/>
      <c r="AB289" s="1588"/>
      <c r="AC289" s="1588"/>
      <c r="AD289" s="1588"/>
      <c r="AE289" s="1588"/>
      <c r="AF289" s="1588"/>
      <c r="AG289" s="1588"/>
      <c r="AH289" s="1588"/>
      <c r="AI289" s="1588"/>
      <c r="AJ289" s="1588"/>
      <c r="AK289" s="1588"/>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934</v>
      </c>
      <c r="C290" s="72"/>
      <c r="D290" s="72"/>
      <c r="E290" s="72"/>
      <c r="F290" s="72"/>
      <c r="G290" s="72"/>
      <c r="H290" s="2433"/>
      <c r="I290" s="2433"/>
      <c r="J290" s="2433"/>
      <c r="K290" s="2433"/>
      <c r="L290" s="2433"/>
      <c r="M290" s="2433"/>
      <c r="N290" s="2433"/>
      <c r="O290" s="2433"/>
      <c r="P290" s="2433"/>
      <c r="Q290" s="2433"/>
      <c r="R290" s="2433"/>
      <c r="S290" s="72"/>
      <c r="T290" s="72" t="s">
        <v>934</v>
      </c>
      <c r="U290" s="72"/>
      <c r="V290" s="72"/>
      <c r="W290" s="72"/>
      <c r="X290" s="72"/>
      <c r="Y290" s="72"/>
      <c r="Z290" s="19"/>
      <c r="AA290" s="2433"/>
      <c r="AB290" s="2433"/>
      <c r="AC290" s="2433"/>
      <c r="AD290" s="2433"/>
      <c r="AE290" s="2433"/>
      <c r="AF290" s="2433"/>
      <c r="AG290" s="2433"/>
      <c r="AH290" s="2433"/>
      <c r="AI290" s="2433"/>
      <c r="AJ290" s="2433"/>
      <c r="AK290" s="2433"/>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1080</v>
      </c>
      <c r="C292" s="72"/>
      <c r="D292" s="72"/>
      <c r="E292" s="72"/>
      <c r="F292" s="72"/>
      <c r="H292" s="1594"/>
      <c r="I292" s="1594"/>
      <c r="J292" s="1594"/>
      <c r="K292" s="1594"/>
      <c r="L292" s="1594"/>
      <c r="M292" s="1594"/>
      <c r="N292" s="1594"/>
      <c r="O292" s="1594"/>
      <c r="P292" s="1594"/>
      <c r="Q292" s="1594"/>
      <c r="R292" s="1594"/>
      <c r="T292" s="72" t="s">
        <v>1080</v>
      </c>
      <c r="V292" s="72"/>
      <c r="W292" s="72"/>
      <c r="X292" s="72"/>
      <c r="Y292" s="72"/>
      <c r="AA292" s="1594"/>
      <c r="AB292" s="1594"/>
      <c r="AC292" s="1594"/>
      <c r="AD292" s="1594"/>
      <c r="AE292" s="1594"/>
      <c r="AF292" s="1594"/>
      <c r="AG292" s="1594"/>
      <c r="AH292" s="1594"/>
      <c r="AI292" s="1594"/>
      <c r="AJ292" s="1594"/>
      <c r="AK292" s="1594"/>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726</v>
      </c>
      <c r="C293" s="72"/>
      <c r="D293" s="72"/>
      <c r="E293" s="72"/>
      <c r="F293" s="72"/>
      <c r="H293" s="1588"/>
      <c r="I293" s="1588"/>
      <c r="J293" s="1588"/>
      <c r="K293" s="1588"/>
      <c r="L293" s="1588"/>
      <c r="M293" s="1588"/>
      <c r="N293" s="1588"/>
      <c r="O293" s="1588"/>
      <c r="P293" s="1588"/>
      <c r="Q293" s="1588"/>
      <c r="R293" s="1588"/>
      <c r="T293" s="72" t="s">
        <v>726</v>
      </c>
      <c r="V293" s="72"/>
      <c r="W293" s="72"/>
      <c r="X293" s="72"/>
      <c r="Y293" s="72"/>
      <c r="AA293" s="1588"/>
      <c r="AB293" s="1588"/>
      <c r="AC293" s="1588"/>
      <c r="AD293" s="1588"/>
      <c r="AE293" s="1588"/>
      <c r="AF293" s="1588"/>
      <c r="AG293" s="1588"/>
      <c r="AH293" s="1588"/>
      <c r="AI293" s="1588"/>
      <c r="AJ293" s="1588"/>
      <c r="AK293" s="1588"/>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1081</v>
      </c>
      <c r="C294" s="72"/>
      <c r="D294" s="72"/>
      <c r="E294" s="72"/>
      <c r="F294" s="72"/>
      <c r="H294" s="1588"/>
      <c r="I294" s="1588"/>
      <c r="J294" s="1588"/>
      <c r="K294" s="1588"/>
      <c r="L294" s="1588"/>
      <c r="M294" s="1588"/>
      <c r="N294" s="1588"/>
      <c r="O294" s="1588"/>
      <c r="P294" s="1588"/>
      <c r="Q294" s="1588"/>
      <c r="R294" s="1588"/>
      <c r="T294" s="72" t="s">
        <v>1081</v>
      </c>
      <c r="V294" s="72"/>
      <c r="W294" s="72"/>
      <c r="X294" s="72"/>
      <c r="Y294" s="72"/>
      <c r="AA294" s="1588"/>
      <c r="AB294" s="1588"/>
      <c r="AC294" s="1588"/>
      <c r="AD294" s="1588"/>
      <c r="AE294" s="1588"/>
      <c r="AF294" s="1588"/>
      <c r="AG294" s="1588"/>
      <c r="AH294" s="1588"/>
      <c r="AI294" s="1588"/>
      <c r="AJ294" s="1588"/>
      <c r="AK294" s="1588"/>
      <c r="AL294" s="148"/>
    </row>
    <row r="295" spans="1:73" s="17" customFormat="1" ht="14.1" customHeight="1">
      <c r="A295" s="166"/>
      <c r="B295" s="72" t="s">
        <v>918</v>
      </c>
      <c r="C295" s="72"/>
      <c r="D295" s="72"/>
      <c r="E295" s="72"/>
      <c r="F295" s="72"/>
      <c r="H295" s="1588"/>
      <c r="I295" s="1588"/>
      <c r="J295" s="1588"/>
      <c r="K295" s="1588"/>
      <c r="L295" s="1588"/>
      <c r="M295" s="1588"/>
      <c r="N295" s="1588"/>
      <c r="O295" s="1588"/>
      <c r="P295" s="1588"/>
      <c r="Q295" s="1588"/>
      <c r="R295" s="1588"/>
      <c r="T295" s="72" t="s">
        <v>918</v>
      </c>
      <c r="V295" s="72"/>
      <c r="W295" s="72"/>
      <c r="X295" s="72"/>
      <c r="Y295" s="72"/>
      <c r="AA295" s="1588"/>
      <c r="AB295" s="1588"/>
      <c r="AC295" s="1588"/>
      <c r="AD295" s="1588"/>
      <c r="AE295" s="1588"/>
      <c r="AF295" s="1588"/>
      <c r="AG295" s="1588"/>
      <c r="AH295" s="1588"/>
      <c r="AI295" s="1588"/>
      <c r="AJ295" s="1588"/>
      <c r="AK295" s="1588"/>
      <c r="AL295" s="148"/>
    </row>
    <row r="296" spans="1:73" s="17" customFormat="1" ht="14.1" customHeight="1">
      <c r="A296" s="166"/>
      <c r="B296" s="72" t="s">
        <v>919</v>
      </c>
      <c r="C296" s="72"/>
      <c r="D296" s="72"/>
      <c r="E296" s="72"/>
      <c r="F296" s="72"/>
      <c r="G296" s="72"/>
      <c r="H296" s="1589"/>
      <c r="I296" s="1589"/>
      <c r="J296" s="1589"/>
      <c r="K296" s="1589"/>
      <c r="L296" s="1589"/>
      <c r="M296" s="1589"/>
      <c r="N296" s="9" t="s">
        <v>447</v>
      </c>
      <c r="O296" s="9"/>
      <c r="P296" s="1590"/>
      <c r="Q296" s="1590"/>
      <c r="R296" s="1590"/>
      <c r="S296" s="72"/>
      <c r="T296" s="72" t="s">
        <v>919</v>
      </c>
      <c r="V296" s="72"/>
      <c r="W296" s="72"/>
      <c r="X296" s="72"/>
      <c r="Y296" s="72"/>
      <c r="AA296" s="1589"/>
      <c r="AB296" s="1589"/>
      <c r="AC296" s="1589"/>
      <c r="AD296" s="1589"/>
      <c r="AE296" s="1589"/>
      <c r="AF296" s="1589"/>
      <c r="AG296" s="9" t="s">
        <v>447</v>
      </c>
      <c r="AH296" s="9"/>
      <c r="AI296" s="1590"/>
      <c r="AJ296" s="1590"/>
      <c r="AK296" s="1590"/>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1082</v>
      </c>
      <c r="C297" s="72"/>
      <c r="D297" s="72"/>
      <c r="E297" s="72"/>
      <c r="F297" s="72"/>
      <c r="G297" s="72"/>
      <c r="H297" s="1588"/>
      <c r="I297" s="1588"/>
      <c r="J297" s="1588"/>
      <c r="K297" s="1588"/>
      <c r="L297" s="1588"/>
      <c r="M297" s="1588"/>
      <c r="N297" s="1588"/>
      <c r="O297" s="1588"/>
      <c r="P297" s="1588"/>
      <c r="Q297" s="1588"/>
      <c r="R297" s="1588"/>
      <c r="S297" s="72"/>
      <c r="T297" s="72" t="s">
        <v>1082</v>
      </c>
      <c r="V297" s="72"/>
      <c r="W297" s="72"/>
      <c r="X297" s="72"/>
      <c r="Y297" s="72"/>
      <c r="AA297" s="1588"/>
      <c r="AB297" s="1588"/>
      <c r="AC297" s="1588"/>
      <c r="AD297" s="1588"/>
      <c r="AE297" s="1588"/>
      <c r="AF297" s="1588"/>
      <c r="AG297" s="1588"/>
      <c r="AH297" s="1588"/>
      <c r="AI297" s="1588"/>
      <c r="AJ297" s="1588"/>
      <c r="AK297" s="1588"/>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1083</v>
      </c>
      <c r="C298" s="72"/>
      <c r="D298" s="72"/>
      <c r="E298" s="72"/>
      <c r="F298" s="72"/>
      <c r="G298" s="72"/>
      <c r="H298" s="1588"/>
      <c r="I298" s="1588"/>
      <c r="J298" s="1588"/>
      <c r="K298" s="1588"/>
      <c r="L298" s="1588"/>
      <c r="M298" s="1588"/>
      <c r="N298" s="1588"/>
      <c r="O298" s="1588"/>
      <c r="P298" s="1588"/>
      <c r="Q298" s="1588"/>
      <c r="R298" s="1588"/>
      <c r="S298" s="72"/>
      <c r="T298" s="72" t="s">
        <v>1083</v>
      </c>
      <c r="U298" s="17"/>
      <c r="V298" s="72"/>
      <c r="W298" s="72"/>
      <c r="X298" s="72"/>
      <c r="Y298" s="72"/>
      <c r="Z298" s="17"/>
      <c r="AA298" s="1588"/>
      <c r="AB298" s="1588"/>
      <c r="AC298" s="1588"/>
      <c r="AD298" s="1588"/>
      <c r="AE298" s="1588"/>
      <c r="AF298" s="1588"/>
      <c r="AG298" s="1588"/>
      <c r="AH298" s="1588"/>
      <c r="AI298" s="1588"/>
      <c r="AJ298" s="1588"/>
      <c r="AK298" s="1588"/>
      <c r="AL298" s="148"/>
    </row>
    <row r="299" spans="1:73" s="47" customFormat="1" ht="14.1" customHeight="1">
      <c r="A299" s="166"/>
      <c r="B299" s="72" t="s">
        <v>934</v>
      </c>
      <c r="C299" s="72"/>
      <c r="D299" s="72"/>
      <c r="E299" s="72"/>
      <c r="F299" s="72"/>
      <c r="G299" s="72"/>
      <c r="H299" s="2433"/>
      <c r="I299" s="2433"/>
      <c r="J299" s="2433"/>
      <c r="K299" s="2433"/>
      <c r="L299" s="2433"/>
      <c r="M299" s="2433"/>
      <c r="N299" s="2433"/>
      <c r="O299" s="2433"/>
      <c r="P299" s="2433"/>
      <c r="Q299" s="2433"/>
      <c r="R299" s="2433"/>
      <c r="S299" s="72"/>
      <c r="T299" s="72" t="s">
        <v>934</v>
      </c>
      <c r="U299" s="72"/>
      <c r="V299" s="72"/>
      <c r="W299" s="72"/>
      <c r="X299" s="72"/>
      <c r="Y299" s="72"/>
      <c r="Z299" s="19"/>
      <c r="AA299" s="2433"/>
      <c r="AB299" s="2433"/>
      <c r="AC299" s="2433"/>
      <c r="AD299" s="2433"/>
      <c r="AE299" s="2433"/>
      <c r="AF299" s="2433"/>
      <c r="AG299" s="2433"/>
      <c r="AH299" s="2433"/>
      <c r="AI299" s="2433"/>
      <c r="AJ299" s="2433"/>
      <c r="AK299" s="2433"/>
      <c r="AL299" s="450"/>
    </row>
    <row r="300" spans="1:73" s="47" customFormat="1" ht="14.1"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1" customHeight="1">
      <c r="A301" s="166"/>
      <c r="B301" s="72" t="s">
        <v>1080</v>
      </c>
      <c r="C301" s="72"/>
      <c r="D301" s="72"/>
      <c r="E301" s="72"/>
      <c r="F301" s="72"/>
      <c r="G301" s="17"/>
      <c r="H301" s="1594"/>
      <c r="I301" s="1594"/>
      <c r="J301" s="1594"/>
      <c r="K301" s="1594"/>
      <c r="L301" s="1594"/>
      <c r="M301" s="1594"/>
      <c r="N301" s="1594"/>
      <c r="O301" s="1594"/>
      <c r="P301" s="1594"/>
      <c r="Q301" s="1594"/>
      <c r="R301" s="1594"/>
      <c r="S301" s="17"/>
      <c r="T301" s="72" t="s">
        <v>1080</v>
      </c>
      <c r="U301" s="17"/>
      <c r="V301" s="72"/>
      <c r="W301" s="72"/>
      <c r="X301" s="72"/>
      <c r="Y301" s="72"/>
      <c r="Z301" s="17"/>
      <c r="AA301" s="1594"/>
      <c r="AB301" s="1594"/>
      <c r="AC301" s="1594"/>
      <c r="AD301" s="1594"/>
      <c r="AE301" s="1594"/>
      <c r="AF301" s="1594"/>
      <c r="AG301" s="1594"/>
      <c r="AH301" s="1594"/>
      <c r="AI301" s="1594"/>
      <c r="AJ301" s="1594"/>
      <c r="AK301" s="1594"/>
      <c r="AL301" s="148"/>
    </row>
    <row r="302" spans="1:73" s="47" customFormat="1" ht="14.1" customHeight="1">
      <c r="A302" s="166"/>
      <c r="B302" s="72" t="s">
        <v>726</v>
      </c>
      <c r="C302" s="72"/>
      <c r="D302" s="72"/>
      <c r="E302" s="72"/>
      <c r="F302" s="72"/>
      <c r="G302" s="17"/>
      <c r="H302" s="1588"/>
      <c r="I302" s="1588"/>
      <c r="J302" s="1588"/>
      <c r="K302" s="1588"/>
      <c r="L302" s="1588"/>
      <c r="M302" s="1588"/>
      <c r="N302" s="1588"/>
      <c r="O302" s="1588"/>
      <c r="P302" s="1588"/>
      <c r="Q302" s="1588"/>
      <c r="R302" s="1588"/>
      <c r="S302" s="17"/>
      <c r="T302" s="72" t="s">
        <v>726</v>
      </c>
      <c r="U302" s="17"/>
      <c r="V302" s="72"/>
      <c r="W302" s="72"/>
      <c r="X302" s="72"/>
      <c r="Y302" s="72"/>
      <c r="Z302" s="17"/>
      <c r="AA302" s="1588"/>
      <c r="AB302" s="1588"/>
      <c r="AC302" s="1588"/>
      <c r="AD302" s="1588"/>
      <c r="AE302" s="1588"/>
      <c r="AF302" s="1588"/>
      <c r="AG302" s="1588"/>
      <c r="AH302" s="1588"/>
      <c r="AI302" s="1588"/>
      <c r="AJ302" s="1588"/>
      <c r="AK302" s="1588"/>
      <c r="AL302" s="148"/>
    </row>
    <row r="303" spans="1:73" s="47" customFormat="1" ht="14.1" customHeight="1">
      <c r="A303" s="166"/>
      <c r="B303" s="72" t="s">
        <v>1081</v>
      </c>
      <c r="C303" s="72"/>
      <c r="D303" s="72"/>
      <c r="E303" s="72"/>
      <c r="F303" s="72"/>
      <c r="G303" s="17"/>
      <c r="H303" s="1588"/>
      <c r="I303" s="1588"/>
      <c r="J303" s="1588"/>
      <c r="K303" s="1588"/>
      <c r="L303" s="1588"/>
      <c r="M303" s="1588"/>
      <c r="N303" s="1588"/>
      <c r="O303" s="1588"/>
      <c r="P303" s="1588"/>
      <c r="Q303" s="1588"/>
      <c r="R303" s="1588"/>
      <c r="S303" s="17"/>
      <c r="T303" s="72" t="s">
        <v>1081</v>
      </c>
      <c r="U303" s="17"/>
      <c r="V303" s="72"/>
      <c r="W303" s="72"/>
      <c r="X303" s="72"/>
      <c r="Y303" s="72"/>
      <c r="Z303" s="17"/>
      <c r="AA303" s="1588"/>
      <c r="AB303" s="1588"/>
      <c r="AC303" s="1588"/>
      <c r="AD303" s="1588"/>
      <c r="AE303" s="1588"/>
      <c r="AF303" s="1588"/>
      <c r="AG303" s="1588"/>
      <c r="AH303" s="1588"/>
      <c r="AI303" s="1588"/>
      <c r="AJ303" s="1588"/>
      <c r="AK303" s="1588"/>
      <c r="AL303" s="148"/>
    </row>
    <row r="304" spans="1:73" s="47" customFormat="1" ht="14.1" customHeight="1">
      <c r="A304" s="166"/>
      <c r="B304" s="72" t="s">
        <v>918</v>
      </c>
      <c r="C304" s="72"/>
      <c r="D304" s="72"/>
      <c r="E304" s="72"/>
      <c r="F304" s="72"/>
      <c r="G304" s="17"/>
      <c r="H304" s="1588"/>
      <c r="I304" s="1588"/>
      <c r="J304" s="1588"/>
      <c r="K304" s="1588"/>
      <c r="L304" s="1588"/>
      <c r="M304" s="1588"/>
      <c r="N304" s="1588"/>
      <c r="O304" s="1588"/>
      <c r="P304" s="1588"/>
      <c r="Q304" s="1588"/>
      <c r="R304" s="1588"/>
      <c r="S304" s="17"/>
      <c r="T304" s="72" t="s">
        <v>918</v>
      </c>
      <c r="U304" s="17"/>
      <c r="V304" s="72"/>
      <c r="W304" s="72"/>
      <c r="X304" s="72"/>
      <c r="Y304" s="72"/>
      <c r="Z304" s="17"/>
      <c r="AA304" s="1588"/>
      <c r="AB304" s="1588"/>
      <c r="AC304" s="1588"/>
      <c r="AD304" s="1588"/>
      <c r="AE304" s="1588"/>
      <c r="AF304" s="1588"/>
      <c r="AG304" s="1588"/>
      <c r="AH304" s="1588"/>
      <c r="AI304" s="1588"/>
      <c r="AJ304" s="1588"/>
      <c r="AK304" s="1588"/>
      <c r="AL304" s="148"/>
    </row>
    <row r="305" spans="1:40" s="47" customFormat="1" ht="14.1" customHeight="1">
      <c r="A305" s="166"/>
      <c r="B305" s="72" t="s">
        <v>919</v>
      </c>
      <c r="C305" s="72"/>
      <c r="D305" s="72"/>
      <c r="E305" s="72"/>
      <c r="F305" s="72"/>
      <c r="G305" s="72"/>
      <c r="H305" s="1589"/>
      <c r="I305" s="1589"/>
      <c r="J305" s="1589"/>
      <c r="K305" s="1589"/>
      <c r="L305" s="1589"/>
      <c r="M305" s="1589"/>
      <c r="N305" s="9" t="s">
        <v>447</v>
      </c>
      <c r="O305" s="9"/>
      <c r="P305" s="1590"/>
      <c r="Q305" s="1590"/>
      <c r="R305" s="1590"/>
      <c r="S305" s="72"/>
      <c r="T305" s="72" t="s">
        <v>919</v>
      </c>
      <c r="U305" s="17"/>
      <c r="V305" s="72"/>
      <c r="W305" s="72"/>
      <c r="X305" s="72"/>
      <c r="Y305" s="72"/>
      <c r="Z305" s="17"/>
      <c r="AA305" s="1589"/>
      <c r="AB305" s="1589"/>
      <c r="AC305" s="1589"/>
      <c r="AD305" s="1589"/>
      <c r="AE305" s="1589"/>
      <c r="AF305" s="1589"/>
      <c r="AG305" s="9" t="s">
        <v>447</v>
      </c>
      <c r="AH305" s="9"/>
      <c r="AI305" s="1590"/>
      <c r="AJ305" s="1590"/>
      <c r="AK305" s="1590"/>
      <c r="AL305" s="148"/>
    </row>
    <row r="306" spans="1:40" s="47" customFormat="1" ht="14.1" customHeight="1">
      <c r="A306" s="166"/>
      <c r="B306" s="72" t="s">
        <v>1082</v>
      </c>
      <c r="C306" s="72"/>
      <c r="D306" s="72"/>
      <c r="E306" s="72"/>
      <c r="F306" s="72"/>
      <c r="G306" s="72"/>
      <c r="H306" s="1588"/>
      <c r="I306" s="1588"/>
      <c r="J306" s="1588"/>
      <c r="K306" s="1588"/>
      <c r="L306" s="1588"/>
      <c r="M306" s="1588"/>
      <c r="N306" s="1588"/>
      <c r="O306" s="1588"/>
      <c r="P306" s="1588"/>
      <c r="Q306" s="1588"/>
      <c r="R306" s="1588"/>
      <c r="S306" s="72"/>
      <c r="T306" s="72" t="s">
        <v>1082</v>
      </c>
      <c r="U306" s="17"/>
      <c r="V306" s="72"/>
      <c r="W306" s="72"/>
      <c r="X306" s="72"/>
      <c r="Y306" s="72"/>
      <c r="Z306" s="17"/>
      <c r="AA306" s="1588"/>
      <c r="AB306" s="1588"/>
      <c r="AC306" s="1588"/>
      <c r="AD306" s="1588"/>
      <c r="AE306" s="1588"/>
      <c r="AF306" s="1588"/>
      <c r="AG306" s="1588"/>
      <c r="AH306" s="1588"/>
      <c r="AI306" s="1588"/>
      <c r="AJ306" s="1588"/>
      <c r="AK306" s="1588"/>
      <c r="AL306" s="148"/>
    </row>
    <row r="307" spans="1:40" s="47" customFormat="1" ht="14.1" customHeight="1">
      <c r="A307" s="166"/>
      <c r="B307" s="72" t="s">
        <v>1083</v>
      </c>
      <c r="C307" s="72"/>
      <c r="D307" s="72"/>
      <c r="E307" s="72"/>
      <c r="F307" s="72"/>
      <c r="G307" s="72"/>
      <c r="H307" s="1588"/>
      <c r="I307" s="1588"/>
      <c r="J307" s="1588"/>
      <c r="K307" s="1588"/>
      <c r="L307" s="1588"/>
      <c r="M307" s="1588"/>
      <c r="N307" s="1588"/>
      <c r="O307" s="1588"/>
      <c r="P307" s="1588"/>
      <c r="Q307" s="1588"/>
      <c r="R307" s="1588"/>
      <c r="S307" s="72"/>
      <c r="T307" s="72" t="s">
        <v>1083</v>
      </c>
      <c r="U307" s="17"/>
      <c r="V307" s="72"/>
      <c r="W307" s="72"/>
      <c r="X307" s="72"/>
      <c r="Y307" s="72"/>
      <c r="Z307" s="17"/>
      <c r="AA307" s="1588"/>
      <c r="AB307" s="1588"/>
      <c r="AC307" s="1588"/>
      <c r="AD307" s="1588"/>
      <c r="AE307" s="1588"/>
      <c r="AF307" s="1588"/>
      <c r="AG307" s="1588"/>
      <c r="AH307" s="1588"/>
      <c r="AI307" s="1588"/>
      <c r="AJ307" s="1588"/>
      <c r="AK307" s="1588"/>
      <c r="AL307" s="148"/>
    </row>
    <row r="308" spans="1:40" s="47" customFormat="1" ht="14.1" customHeight="1">
      <c r="A308" s="166"/>
      <c r="B308" s="72" t="s">
        <v>934</v>
      </c>
      <c r="C308" s="72"/>
      <c r="D308" s="72"/>
      <c r="E308" s="72"/>
      <c r="F308" s="72"/>
      <c r="G308" s="72"/>
      <c r="H308" s="2433"/>
      <c r="I308" s="2433"/>
      <c r="J308" s="2433"/>
      <c r="K308" s="2433"/>
      <c r="L308" s="2433"/>
      <c r="M308" s="2433"/>
      <c r="N308" s="2433"/>
      <c r="O308" s="2433"/>
      <c r="P308" s="2433"/>
      <c r="Q308" s="2433"/>
      <c r="R308" s="2433"/>
      <c r="S308" s="72"/>
      <c r="T308" s="72" t="s">
        <v>934</v>
      </c>
      <c r="U308" s="72"/>
      <c r="V308" s="72"/>
      <c r="W308" s="72"/>
      <c r="X308" s="72"/>
      <c r="Y308" s="72"/>
      <c r="Z308" s="19"/>
      <c r="AA308" s="2433"/>
      <c r="AB308" s="2433"/>
      <c r="AC308" s="2433"/>
      <c r="AD308" s="2433"/>
      <c r="AE308" s="2433"/>
      <c r="AF308" s="2433"/>
      <c r="AG308" s="2433"/>
      <c r="AH308" s="2433"/>
      <c r="AI308" s="2433"/>
      <c r="AJ308" s="2433"/>
      <c r="AK308" s="2433"/>
      <c r="AL308" s="450"/>
    </row>
    <row r="309" spans="1:40" s="47" customFormat="1" ht="14.1"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1" customHeight="1">
      <c r="A310" s="166"/>
      <c r="B310" s="72" t="s">
        <v>1080</v>
      </c>
      <c r="C310" s="72"/>
      <c r="D310" s="72"/>
      <c r="E310" s="72"/>
      <c r="F310" s="72"/>
      <c r="G310" s="17"/>
      <c r="H310" s="1594"/>
      <c r="I310" s="1594"/>
      <c r="J310" s="1594"/>
      <c r="K310" s="1594"/>
      <c r="L310" s="1594"/>
      <c r="M310" s="1594"/>
      <c r="N310" s="1594"/>
      <c r="O310" s="1594"/>
      <c r="P310" s="1594"/>
      <c r="Q310" s="1594"/>
      <c r="R310" s="1594"/>
      <c r="S310" s="17"/>
      <c r="T310" s="72" t="s">
        <v>1080</v>
      </c>
      <c r="U310" s="17"/>
      <c r="V310" s="72"/>
      <c r="W310" s="72"/>
      <c r="X310" s="72"/>
      <c r="Y310" s="72"/>
      <c r="Z310" s="17"/>
      <c r="AA310" s="1594"/>
      <c r="AB310" s="1594"/>
      <c r="AC310" s="1594"/>
      <c r="AD310" s="1594"/>
      <c r="AE310" s="1594"/>
      <c r="AF310" s="1594"/>
      <c r="AG310" s="1594"/>
      <c r="AH310" s="1594"/>
      <c r="AI310" s="1594"/>
      <c r="AJ310" s="1594"/>
      <c r="AK310" s="1594"/>
      <c r="AL310" s="148"/>
    </row>
    <row r="311" spans="1:40" s="47" customFormat="1" ht="14.1" customHeight="1">
      <c r="A311" s="166"/>
      <c r="B311" s="72" t="s">
        <v>726</v>
      </c>
      <c r="C311" s="72"/>
      <c r="D311" s="72"/>
      <c r="E311" s="72"/>
      <c r="F311" s="72"/>
      <c r="G311" s="17"/>
      <c r="H311" s="1588"/>
      <c r="I311" s="1588"/>
      <c r="J311" s="1588"/>
      <c r="K311" s="1588"/>
      <c r="L311" s="1588"/>
      <c r="M311" s="1588"/>
      <c r="N311" s="1588"/>
      <c r="O311" s="1588"/>
      <c r="P311" s="1588"/>
      <c r="Q311" s="1588"/>
      <c r="R311" s="1588"/>
      <c r="S311" s="17"/>
      <c r="T311" s="72" t="s">
        <v>726</v>
      </c>
      <c r="U311" s="17"/>
      <c r="V311" s="72"/>
      <c r="W311" s="72"/>
      <c r="X311" s="72"/>
      <c r="Y311" s="72"/>
      <c r="Z311" s="17"/>
      <c r="AA311" s="1588"/>
      <c r="AB311" s="1588"/>
      <c r="AC311" s="1588"/>
      <c r="AD311" s="1588"/>
      <c r="AE311" s="1588"/>
      <c r="AF311" s="1588"/>
      <c r="AG311" s="1588"/>
      <c r="AH311" s="1588"/>
      <c r="AI311" s="1588"/>
      <c r="AJ311" s="1588"/>
      <c r="AK311" s="1588"/>
      <c r="AL311" s="148"/>
    </row>
    <row r="312" spans="1:40" s="47" customFormat="1" ht="14.1" customHeight="1">
      <c r="A312" s="166"/>
      <c r="B312" s="72" t="s">
        <v>1081</v>
      </c>
      <c r="C312" s="72"/>
      <c r="D312" s="72"/>
      <c r="E312" s="72"/>
      <c r="F312" s="72"/>
      <c r="G312" s="17"/>
      <c r="H312" s="1588"/>
      <c r="I312" s="1588"/>
      <c r="J312" s="1588"/>
      <c r="K312" s="1588"/>
      <c r="L312" s="1588"/>
      <c r="M312" s="1588"/>
      <c r="N312" s="1588"/>
      <c r="O312" s="1588"/>
      <c r="P312" s="1588"/>
      <c r="Q312" s="1588"/>
      <c r="R312" s="1588"/>
      <c r="S312" s="17"/>
      <c r="T312" s="72" t="s">
        <v>1081</v>
      </c>
      <c r="U312" s="17"/>
      <c r="V312" s="72"/>
      <c r="W312" s="72"/>
      <c r="X312" s="72"/>
      <c r="Y312" s="72"/>
      <c r="Z312" s="17"/>
      <c r="AA312" s="1588"/>
      <c r="AB312" s="1588"/>
      <c r="AC312" s="1588"/>
      <c r="AD312" s="1588"/>
      <c r="AE312" s="1588"/>
      <c r="AF312" s="1588"/>
      <c r="AG312" s="1588"/>
      <c r="AH312" s="1588"/>
      <c r="AI312" s="1588"/>
      <c r="AJ312" s="1588"/>
      <c r="AK312" s="1588"/>
      <c r="AL312" s="148"/>
    </row>
    <row r="313" spans="1:40" s="47" customFormat="1" ht="14.1" customHeight="1">
      <c r="A313" s="166"/>
      <c r="B313" s="72" t="s">
        <v>918</v>
      </c>
      <c r="C313" s="72"/>
      <c r="D313" s="72"/>
      <c r="E313" s="72"/>
      <c r="F313" s="72"/>
      <c r="G313" s="17"/>
      <c r="H313" s="1588"/>
      <c r="I313" s="1588"/>
      <c r="J313" s="1588"/>
      <c r="K313" s="1588"/>
      <c r="L313" s="1588"/>
      <c r="M313" s="1588"/>
      <c r="N313" s="1588"/>
      <c r="O313" s="1588"/>
      <c r="P313" s="1588"/>
      <c r="Q313" s="1588"/>
      <c r="R313" s="1588"/>
      <c r="S313" s="17"/>
      <c r="T313" s="72" t="s">
        <v>918</v>
      </c>
      <c r="U313" s="17"/>
      <c r="V313" s="72"/>
      <c r="W313" s="72"/>
      <c r="X313" s="72"/>
      <c r="Y313" s="72"/>
      <c r="Z313" s="17"/>
      <c r="AA313" s="1588"/>
      <c r="AB313" s="1588"/>
      <c r="AC313" s="1588"/>
      <c r="AD313" s="1588"/>
      <c r="AE313" s="1588"/>
      <c r="AF313" s="1588"/>
      <c r="AG313" s="1588"/>
      <c r="AH313" s="1588"/>
      <c r="AI313" s="1588"/>
      <c r="AJ313" s="1588"/>
      <c r="AK313" s="1588"/>
      <c r="AL313" s="148"/>
    </row>
    <row r="314" spans="1:40" s="47" customFormat="1" ht="14.1" customHeight="1">
      <c r="A314" s="166"/>
      <c r="B314" s="72" t="s">
        <v>919</v>
      </c>
      <c r="C314" s="72"/>
      <c r="D314" s="72"/>
      <c r="E314" s="72"/>
      <c r="F314" s="72"/>
      <c r="G314" s="72"/>
      <c r="H314" s="1589"/>
      <c r="I314" s="1589"/>
      <c r="J314" s="1589"/>
      <c r="K314" s="1589"/>
      <c r="L314" s="1589"/>
      <c r="M314" s="1589"/>
      <c r="N314" s="9" t="s">
        <v>447</v>
      </c>
      <c r="O314" s="9"/>
      <c r="P314" s="1590"/>
      <c r="Q314" s="1590"/>
      <c r="R314" s="1590"/>
      <c r="S314" s="72"/>
      <c r="T314" s="72" t="s">
        <v>919</v>
      </c>
      <c r="U314" s="17"/>
      <c r="V314" s="72"/>
      <c r="W314" s="72"/>
      <c r="X314" s="72"/>
      <c r="Y314" s="72"/>
      <c r="Z314" s="17"/>
      <c r="AA314" s="1589"/>
      <c r="AB314" s="1589"/>
      <c r="AC314" s="1589"/>
      <c r="AD314" s="1589"/>
      <c r="AE314" s="1589"/>
      <c r="AF314" s="1589"/>
      <c r="AG314" s="9" t="s">
        <v>447</v>
      </c>
      <c r="AH314" s="9"/>
      <c r="AI314" s="1590"/>
      <c r="AJ314" s="1590"/>
      <c r="AK314" s="1590"/>
      <c r="AL314" s="148"/>
    </row>
    <row r="315" spans="1:40" s="47" customFormat="1" ht="14.1" customHeight="1">
      <c r="A315" s="166"/>
      <c r="B315" s="72" t="s">
        <v>1082</v>
      </c>
      <c r="C315" s="72"/>
      <c r="D315" s="72"/>
      <c r="E315" s="72"/>
      <c r="F315" s="72"/>
      <c r="G315" s="72"/>
      <c r="H315" s="1588"/>
      <c r="I315" s="1588"/>
      <c r="J315" s="1588"/>
      <c r="K315" s="1588"/>
      <c r="L315" s="1588"/>
      <c r="M315" s="1588"/>
      <c r="N315" s="1588"/>
      <c r="O315" s="1588"/>
      <c r="P315" s="1588"/>
      <c r="Q315" s="1588"/>
      <c r="R315" s="1588"/>
      <c r="S315" s="72"/>
      <c r="T315" s="72" t="s">
        <v>1082</v>
      </c>
      <c r="U315" s="17"/>
      <c r="V315" s="72"/>
      <c r="W315" s="72"/>
      <c r="X315" s="72"/>
      <c r="Y315" s="72"/>
      <c r="Z315" s="17"/>
      <c r="AA315" s="1588"/>
      <c r="AB315" s="1588"/>
      <c r="AC315" s="1588"/>
      <c r="AD315" s="1588"/>
      <c r="AE315" s="1588"/>
      <c r="AF315" s="1588"/>
      <c r="AG315" s="1588"/>
      <c r="AH315" s="1588"/>
      <c r="AI315" s="1588"/>
      <c r="AJ315" s="1588"/>
      <c r="AK315" s="1588"/>
      <c r="AL315" s="148"/>
      <c r="AN315" s="337"/>
    </row>
    <row r="316" spans="1:40" s="47" customFormat="1" ht="14.1" customHeight="1">
      <c r="A316" s="166"/>
      <c r="B316" s="72" t="s">
        <v>1083</v>
      </c>
      <c r="C316" s="72"/>
      <c r="D316" s="72"/>
      <c r="E316" s="72"/>
      <c r="F316" s="72"/>
      <c r="G316" s="72"/>
      <c r="H316" s="1588"/>
      <c r="I316" s="1588"/>
      <c r="J316" s="1588"/>
      <c r="K316" s="1588"/>
      <c r="L316" s="1588"/>
      <c r="M316" s="1588"/>
      <c r="N316" s="1588"/>
      <c r="O316" s="1588"/>
      <c r="P316" s="1588"/>
      <c r="Q316" s="1588"/>
      <c r="R316" s="1588"/>
      <c r="S316" s="72"/>
      <c r="T316" s="72" t="s">
        <v>1083</v>
      </c>
      <c r="U316" s="17"/>
      <c r="V316" s="72"/>
      <c r="W316" s="72"/>
      <c r="X316" s="72"/>
      <c r="Y316" s="72"/>
      <c r="Z316" s="17"/>
      <c r="AA316" s="1588"/>
      <c r="AB316" s="1588"/>
      <c r="AC316" s="1588"/>
      <c r="AD316" s="1588"/>
      <c r="AE316" s="1588"/>
      <c r="AF316" s="1588"/>
      <c r="AG316" s="1588"/>
      <c r="AH316" s="1588"/>
      <c r="AI316" s="1588"/>
      <c r="AJ316" s="1588"/>
      <c r="AK316" s="1588"/>
      <c r="AL316" s="148"/>
      <c r="AN316" s="337"/>
    </row>
    <row r="317" spans="1:40" s="47" customFormat="1" ht="14.1" customHeight="1">
      <c r="A317" s="166"/>
      <c r="B317" s="72" t="s">
        <v>934</v>
      </c>
      <c r="C317" s="72"/>
      <c r="D317" s="72"/>
      <c r="E317" s="72"/>
      <c r="F317" s="72"/>
      <c r="G317" s="72"/>
      <c r="H317" s="2433"/>
      <c r="I317" s="2433"/>
      <c r="J317" s="2433"/>
      <c r="K317" s="2433"/>
      <c r="L317" s="2433"/>
      <c r="M317" s="2433"/>
      <c r="N317" s="2433"/>
      <c r="O317" s="2433"/>
      <c r="P317" s="2433"/>
      <c r="Q317" s="2433"/>
      <c r="R317" s="2433"/>
      <c r="S317" s="72"/>
      <c r="T317" s="72" t="s">
        <v>934</v>
      </c>
      <c r="U317" s="72"/>
      <c r="V317" s="72"/>
      <c r="W317" s="72"/>
      <c r="X317" s="72"/>
      <c r="Y317" s="72"/>
      <c r="Z317" s="19"/>
      <c r="AA317" s="2433"/>
      <c r="AB317" s="2433"/>
      <c r="AC317" s="2433"/>
      <c r="AD317" s="2433"/>
      <c r="AE317" s="2433"/>
      <c r="AF317" s="2433"/>
      <c r="AG317" s="2433"/>
      <c r="AH317" s="2433"/>
      <c r="AI317" s="2433"/>
      <c r="AJ317" s="2433"/>
      <c r="AK317" s="2433"/>
      <c r="AL317" s="450"/>
      <c r="AN317" s="337"/>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962</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432" t="s">
        <v>251</v>
      </c>
      <c r="AF320" s="2432"/>
      <c r="AG320" s="2432"/>
      <c r="AH320" s="2432"/>
      <c r="AI320" s="2432"/>
      <c r="AJ320" s="2432"/>
      <c r="AK320" s="2432"/>
      <c r="AL320" s="17"/>
    </row>
    <row r="321" spans="1:40" s="47" customFormat="1" ht="14.1"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1" customHeight="1">
      <c r="A322" s="17"/>
      <c r="C322" s="2222" t="s">
        <v>2104</v>
      </c>
      <c r="D322" s="2222"/>
      <c r="E322" s="2222"/>
      <c r="F322" s="2222"/>
      <c r="G322" s="2222"/>
      <c r="H322" s="2222"/>
      <c r="I322" s="2222"/>
      <c r="J322" s="2222"/>
      <c r="K322" s="2222"/>
      <c r="L322" s="2222"/>
      <c r="M322" s="2222"/>
      <c r="N322" s="2222"/>
      <c r="O322" s="2222"/>
      <c r="P322" s="2222"/>
      <c r="Q322" s="2222"/>
      <c r="R322" s="2222"/>
      <c r="S322" s="2222"/>
      <c r="T322" s="2222"/>
      <c r="U322" s="2222"/>
      <c r="V322" s="2222"/>
      <c r="W322" s="2222"/>
      <c r="X322" s="2222"/>
      <c r="Y322" s="2222"/>
      <c r="Z322" s="2222"/>
      <c r="AA322" s="2222"/>
      <c r="AB322" s="2222"/>
      <c r="AC322" s="2222"/>
      <c r="AD322" s="2222"/>
      <c r="AE322" s="2222"/>
      <c r="AF322" s="2222"/>
      <c r="AG322" s="2222"/>
      <c r="AH322" s="2222"/>
      <c r="AI322" s="2222"/>
      <c r="AJ322" s="177"/>
      <c r="AK322" s="177"/>
      <c r="AL322" s="177"/>
    </row>
    <row r="323" spans="1:40" s="216" customFormat="1" ht="14.1" customHeight="1">
      <c r="A323" s="177"/>
      <c r="B323" s="178"/>
      <c r="C323" s="2222"/>
      <c r="D323" s="2222"/>
      <c r="E323" s="2222"/>
      <c r="F323" s="2222"/>
      <c r="G323" s="2222"/>
      <c r="H323" s="2222"/>
      <c r="I323" s="2222"/>
      <c r="J323" s="2222"/>
      <c r="K323" s="2222"/>
      <c r="L323" s="2222"/>
      <c r="M323" s="2222"/>
      <c r="N323" s="2222"/>
      <c r="O323" s="2222"/>
      <c r="P323" s="2222"/>
      <c r="Q323" s="2222"/>
      <c r="R323" s="2222"/>
      <c r="S323" s="2222"/>
      <c r="T323" s="2222"/>
      <c r="U323" s="2222"/>
      <c r="V323" s="2222"/>
      <c r="W323" s="2222"/>
      <c r="X323" s="2222"/>
      <c r="Y323" s="2222"/>
      <c r="Z323" s="2222"/>
      <c r="AA323" s="2222"/>
      <c r="AB323" s="2222"/>
      <c r="AC323" s="2222"/>
      <c r="AD323" s="2222"/>
      <c r="AE323" s="2222"/>
      <c r="AF323" s="2222"/>
      <c r="AG323" s="2222"/>
      <c r="AH323" s="2222"/>
      <c r="AI323" s="2222"/>
      <c r="AJ323" s="177"/>
      <c r="AK323" s="177"/>
      <c r="AL323" s="177"/>
      <c r="AM323" s="47"/>
      <c r="AN323" s="47"/>
    </row>
    <row r="324" spans="1:40" s="216" customFormat="1" ht="14.1" customHeight="1">
      <c r="A324" s="177"/>
      <c r="B324" s="178"/>
      <c r="C324" s="2222"/>
      <c r="D324" s="2222"/>
      <c r="E324" s="2222"/>
      <c r="F324" s="2222"/>
      <c r="G324" s="2222"/>
      <c r="H324" s="2222"/>
      <c r="I324" s="2222"/>
      <c r="J324" s="2222"/>
      <c r="K324" s="2222"/>
      <c r="L324" s="2222"/>
      <c r="M324" s="2222"/>
      <c r="N324" s="2222"/>
      <c r="O324" s="2222"/>
      <c r="P324" s="2222"/>
      <c r="Q324" s="2222"/>
      <c r="R324" s="2222"/>
      <c r="S324" s="2222"/>
      <c r="T324" s="2222"/>
      <c r="U324" s="2222"/>
      <c r="V324" s="2222"/>
      <c r="W324" s="2222"/>
      <c r="X324" s="2222"/>
      <c r="Y324" s="2222"/>
      <c r="Z324" s="2222"/>
      <c r="AA324" s="2222"/>
      <c r="AB324" s="2222"/>
      <c r="AC324" s="2222"/>
      <c r="AD324" s="2222"/>
      <c r="AE324" s="2222"/>
      <c r="AF324" s="2222"/>
      <c r="AG324" s="2222"/>
      <c r="AH324" s="2222"/>
      <c r="AI324" s="2222"/>
      <c r="AJ324" s="177"/>
      <c r="AK324" s="177"/>
      <c r="AL324" s="177"/>
      <c r="AM324" s="47"/>
      <c r="AN324" s="47"/>
    </row>
    <row r="325" spans="1:40" s="216" customFormat="1" ht="14.1" customHeight="1">
      <c r="A325" s="177"/>
      <c r="B325" s="178"/>
      <c r="C325" s="2222"/>
      <c r="D325" s="2222"/>
      <c r="E325" s="2222"/>
      <c r="F325" s="2222"/>
      <c r="G325" s="2222"/>
      <c r="H325" s="2222"/>
      <c r="I325" s="2222"/>
      <c r="J325" s="2222"/>
      <c r="K325" s="2222"/>
      <c r="L325" s="2222"/>
      <c r="M325" s="2222"/>
      <c r="N325" s="2222"/>
      <c r="O325" s="2222"/>
      <c r="P325" s="2222"/>
      <c r="Q325" s="2222"/>
      <c r="R325" s="2222"/>
      <c r="S325" s="2222"/>
      <c r="T325" s="2222"/>
      <c r="U325" s="2222"/>
      <c r="V325" s="2222"/>
      <c r="W325" s="2222"/>
      <c r="X325" s="2222"/>
      <c r="Y325" s="2222"/>
      <c r="Z325" s="2222"/>
      <c r="AA325" s="2222"/>
      <c r="AB325" s="2222"/>
      <c r="AC325" s="2222"/>
      <c r="AD325" s="2222"/>
      <c r="AE325" s="2222"/>
      <c r="AF325" s="2222"/>
      <c r="AG325" s="2222"/>
      <c r="AH325" s="2222"/>
      <c r="AI325" s="2222"/>
      <c r="AJ325" s="177"/>
      <c r="AK325" s="177"/>
      <c r="AL325" s="177"/>
      <c r="AM325" s="47"/>
      <c r="AN325" s="47"/>
    </row>
    <row r="326" spans="1:40" s="216" customFormat="1" ht="14.1" customHeight="1">
      <c r="A326" s="177"/>
      <c r="B326" s="178"/>
      <c r="C326" s="2222"/>
      <c r="D326" s="2222"/>
      <c r="E326" s="2222"/>
      <c r="F326" s="2222"/>
      <c r="G326" s="2222"/>
      <c r="H326" s="2222"/>
      <c r="I326" s="2222"/>
      <c r="J326" s="2222"/>
      <c r="K326" s="2222"/>
      <c r="L326" s="2222"/>
      <c r="M326" s="2222"/>
      <c r="N326" s="2222"/>
      <c r="O326" s="2222"/>
      <c r="P326" s="2222"/>
      <c r="Q326" s="2222"/>
      <c r="R326" s="2222"/>
      <c r="S326" s="2222"/>
      <c r="T326" s="2222"/>
      <c r="U326" s="2222"/>
      <c r="V326" s="2222"/>
      <c r="W326" s="2222"/>
      <c r="X326" s="2222"/>
      <c r="Y326" s="2222"/>
      <c r="Z326" s="2222"/>
      <c r="AA326" s="2222"/>
      <c r="AB326" s="2222"/>
      <c r="AC326" s="2222"/>
      <c r="AD326" s="2222"/>
      <c r="AE326" s="2222"/>
      <c r="AF326" s="2222"/>
      <c r="AG326" s="2222"/>
      <c r="AH326" s="2222"/>
      <c r="AI326" s="2222"/>
    </row>
    <row r="327" spans="1:40" s="216" customFormat="1" ht="14.1" customHeight="1">
      <c r="A327" s="177"/>
      <c r="B327" s="178"/>
      <c r="C327" s="2222"/>
      <c r="D327" s="2222"/>
      <c r="E327" s="2222"/>
      <c r="F327" s="2222"/>
      <c r="G327" s="2222"/>
      <c r="H327" s="2222"/>
      <c r="I327" s="2222"/>
      <c r="J327" s="2222"/>
      <c r="K327" s="2222"/>
      <c r="L327" s="2222"/>
      <c r="M327" s="2222"/>
      <c r="N327" s="2222"/>
      <c r="O327" s="2222"/>
      <c r="P327" s="2222"/>
      <c r="Q327" s="2222"/>
      <c r="R327" s="2222"/>
      <c r="S327" s="2222"/>
      <c r="T327" s="2222"/>
      <c r="U327" s="2222"/>
      <c r="V327" s="2222"/>
      <c r="W327" s="2222"/>
      <c r="X327" s="2222"/>
      <c r="Y327" s="2222"/>
      <c r="Z327" s="2222"/>
      <c r="AA327" s="2222"/>
      <c r="AB327" s="2222"/>
      <c r="AC327" s="2222"/>
      <c r="AD327" s="2222"/>
      <c r="AE327" s="2222"/>
      <c r="AF327" s="2222"/>
      <c r="AG327" s="2222"/>
      <c r="AH327" s="2222"/>
      <c r="AI327" s="2222"/>
    </row>
    <row r="328" spans="1:40" s="216" customFormat="1" ht="14.1" customHeight="1">
      <c r="A328" s="177"/>
      <c r="B328" s="178"/>
      <c r="C328" s="2222"/>
      <c r="D328" s="2222"/>
      <c r="E328" s="2222"/>
      <c r="F328" s="2222"/>
      <c r="G328" s="2222"/>
      <c r="H328" s="2222"/>
      <c r="I328" s="2222"/>
      <c r="J328" s="2222"/>
      <c r="K328" s="2222"/>
      <c r="L328" s="2222"/>
      <c r="M328" s="2222"/>
      <c r="N328" s="2222"/>
      <c r="O328" s="2222"/>
      <c r="P328" s="2222"/>
      <c r="Q328" s="2222"/>
      <c r="R328" s="2222"/>
      <c r="S328" s="2222"/>
      <c r="T328" s="2222"/>
      <c r="U328" s="2222"/>
      <c r="V328" s="2222"/>
      <c r="W328" s="2222"/>
      <c r="X328" s="2222"/>
      <c r="Y328" s="2222"/>
      <c r="Z328" s="2222"/>
      <c r="AA328" s="2222"/>
      <c r="AB328" s="2222"/>
      <c r="AC328" s="2222"/>
      <c r="AD328" s="2222"/>
      <c r="AE328" s="2222"/>
      <c r="AF328" s="2222"/>
      <c r="AG328" s="2222"/>
      <c r="AH328" s="2222"/>
      <c r="AI328" s="2222"/>
    </row>
    <row r="329" spans="1:40" s="216" customFormat="1" ht="14.1" customHeight="1">
      <c r="A329" s="177"/>
      <c r="B329" s="178"/>
    </row>
    <row r="330" spans="1:40" s="216" customFormat="1" ht="14.1" customHeight="1">
      <c r="A330" s="177"/>
      <c r="B330" s="178"/>
      <c r="C330" s="2222" t="s">
        <v>2095</v>
      </c>
      <c r="D330" s="2222"/>
      <c r="E330" s="2222"/>
      <c r="F330" s="2222"/>
      <c r="G330" s="2222"/>
      <c r="H330" s="2222"/>
      <c r="I330" s="2222"/>
      <c r="J330" s="2222"/>
      <c r="K330" s="2222"/>
      <c r="L330" s="2222"/>
      <c r="M330" s="2222"/>
      <c r="N330" s="2222"/>
      <c r="O330" s="2222"/>
      <c r="P330" s="2222"/>
      <c r="Q330" s="2222"/>
      <c r="R330" s="2222"/>
      <c r="S330" s="2222"/>
      <c r="T330" s="2222"/>
      <c r="U330" s="2222"/>
      <c r="V330" s="2222"/>
      <c r="W330" s="2222"/>
      <c r="X330" s="2222"/>
      <c r="Y330" s="2222"/>
      <c r="Z330" s="2222"/>
      <c r="AA330" s="2222"/>
      <c r="AB330" s="2222"/>
      <c r="AC330" s="2222"/>
      <c r="AD330" s="2222"/>
      <c r="AE330" s="2222"/>
      <c r="AF330" s="2222"/>
      <c r="AG330" s="2222"/>
      <c r="AH330" s="2222"/>
      <c r="AI330" s="2222"/>
    </row>
    <row r="331" spans="1:40" s="216" customFormat="1" ht="14.1" customHeight="1">
      <c r="A331" s="177"/>
      <c r="B331" s="155"/>
      <c r="C331" s="2222"/>
      <c r="D331" s="2222"/>
      <c r="E331" s="2222"/>
      <c r="F331" s="2222"/>
      <c r="G331" s="2222"/>
      <c r="H331" s="2222"/>
      <c r="I331" s="2222"/>
      <c r="J331" s="2222"/>
      <c r="K331" s="2222"/>
      <c r="L331" s="2222"/>
      <c r="M331" s="2222"/>
      <c r="N331" s="2222"/>
      <c r="O331" s="2222"/>
      <c r="P331" s="2222"/>
      <c r="Q331" s="2222"/>
      <c r="R331" s="2222"/>
      <c r="S331" s="2222"/>
      <c r="T331" s="2222"/>
      <c r="U331" s="2222"/>
      <c r="V331" s="2222"/>
      <c r="W331" s="2222"/>
      <c r="X331" s="2222"/>
      <c r="Y331" s="2222"/>
      <c r="Z331" s="2222"/>
      <c r="AA331" s="2222"/>
      <c r="AB331" s="2222"/>
      <c r="AC331" s="2222"/>
      <c r="AD331" s="2222"/>
      <c r="AE331" s="2222"/>
      <c r="AF331" s="2222"/>
      <c r="AG331" s="2222"/>
      <c r="AH331" s="2222"/>
      <c r="AI331" s="2222"/>
    </row>
    <row r="332" spans="1:40" s="216" customFormat="1" ht="14.1" customHeight="1">
      <c r="A332" s="177"/>
      <c r="B332" s="155"/>
      <c r="C332" s="2222"/>
      <c r="D332" s="2222"/>
      <c r="E332" s="2222"/>
      <c r="F332" s="2222"/>
      <c r="G332" s="2222"/>
      <c r="H332" s="2222"/>
      <c r="I332" s="2222"/>
      <c r="J332" s="2222"/>
      <c r="K332" s="2222"/>
      <c r="L332" s="2222"/>
      <c r="M332" s="2222"/>
      <c r="N332" s="2222"/>
      <c r="O332" s="2222"/>
      <c r="P332" s="2222"/>
      <c r="Q332" s="2222"/>
      <c r="R332" s="2222"/>
      <c r="S332" s="2222"/>
      <c r="T332" s="2222"/>
      <c r="U332" s="2222"/>
      <c r="V332" s="2222"/>
      <c r="W332" s="2222"/>
      <c r="X332" s="2222"/>
      <c r="Y332" s="2222"/>
      <c r="Z332" s="2222"/>
      <c r="AA332" s="2222"/>
      <c r="AB332" s="2222"/>
      <c r="AC332" s="2222"/>
      <c r="AD332" s="2222"/>
      <c r="AE332" s="2222"/>
      <c r="AF332" s="2222"/>
      <c r="AG332" s="2222"/>
      <c r="AH332" s="2222"/>
      <c r="AI332" s="2222"/>
    </row>
    <row r="333" spans="1:40" s="216" customFormat="1" ht="14.1" customHeight="1">
      <c r="A333" s="177"/>
      <c r="B333" s="155"/>
      <c r="C333" s="2222"/>
      <c r="D333" s="2222"/>
      <c r="E333" s="2222"/>
      <c r="F333" s="2222"/>
      <c r="G333" s="2222"/>
      <c r="H333" s="2222"/>
      <c r="I333" s="2222"/>
      <c r="J333" s="2222"/>
      <c r="K333" s="2222"/>
      <c r="L333" s="2222"/>
      <c r="M333" s="2222"/>
      <c r="N333" s="2222"/>
      <c r="O333" s="2222"/>
      <c r="P333" s="2222"/>
      <c r="Q333" s="2222"/>
      <c r="R333" s="2222"/>
      <c r="S333" s="2222"/>
      <c r="T333" s="2222"/>
      <c r="U333" s="2222"/>
      <c r="V333" s="2222"/>
      <c r="W333" s="2222"/>
      <c r="X333" s="2222"/>
      <c r="Y333" s="2222"/>
      <c r="Z333" s="2222"/>
      <c r="AA333" s="2222"/>
      <c r="AB333" s="2222"/>
      <c r="AC333" s="2222"/>
      <c r="AD333" s="2222"/>
      <c r="AE333" s="2222"/>
      <c r="AF333" s="2222"/>
      <c r="AG333" s="2222"/>
      <c r="AH333" s="2222"/>
      <c r="AI333" s="2222"/>
    </row>
    <row r="334" spans="1:40" s="216" customFormat="1" ht="14.1" customHeight="1">
      <c r="A334" s="177"/>
      <c r="B334" s="155"/>
      <c r="C334" s="2222"/>
      <c r="D334" s="2222"/>
      <c r="E334" s="2222"/>
      <c r="F334" s="2222"/>
      <c r="G334" s="2222"/>
      <c r="H334" s="2222"/>
      <c r="I334" s="2222"/>
      <c r="J334" s="2222"/>
      <c r="K334" s="2222"/>
      <c r="L334" s="2222"/>
      <c r="M334" s="2222"/>
      <c r="N334" s="2222"/>
      <c r="O334" s="2222"/>
      <c r="P334" s="2222"/>
      <c r="Q334" s="2222"/>
      <c r="R334" s="2222"/>
      <c r="S334" s="2222"/>
      <c r="T334" s="2222"/>
      <c r="U334" s="2222"/>
      <c r="V334" s="2222"/>
      <c r="W334" s="2222"/>
      <c r="X334" s="2222"/>
      <c r="Y334" s="2222"/>
      <c r="Z334" s="2222"/>
      <c r="AA334" s="2222"/>
      <c r="AB334" s="2222"/>
      <c r="AC334" s="2222"/>
      <c r="AD334" s="2222"/>
      <c r="AE334" s="2222"/>
      <c r="AF334" s="2222"/>
      <c r="AG334" s="2222"/>
      <c r="AH334" s="2222"/>
      <c r="AI334" s="2222"/>
    </row>
    <row r="335" spans="1:40" s="216" customFormat="1" ht="14.1" customHeight="1">
      <c r="A335" s="177"/>
      <c r="B335" s="155"/>
      <c r="C335" s="2222" t="s">
        <v>2098</v>
      </c>
      <c r="D335" s="2222"/>
      <c r="E335" s="2222"/>
      <c r="F335" s="2222"/>
      <c r="G335" s="2222"/>
      <c r="H335" s="2222"/>
      <c r="I335" s="2222"/>
      <c r="J335" s="2222"/>
      <c r="K335" s="2222"/>
      <c r="L335" s="2222"/>
      <c r="M335" s="2222"/>
      <c r="N335" s="2222"/>
      <c r="O335" s="2222"/>
      <c r="P335" s="2222"/>
      <c r="Q335" s="2222"/>
      <c r="R335" s="2222"/>
      <c r="S335" s="2222"/>
      <c r="T335" s="2222"/>
      <c r="U335" s="2222"/>
      <c r="V335" s="2222"/>
      <c r="W335" s="2222"/>
      <c r="X335" s="2222"/>
      <c r="Y335" s="2222"/>
      <c r="Z335" s="2222"/>
      <c r="AA335" s="2222"/>
      <c r="AB335" s="2222"/>
      <c r="AC335" s="2222"/>
      <c r="AD335" s="2222"/>
      <c r="AE335" s="2222"/>
      <c r="AF335" s="2222"/>
      <c r="AG335" s="2222"/>
      <c r="AH335" s="2222"/>
      <c r="AI335" s="2222"/>
    </row>
    <row r="336" spans="1:40" s="216" customFormat="1" ht="14.1" customHeight="1">
      <c r="A336" s="177"/>
      <c r="B336" s="155"/>
      <c r="C336" s="2222"/>
      <c r="D336" s="2222"/>
      <c r="E336" s="2222"/>
      <c r="F336" s="2222"/>
      <c r="G336" s="2222"/>
      <c r="H336" s="2222"/>
      <c r="I336" s="2222"/>
      <c r="J336" s="2222"/>
      <c r="K336" s="2222"/>
      <c r="L336" s="2222"/>
      <c r="M336" s="2222"/>
      <c r="N336" s="2222"/>
      <c r="O336" s="2222"/>
      <c r="P336" s="2222"/>
      <c r="Q336" s="2222"/>
      <c r="R336" s="2222"/>
      <c r="S336" s="2222"/>
      <c r="T336" s="2222"/>
      <c r="U336" s="2222"/>
      <c r="V336" s="2222"/>
      <c r="W336" s="2222"/>
      <c r="X336" s="2222"/>
      <c r="Y336" s="2222"/>
      <c r="Z336" s="2222"/>
      <c r="AA336" s="2222"/>
      <c r="AB336" s="2222"/>
      <c r="AC336" s="2222"/>
      <c r="AD336" s="2222"/>
      <c r="AE336" s="2222"/>
      <c r="AF336" s="2222"/>
      <c r="AG336" s="2222"/>
      <c r="AH336" s="2222"/>
      <c r="AI336" s="2222"/>
    </row>
    <row r="337" spans="1:35" s="216" customFormat="1" ht="14.1" customHeight="1">
      <c r="A337" s="177"/>
      <c r="B337" s="155"/>
      <c r="C337" s="2222"/>
      <c r="D337" s="2222"/>
      <c r="E337" s="2222"/>
      <c r="F337" s="2222"/>
      <c r="G337" s="2222"/>
      <c r="H337" s="2222"/>
      <c r="I337" s="2222"/>
      <c r="J337" s="2222"/>
      <c r="K337" s="2222"/>
      <c r="L337" s="2222"/>
      <c r="M337" s="2222"/>
      <c r="N337" s="2222"/>
      <c r="O337" s="2222"/>
      <c r="P337" s="2222"/>
      <c r="Q337" s="2222"/>
      <c r="R337" s="2222"/>
      <c r="S337" s="2222"/>
      <c r="T337" s="2222"/>
      <c r="U337" s="2222"/>
      <c r="V337" s="2222"/>
      <c r="W337" s="2222"/>
      <c r="X337" s="2222"/>
      <c r="Y337" s="2222"/>
      <c r="Z337" s="2222"/>
      <c r="AA337" s="2222"/>
      <c r="AB337" s="2222"/>
      <c r="AC337" s="2222"/>
      <c r="AD337" s="2222"/>
      <c r="AE337" s="2222"/>
      <c r="AF337" s="2222"/>
      <c r="AG337" s="2222"/>
      <c r="AH337" s="2222"/>
      <c r="AI337" s="2222"/>
    </row>
    <row r="338" spans="1:35" s="216" customFormat="1" ht="14.1" customHeight="1">
      <c r="A338" s="177"/>
      <c r="B338" s="155"/>
      <c r="C338" s="2222" t="s">
        <v>2097</v>
      </c>
      <c r="D338" s="2222"/>
      <c r="E338" s="2222"/>
      <c r="F338" s="2222"/>
      <c r="G338" s="2222"/>
      <c r="H338" s="2222"/>
      <c r="I338" s="2222"/>
      <c r="J338" s="2222"/>
      <c r="K338" s="2222"/>
      <c r="L338" s="2222"/>
      <c r="M338" s="2222"/>
      <c r="N338" s="2222"/>
      <c r="O338" s="2222"/>
      <c r="P338" s="2222"/>
      <c r="Q338" s="2222"/>
      <c r="R338" s="2222"/>
      <c r="S338" s="2222"/>
      <c r="T338" s="2222"/>
      <c r="U338" s="2222"/>
      <c r="V338" s="2222"/>
      <c r="W338" s="2222"/>
      <c r="X338" s="2222"/>
      <c r="Y338" s="2222"/>
      <c r="Z338" s="2222"/>
      <c r="AA338" s="2222"/>
      <c r="AB338" s="2222"/>
      <c r="AC338" s="2222"/>
      <c r="AD338" s="2222"/>
      <c r="AE338" s="2222"/>
      <c r="AF338" s="2222"/>
      <c r="AG338" s="2222"/>
      <c r="AH338" s="2222"/>
      <c r="AI338" s="2222"/>
    </row>
    <row r="339" spans="1:35" s="216" customFormat="1" ht="14.1" customHeight="1">
      <c r="A339" s="177"/>
      <c r="B339" s="155"/>
      <c r="C339" s="2222"/>
      <c r="D339" s="2222"/>
      <c r="E339" s="2222"/>
      <c r="F339" s="2222"/>
      <c r="G339" s="2222"/>
      <c r="H339" s="2222"/>
      <c r="I339" s="2222"/>
      <c r="J339" s="2222"/>
      <c r="K339" s="2222"/>
      <c r="L339" s="2222"/>
      <c r="M339" s="2222"/>
      <c r="N339" s="2222"/>
      <c r="O339" s="2222"/>
      <c r="P339" s="2222"/>
      <c r="Q339" s="2222"/>
      <c r="R339" s="2222"/>
      <c r="S339" s="2222"/>
      <c r="T339" s="2222"/>
      <c r="U339" s="2222"/>
      <c r="V339" s="2222"/>
      <c r="W339" s="2222"/>
      <c r="X339" s="2222"/>
      <c r="Y339" s="2222"/>
      <c r="Z339" s="2222"/>
      <c r="AA339" s="2222"/>
      <c r="AB339" s="2222"/>
      <c r="AC339" s="2222"/>
      <c r="AD339" s="2222"/>
      <c r="AE339" s="2222"/>
      <c r="AF339" s="2222"/>
      <c r="AG339" s="2222"/>
      <c r="AH339" s="2222"/>
      <c r="AI339" s="2222"/>
    </row>
    <row r="340" spans="1:35" s="216" customFormat="1" ht="14.1" customHeight="1">
      <c r="A340" s="177"/>
      <c r="B340" s="155"/>
      <c r="C340" s="2222"/>
      <c r="D340" s="2222"/>
      <c r="E340" s="2222"/>
      <c r="F340" s="2222"/>
      <c r="G340" s="2222"/>
      <c r="H340" s="2222"/>
      <c r="I340" s="2222"/>
      <c r="J340" s="2222"/>
      <c r="K340" s="2222"/>
      <c r="L340" s="2222"/>
      <c r="M340" s="2222"/>
      <c r="N340" s="2222"/>
      <c r="O340" s="2222"/>
      <c r="P340" s="2222"/>
      <c r="Q340" s="2222"/>
      <c r="R340" s="2222"/>
      <c r="S340" s="2222"/>
      <c r="T340" s="2222"/>
      <c r="U340" s="2222"/>
      <c r="V340" s="2222"/>
      <c r="W340" s="2222"/>
      <c r="X340" s="2222"/>
      <c r="Y340" s="2222"/>
      <c r="Z340" s="2222"/>
      <c r="AA340" s="2222"/>
      <c r="AB340" s="2222"/>
      <c r="AC340" s="2222"/>
      <c r="AD340" s="2222"/>
      <c r="AE340" s="2222"/>
      <c r="AF340" s="2222"/>
      <c r="AG340" s="2222"/>
      <c r="AH340" s="2222"/>
      <c r="AI340" s="2222"/>
    </row>
    <row r="341" spans="1:35" s="216" customFormat="1" ht="14.1" customHeight="1">
      <c r="A341" s="177"/>
      <c r="B341" s="155"/>
      <c r="C341" s="2222"/>
      <c r="D341" s="2222"/>
      <c r="E341" s="2222"/>
      <c r="F341" s="2222"/>
      <c r="G341" s="2222"/>
      <c r="H341" s="2222"/>
      <c r="I341" s="2222"/>
      <c r="J341" s="2222"/>
      <c r="K341" s="2222"/>
      <c r="L341" s="2222"/>
      <c r="M341" s="2222"/>
      <c r="N341" s="2222"/>
      <c r="O341" s="2222"/>
      <c r="P341" s="2222"/>
      <c r="Q341" s="2222"/>
      <c r="R341" s="2222"/>
      <c r="S341" s="2222"/>
      <c r="T341" s="2222"/>
      <c r="U341" s="2222"/>
      <c r="V341" s="2222"/>
      <c r="W341" s="2222"/>
      <c r="X341" s="2222"/>
      <c r="Y341" s="2222"/>
      <c r="Z341" s="2222"/>
      <c r="AA341" s="2222"/>
      <c r="AB341" s="2222"/>
      <c r="AC341" s="2222"/>
      <c r="AD341" s="2222"/>
      <c r="AE341" s="2222"/>
      <c r="AF341" s="2222"/>
      <c r="AG341" s="2222"/>
      <c r="AH341" s="2222"/>
      <c r="AI341" s="2222"/>
    </row>
    <row r="342" spans="1:35" s="216" customFormat="1" ht="14.1" customHeight="1">
      <c r="A342" s="177"/>
      <c r="B342" s="155"/>
      <c r="C342" s="2222"/>
      <c r="D342" s="2222"/>
      <c r="E342" s="2222"/>
      <c r="F342" s="2222"/>
      <c r="G342" s="2222"/>
      <c r="H342" s="2222"/>
      <c r="I342" s="2222"/>
      <c r="J342" s="2222"/>
      <c r="K342" s="2222"/>
      <c r="L342" s="2222"/>
      <c r="M342" s="2222"/>
      <c r="N342" s="2222"/>
      <c r="O342" s="2222"/>
      <c r="P342" s="2222"/>
      <c r="Q342" s="2222"/>
      <c r="R342" s="2222"/>
      <c r="S342" s="2222"/>
      <c r="T342" s="2222"/>
      <c r="U342" s="2222"/>
      <c r="V342" s="2222"/>
      <c r="W342" s="2222"/>
      <c r="X342" s="2222"/>
      <c r="Y342" s="2222"/>
      <c r="Z342" s="2222"/>
      <c r="AA342" s="2222"/>
      <c r="AB342" s="2222"/>
      <c r="AC342" s="2222"/>
      <c r="AD342" s="2222"/>
      <c r="AE342" s="2222"/>
      <c r="AF342" s="2222"/>
      <c r="AG342" s="2222"/>
      <c r="AH342" s="2222"/>
      <c r="AI342" s="2222"/>
    </row>
    <row r="343" spans="1:35" s="216" customFormat="1" ht="14.1" customHeight="1">
      <c r="A343" s="177"/>
      <c r="B343" s="155"/>
      <c r="C343" s="2222"/>
      <c r="D343" s="2222"/>
      <c r="E343" s="2222"/>
      <c r="F343" s="2222"/>
      <c r="G343" s="2222"/>
      <c r="H343" s="2222"/>
      <c r="I343" s="2222"/>
      <c r="J343" s="2222"/>
      <c r="K343" s="2222"/>
      <c r="L343" s="2222"/>
      <c r="M343" s="2222"/>
      <c r="N343" s="2222"/>
      <c r="O343" s="2222"/>
      <c r="P343" s="2222"/>
      <c r="Q343" s="2222"/>
      <c r="R343" s="2222"/>
      <c r="S343" s="2222"/>
      <c r="T343" s="2222"/>
      <c r="U343" s="2222"/>
      <c r="V343" s="2222"/>
      <c r="W343" s="2222"/>
      <c r="X343" s="2222"/>
      <c r="Y343" s="2222"/>
      <c r="Z343" s="2222"/>
      <c r="AA343" s="2222"/>
      <c r="AB343" s="2222"/>
      <c r="AC343" s="2222"/>
      <c r="AD343" s="2222"/>
      <c r="AE343" s="2222"/>
      <c r="AF343" s="2222"/>
      <c r="AG343" s="2222"/>
      <c r="AH343" s="2222"/>
      <c r="AI343" s="2222"/>
    </row>
    <row r="344" spans="1:35" s="216" customFormat="1" ht="14.1" customHeight="1">
      <c r="A344" s="177"/>
      <c r="B344" s="155"/>
      <c r="C344" s="2222"/>
      <c r="D344" s="2222"/>
      <c r="E344" s="2222"/>
      <c r="F344" s="2222"/>
      <c r="G344" s="2222"/>
      <c r="H344" s="2222"/>
      <c r="I344" s="2222"/>
      <c r="J344" s="2222"/>
      <c r="K344" s="2222"/>
      <c r="L344" s="2222"/>
      <c r="M344" s="2222"/>
      <c r="N344" s="2222"/>
      <c r="O344" s="2222"/>
      <c r="P344" s="2222"/>
      <c r="Q344" s="2222"/>
      <c r="R344" s="2222"/>
      <c r="S344" s="2222"/>
      <c r="T344" s="2222"/>
      <c r="U344" s="2222"/>
      <c r="V344" s="2222"/>
      <c r="W344" s="2222"/>
      <c r="X344" s="2222"/>
      <c r="Y344" s="2222"/>
      <c r="Z344" s="2222"/>
      <c r="AA344" s="2222"/>
      <c r="AB344" s="2222"/>
      <c r="AC344" s="2222"/>
      <c r="AD344" s="2222"/>
      <c r="AE344" s="2222"/>
      <c r="AF344" s="2222"/>
      <c r="AG344" s="2222"/>
      <c r="AH344" s="2222"/>
      <c r="AI344" s="2222"/>
    </row>
    <row r="345" spans="1:35" s="216" customFormat="1" ht="14.1" customHeight="1">
      <c r="A345" s="177"/>
      <c r="B345" s="155"/>
      <c r="C345" s="2222"/>
      <c r="D345" s="2222"/>
      <c r="E345" s="2222"/>
      <c r="F345" s="2222"/>
      <c r="G345" s="2222"/>
      <c r="H345" s="2222"/>
      <c r="I345" s="2222"/>
      <c r="J345" s="2222"/>
      <c r="K345" s="2222"/>
      <c r="L345" s="2222"/>
      <c r="M345" s="2222"/>
      <c r="N345" s="2222"/>
      <c r="O345" s="2222"/>
      <c r="P345" s="2222"/>
      <c r="Q345" s="2222"/>
      <c r="R345" s="2222"/>
      <c r="S345" s="2222"/>
      <c r="T345" s="2222"/>
      <c r="U345" s="2222"/>
      <c r="V345" s="2222"/>
      <c r="W345" s="2222"/>
      <c r="X345" s="2222"/>
      <c r="Y345" s="2222"/>
      <c r="Z345" s="2222"/>
      <c r="AA345" s="2222"/>
      <c r="AB345" s="2222"/>
      <c r="AC345" s="2222"/>
      <c r="AD345" s="2222"/>
      <c r="AE345" s="2222"/>
      <c r="AF345" s="2222"/>
      <c r="AG345" s="2222"/>
      <c r="AH345" s="2222"/>
      <c r="AI345" s="2222"/>
    </row>
    <row r="346" spans="1:35" s="216" customFormat="1" ht="14.1" customHeight="1">
      <c r="A346" s="177"/>
      <c r="B346" s="155"/>
      <c r="C346" s="2222"/>
      <c r="D346" s="2222"/>
      <c r="E346" s="2222"/>
      <c r="F346" s="2222"/>
      <c r="G346" s="2222"/>
      <c r="H346" s="2222"/>
      <c r="I346" s="2222"/>
      <c r="J346" s="2222"/>
      <c r="K346" s="2222"/>
      <c r="L346" s="2222"/>
      <c r="M346" s="2222"/>
      <c r="N346" s="2222"/>
      <c r="O346" s="2222"/>
      <c r="P346" s="2222"/>
      <c r="Q346" s="2222"/>
      <c r="R346" s="2222"/>
      <c r="S346" s="2222"/>
      <c r="T346" s="2222"/>
      <c r="U346" s="2222"/>
      <c r="V346" s="2222"/>
      <c r="W346" s="2222"/>
      <c r="X346" s="2222"/>
      <c r="Y346" s="2222"/>
      <c r="Z346" s="2222"/>
      <c r="AA346" s="2222"/>
      <c r="AB346" s="2222"/>
      <c r="AC346" s="2222"/>
      <c r="AD346" s="2222"/>
      <c r="AE346" s="2222"/>
      <c r="AF346" s="2222"/>
      <c r="AG346" s="2222"/>
      <c r="AH346" s="2222"/>
      <c r="AI346" s="2222"/>
    </row>
    <row r="347" spans="1:35" s="216" customFormat="1" ht="14.1" customHeight="1">
      <c r="A347" s="177"/>
      <c r="B347" s="155"/>
      <c r="C347" s="2222" t="s">
        <v>2099</v>
      </c>
      <c r="D347" s="2222"/>
      <c r="E347" s="2222"/>
      <c r="F347" s="2222"/>
      <c r="G347" s="2222"/>
      <c r="H347" s="2222"/>
      <c r="I347" s="2222"/>
      <c r="J347" s="2222"/>
      <c r="K347" s="2222"/>
      <c r="L347" s="2222"/>
      <c r="M347" s="2222"/>
      <c r="N347" s="2222"/>
      <c r="O347" s="2222"/>
      <c r="P347" s="2222"/>
      <c r="Q347" s="2222"/>
      <c r="R347" s="2222"/>
      <c r="S347" s="2222"/>
      <c r="T347" s="2222"/>
      <c r="U347" s="2222"/>
      <c r="V347" s="2222"/>
      <c r="W347" s="2222"/>
      <c r="X347" s="2222"/>
      <c r="Y347" s="2222"/>
      <c r="Z347" s="2222"/>
      <c r="AA347" s="2222"/>
      <c r="AB347" s="2222"/>
      <c r="AC347" s="2222"/>
      <c r="AD347" s="2222"/>
      <c r="AE347" s="2222"/>
      <c r="AF347" s="2222"/>
      <c r="AG347" s="2222"/>
      <c r="AH347" s="2222"/>
      <c r="AI347" s="2222"/>
    </row>
    <row r="348" spans="1:35" s="216" customFormat="1" ht="14.1" customHeight="1">
      <c r="A348" s="177"/>
      <c r="B348" s="155"/>
      <c r="C348" s="2222"/>
      <c r="D348" s="2222"/>
      <c r="E348" s="2222"/>
      <c r="F348" s="2222"/>
      <c r="G348" s="2222"/>
      <c r="H348" s="2222"/>
      <c r="I348" s="2222"/>
      <c r="J348" s="2222"/>
      <c r="K348" s="2222"/>
      <c r="L348" s="2222"/>
      <c r="M348" s="2222"/>
      <c r="N348" s="2222"/>
      <c r="O348" s="2222"/>
      <c r="P348" s="2222"/>
      <c r="Q348" s="2222"/>
      <c r="R348" s="2222"/>
      <c r="S348" s="2222"/>
      <c r="T348" s="2222"/>
      <c r="U348" s="2222"/>
      <c r="V348" s="2222"/>
      <c r="W348" s="2222"/>
      <c r="X348" s="2222"/>
      <c r="Y348" s="2222"/>
      <c r="Z348" s="2222"/>
      <c r="AA348" s="2222"/>
      <c r="AB348" s="2222"/>
      <c r="AC348" s="2222"/>
      <c r="AD348" s="2222"/>
      <c r="AE348" s="2222"/>
      <c r="AF348" s="2222"/>
      <c r="AG348" s="2222"/>
      <c r="AH348" s="2222"/>
      <c r="AI348" s="2222"/>
    </row>
    <row r="349" spans="1:35" s="216" customFormat="1" ht="14.1" customHeight="1">
      <c r="A349" s="177"/>
      <c r="B349" s="155"/>
      <c r="C349" s="2222"/>
      <c r="D349" s="2222"/>
      <c r="E349" s="2222"/>
      <c r="F349" s="2222"/>
      <c r="G349" s="2222"/>
      <c r="H349" s="2222"/>
      <c r="I349" s="2222"/>
      <c r="J349" s="2222"/>
      <c r="K349" s="2222"/>
      <c r="L349" s="2222"/>
      <c r="M349" s="2222"/>
      <c r="N349" s="2222"/>
      <c r="O349" s="2222"/>
      <c r="P349" s="2222"/>
      <c r="Q349" s="2222"/>
      <c r="R349" s="2222"/>
      <c r="S349" s="2222"/>
      <c r="T349" s="2222"/>
      <c r="U349" s="2222"/>
      <c r="V349" s="2222"/>
      <c r="W349" s="2222"/>
      <c r="X349" s="2222"/>
      <c r="Y349" s="2222"/>
      <c r="Z349" s="2222"/>
      <c r="AA349" s="2222"/>
      <c r="AB349" s="2222"/>
      <c r="AC349" s="2222"/>
      <c r="AD349" s="2222"/>
      <c r="AE349" s="2222"/>
      <c r="AF349" s="2222"/>
      <c r="AG349" s="2222"/>
      <c r="AH349" s="2222"/>
      <c r="AI349" s="2222"/>
    </row>
    <row r="350" spans="1:35" s="216" customFormat="1" ht="14.1" customHeight="1">
      <c r="A350" s="177"/>
      <c r="B350" s="155"/>
      <c r="C350" s="2222"/>
      <c r="D350" s="2222"/>
      <c r="E350" s="2222"/>
      <c r="F350" s="2222"/>
      <c r="G350" s="2222"/>
      <c r="H350" s="2222"/>
      <c r="I350" s="2222"/>
      <c r="J350" s="2222"/>
      <c r="K350" s="2222"/>
      <c r="L350" s="2222"/>
      <c r="M350" s="2222"/>
      <c r="N350" s="2222"/>
      <c r="O350" s="2222"/>
      <c r="P350" s="2222"/>
      <c r="Q350" s="2222"/>
      <c r="R350" s="2222"/>
      <c r="S350" s="2222"/>
      <c r="T350" s="2222"/>
      <c r="U350" s="2222"/>
      <c r="V350" s="2222"/>
      <c r="W350" s="2222"/>
      <c r="X350" s="2222"/>
      <c r="Y350" s="2222"/>
      <c r="Z350" s="2222"/>
      <c r="AA350" s="2222"/>
      <c r="AB350" s="2222"/>
      <c r="AC350" s="2222"/>
      <c r="AD350" s="2222"/>
      <c r="AE350" s="2222"/>
      <c r="AF350" s="2222"/>
      <c r="AG350" s="2222"/>
      <c r="AH350" s="2222"/>
      <c r="AI350" s="2222"/>
    </row>
    <row r="351" spans="1:35" s="216" customFormat="1" ht="14.1" customHeight="1">
      <c r="A351" s="177"/>
      <c r="B351" s="155"/>
      <c r="C351" s="2222"/>
      <c r="D351" s="2222"/>
      <c r="E351" s="2222"/>
      <c r="F351" s="2222"/>
      <c r="G351" s="2222"/>
      <c r="H351" s="2222"/>
      <c r="I351" s="2222"/>
      <c r="J351" s="2222"/>
      <c r="K351" s="2222"/>
      <c r="L351" s="2222"/>
      <c r="M351" s="2222"/>
      <c r="N351" s="2222"/>
      <c r="O351" s="2222"/>
      <c r="P351" s="2222"/>
      <c r="Q351" s="2222"/>
      <c r="R351" s="2222"/>
      <c r="S351" s="2222"/>
      <c r="T351" s="2222"/>
      <c r="U351" s="2222"/>
      <c r="V351" s="2222"/>
      <c r="W351" s="2222"/>
      <c r="X351" s="2222"/>
      <c r="Y351" s="2222"/>
      <c r="Z351" s="2222"/>
      <c r="AA351" s="2222"/>
      <c r="AB351" s="2222"/>
      <c r="AC351" s="2222"/>
      <c r="AD351" s="2222"/>
      <c r="AE351" s="2222"/>
      <c r="AF351" s="2222"/>
      <c r="AG351" s="2222"/>
      <c r="AH351" s="2222"/>
      <c r="AI351" s="2222"/>
    </row>
    <row r="352" spans="1:35" s="216" customFormat="1" ht="14.1" customHeight="1">
      <c r="A352" s="177"/>
      <c r="B352" s="155"/>
      <c r="C352" s="2222"/>
      <c r="D352" s="2222"/>
      <c r="E352" s="2222"/>
      <c r="F352" s="2222"/>
      <c r="G352" s="2222"/>
      <c r="H352" s="2222"/>
      <c r="I352" s="2222"/>
      <c r="J352" s="2222"/>
      <c r="K352" s="2222"/>
      <c r="L352" s="2222"/>
      <c r="M352" s="2222"/>
      <c r="N352" s="2222"/>
      <c r="O352" s="2222"/>
      <c r="P352" s="2222"/>
      <c r="Q352" s="2222"/>
      <c r="R352" s="2222"/>
      <c r="S352" s="2222"/>
      <c r="T352" s="2222"/>
      <c r="U352" s="2222"/>
      <c r="V352" s="2222"/>
      <c r="W352" s="2222"/>
      <c r="X352" s="2222"/>
      <c r="Y352" s="2222"/>
      <c r="Z352" s="2222"/>
      <c r="AA352" s="2222"/>
      <c r="AB352" s="2222"/>
      <c r="AC352" s="2222"/>
      <c r="AD352" s="2222"/>
      <c r="AE352" s="2222"/>
      <c r="AF352" s="2222"/>
      <c r="AG352" s="2222"/>
      <c r="AH352" s="2222"/>
      <c r="AI352" s="2222"/>
    </row>
    <row r="353" spans="1:46" s="216" customFormat="1" ht="14.1" customHeight="1">
      <c r="A353" s="177"/>
      <c r="B353" s="155"/>
    </row>
    <row r="354" spans="1:46" s="216" customFormat="1" ht="14.1" customHeight="1">
      <c r="A354" s="177"/>
      <c r="B354" s="155"/>
      <c r="C354" s="2222" t="s">
        <v>2094</v>
      </c>
      <c r="D354" s="2222"/>
      <c r="E354" s="2222"/>
      <c r="F354" s="2222"/>
      <c r="G354" s="2222"/>
      <c r="H354" s="2222"/>
      <c r="I354" s="2222"/>
      <c r="J354" s="2222"/>
      <c r="K354" s="2222"/>
      <c r="L354" s="2222"/>
      <c r="M354" s="2222"/>
      <c r="N354" s="2222"/>
      <c r="O354" s="2222"/>
      <c r="P354" s="2222"/>
      <c r="Q354" s="2222"/>
      <c r="R354" s="2222"/>
      <c r="S354" s="2222"/>
      <c r="T354" s="2222"/>
      <c r="U354" s="2222"/>
      <c r="V354" s="2222"/>
      <c r="W354" s="2222"/>
      <c r="X354" s="2222"/>
      <c r="Y354" s="2222"/>
      <c r="Z354" s="2222"/>
      <c r="AA354" s="2222"/>
      <c r="AB354" s="2222"/>
      <c r="AC354" s="2222"/>
      <c r="AD354" s="2222"/>
      <c r="AE354" s="2222"/>
      <c r="AF354" s="2222"/>
      <c r="AG354" s="2222"/>
      <c r="AH354" s="2222"/>
      <c r="AI354" s="2222"/>
    </row>
    <row r="355" spans="1:46" s="216" customFormat="1" ht="14.1" customHeight="1">
      <c r="A355" s="177"/>
      <c r="B355" s="155"/>
      <c r="C355" s="2222"/>
      <c r="D355" s="2222"/>
      <c r="E355" s="2222"/>
      <c r="F355" s="2222"/>
      <c r="G355" s="2222"/>
      <c r="H355" s="2222"/>
      <c r="I355" s="2222"/>
      <c r="J355" s="2222"/>
      <c r="K355" s="2222"/>
      <c r="L355" s="2222"/>
      <c r="M355" s="2222"/>
      <c r="N355" s="2222"/>
      <c r="O355" s="2222"/>
      <c r="P355" s="2222"/>
      <c r="Q355" s="2222"/>
      <c r="R355" s="2222"/>
      <c r="S355" s="2222"/>
      <c r="T355" s="2222"/>
      <c r="U355" s="2222"/>
      <c r="V355" s="2222"/>
      <c r="W355" s="2222"/>
      <c r="X355" s="2222"/>
      <c r="Y355" s="2222"/>
      <c r="Z355" s="2222"/>
      <c r="AA355" s="2222"/>
      <c r="AB355" s="2222"/>
      <c r="AC355" s="2222"/>
      <c r="AD355" s="2222"/>
      <c r="AE355" s="2222"/>
      <c r="AF355" s="2222"/>
      <c r="AG355" s="2222"/>
      <c r="AH355" s="2222"/>
      <c r="AI355" s="2222"/>
    </row>
    <row r="356" spans="1:46" s="216" customFormat="1" ht="14.1" customHeight="1">
      <c r="A356" s="177"/>
      <c r="B356" s="155"/>
      <c r="C356" s="2222"/>
      <c r="D356" s="2222"/>
      <c r="E356" s="2222"/>
      <c r="F356" s="2222"/>
      <c r="G356" s="2222"/>
      <c r="H356" s="2222"/>
      <c r="I356" s="2222"/>
      <c r="J356" s="2222"/>
      <c r="K356" s="2222"/>
      <c r="L356" s="2222"/>
      <c r="M356" s="2222"/>
      <c r="N356" s="2222"/>
      <c r="O356" s="2222"/>
      <c r="P356" s="2222"/>
      <c r="Q356" s="2222"/>
      <c r="R356" s="2222"/>
      <c r="S356" s="2222"/>
      <c r="T356" s="2222"/>
      <c r="U356" s="2222"/>
      <c r="V356" s="2222"/>
      <c r="W356" s="2222"/>
      <c r="X356" s="2222"/>
      <c r="Y356" s="2222"/>
      <c r="Z356" s="2222"/>
      <c r="AA356" s="2222"/>
      <c r="AB356" s="2222"/>
      <c r="AC356" s="2222"/>
      <c r="AD356" s="2222"/>
      <c r="AE356" s="2222"/>
      <c r="AF356" s="2222"/>
      <c r="AG356" s="2222"/>
      <c r="AH356" s="2222"/>
      <c r="AI356" s="2222"/>
    </row>
    <row r="357" spans="1:46" s="216" customFormat="1" ht="14.1" customHeight="1">
      <c r="A357" s="177"/>
      <c r="B357" s="155"/>
      <c r="C357" s="2222"/>
      <c r="D357" s="2222"/>
      <c r="E357" s="2222"/>
      <c r="F357" s="2222"/>
      <c r="G357" s="2222"/>
      <c r="H357" s="2222"/>
      <c r="I357" s="2222"/>
      <c r="J357" s="2222"/>
      <c r="K357" s="2222"/>
      <c r="L357" s="2222"/>
      <c r="M357" s="2222"/>
      <c r="N357" s="2222"/>
      <c r="O357" s="2222"/>
      <c r="P357" s="2222"/>
      <c r="Q357" s="2222"/>
      <c r="R357" s="2222"/>
      <c r="S357" s="2222"/>
      <c r="T357" s="2222"/>
      <c r="U357" s="2222"/>
      <c r="V357" s="2222"/>
      <c r="W357" s="2222"/>
      <c r="X357" s="2222"/>
      <c r="Y357" s="2222"/>
      <c r="Z357" s="2222"/>
      <c r="AA357" s="2222"/>
      <c r="AB357" s="2222"/>
      <c r="AC357" s="2222"/>
      <c r="AD357" s="2222"/>
      <c r="AE357" s="2222"/>
      <c r="AF357" s="2222"/>
      <c r="AG357" s="2222"/>
      <c r="AH357" s="2222"/>
      <c r="AI357" s="2222"/>
    </row>
    <row r="358" spans="1:46" s="216" customFormat="1" ht="14.1" customHeight="1">
      <c r="A358" s="177"/>
      <c r="B358" s="155"/>
      <c r="C358" s="2222"/>
      <c r="D358" s="2222"/>
      <c r="E358" s="2222"/>
      <c r="F358" s="2222"/>
      <c r="G358" s="2222"/>
      <c r="H358" s="2222"/>
      <c r="I358" s="2222"/>
      <c r="J358" s="2222"/>
      <c r="K358" s="2222"/>
      <c r="L358" s="2222"/>
      <c r="M358" s="2222"/>
      <c r="N358" s="2222"/>
      <c r="O358" s="2222"/>
      <c r="P358" s="2222"/>
      <c r="Q358" s="2222"/>
      <c r="R358" s="2222"/>
      <c r="S358" s="2222"/>
      <c r="T358" s="2222"/>
      <c r="U358" s="2222"/>
      <c r="V358" s="2222"/>
      <c r="W358" s="2222"/>
      <c r="X358" s="2222"/>
      <c r="Y358" s="2222"/>
      <c r="Z358" s="2222"/>
      <c r="AA358" s="2222"/>
      <c r="AB358" s="2222"/>
      <c r="AC358" s="2222"/>
      <c r="AD358" s="2222"/>
      <c r="AE358" s="2222"/>
      <c r="AF358" s="2222"/>
      <c r="AG358" s="2222"/>
      <c r="AH358" s="2222"/>
      <c r="AI358" s="2222"/>
    </row>
    <row r="359" spans="1:46" s="216" customFormat="1" ht="14.1" customHeight="1">
      <c r="A359" s="177"/>
      <c r="B359" s="155"/>
      <c r="C359" s="2222"/>
      <c r="D359" s="2222"/>
      <c r="E359" s="2222"/>
      <c r="F359" s="2222"/>
      <c r="G359" s="2222"/>
      <c r="H359" s="2222"/>
      <c r="I359" s="2222"/>
      <c r="J359" s="2222"/>
      <c r="K359" s="2222"/>
      <c r="L359" s="2222"/>
      <c r="M359" s="2222"/>
      <c r="N359" s="2222"/>
      <c r="O359" s="2222"/>
      <c r="P359" s="2222"/>
      <c r="Q359" s="2222"/>
      <c r="R359" s="2222"/>
      <c r="S359" s="2222"/>
      <c r="T359" s="2222"/>
      <c r="U359" s="2222"/>
      <c r="V359" s="2222"/>
      <c r="W359" s="2222"/>
      <c r="X359" s="2222"/>
      <c r="Y359" s="2222"/>
      <c r="Z359" s="2222"/>
      <c r="AA359" s="2222"/>
      <c r="AB359" s="2222"/>
      <c r="AC359" s="2222"/>
      <c r="AD359" s="2222"/>
      <c r="AE359" s="2222"/>
      <c r="AF359" s="2222"/>
      <c r="AG359" s="2222"/>
      <c r="AH359" s="2222"/>
      <c r="AI359" s="2222"/>
    </row>
    <row r="360" spans="1:46" s="216" customFormat="1" ht="14.1" customHeight="1">
      <c r="A360" s="177"/>
      <c r="B360" s="155"/>
      <c r="C360" s="2222"/>
      <c r="D360" s="2222"/>
      <c r="E360" s="2222"/>
      <c r="F360" s="2222"/>
      <c r="G360" s="2222"/>
      <c r="H360" s="2222"/>
      <c r="I360" s="2222"/>
      <c r="J360" s="2222"/>
      <c r="K360" s="2222"/>
      <c r="L360" s="2222"/>
      <c r="M360" s="2222"/>
      <c r="N360" s="2222"/>
      <c r="O360" s="2222"/>
      <c r="P360" s="2222"/>
      <c r="Q360" s="2222"/>
      <c r="R360" s="2222"/>
      <c r="S360" s="2222"/>
      <c r="T360" s="2222"/>
      <c r="U360" s="2222"/>
      <c r="V360" s="2222"/>
      <c r="W360" s="2222"/>
      <c r="X360" s="2222"/>
      <c r="Y360" s="2222"/>
      <c r="Z360" s="2222"/>
      <c r="AA360" s="2222"/>
      <c r="AB360" s="2222"/>
      <c r="AC360" s="2222"/>
      <c r="AD360" s="2222"/>
      <c r="AE360" s="2222"/>
      <c r="AF360" s="2222"/>
      <c r="AG360" s="2222"/>
      <c r="AH360" s="2222"/>
      <c r="AI360" s="2222"/>
    </row>
    <row r="361" spans="1:46" s="216" customFormat="1" ht="14.1" customHeight="1">
      <c r="A361" s="177"/>
      <c r="B361" s="155"/>
      <c r="C361" s="467" t="s">
        <v>1113</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1" customHeight="1">
      <c r="A362" s="177"/>
      <c r="B362" s="155"/>
      <c r="C362" s="1246" t="s">
        <v>2238</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482">
        <f>'Service Amenities Budget'!J10</f>
        <v>0</v>
      </c>
      <c r="Y362" s="2483"/>
      <c r="Z362" s="2483"/>
      <c r="AA362" s="1249"/>
      <c r="AB362" s="465"/>
      <c r="AC362" s="465"/>
      <c r="AD362" s="465"/>
      <c r="AE362" s="177"/>
      <c r="AF362" s="177"/>
      <c r="AG362" s="177"/>
      <c r="AH362" s="177"/>
      <c r="AI362" s="177"/>
      <c r="AJ362" s="177"/>
      <c r="AK362" s="177"/>
      <c r="AL362" s="177"/>
      <c r="AM362" s="47"/>
      <c r="AN362" s="47"/>
    </row>
    <row r="363" spans="1:46" s="216" customFormat="1" ht="14.1" customHeight="1">
      <c r="A363" s="177"/>
      <c r="B363" s="155"/>
      <c r="C363" s="1250" t="s">
        <v>2048</v>
      </c>
      <c r="D363" s="1251"/>
      <c r="E363" s="1251"/>
      <c r="F363" s="1251"/>
      <c r="G363" s="1251"/>
      <c r="H363" s="1251"/>
      <c r="I363" s="1251"/>
      <c r="J363" s="1251"/>
      <c r="K363" s="1251"/>
      <c r="L363" s="1251"/>
      <c r="M363" s="275"/>
      <c r="N363" s="275"/>
      <c r="O363" s="1251"/>
      <c r="P363" s="1251"/>
      <c r="Q363" s="1251"/>
      <c r="R363" s="1251"/>
      <c r="S363" s="1251"/>
      <c r="T363" s="1251"/>
      <c r="U363" s="1400"/>
      <c r="V363" s="1400"/>
      <c r="W363" s="1400"/>
      <c r="X363" s="2484">
        <f>'Service Amenities Budget'!J9</f>
        <v>0</v>
      </c>
      <c r="Y363" s="2485"/>
      <c r="Z363" s="2485"/>
      <c r="AA363" s="1252"/>
      <c r="AB363" s="1409"/>
      <c r="AC363" s="466"/>
      <c r="AD363" s="466"/>
      <c r="AE363" s="177"/>
      <c r="AF363" s="177"/>
      <c r="AG363" s="177"/>
      <c r="AH363" s="177"/>
      <c r="AI363" s="177"/>
      <c r="AJ363" s="177"/>
      <c r="AK363" s="177"/>
      <c r="AL363" s="177"/>
      <c r="AM363" s="47"/>
      <c r="AN363" s="47"/>
      <c r="AQ363" s="51"/>
    </row>
    <row r="364" spans="1:46" s="216" customFormat="1" ht="14.1"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282</v>
      </c>
      <c r="AP364" s="1344">
        <f>IF(C371="Yes",5,0)</f>
        <v>0</v>
      </c>
      <c r="AQ364" s="3"/>
      <c r="AR364" s="535"/>
    </row>
    <row r="365" spans="1:46" s="216" customFormat="1" ht="14.1" customHeight="1">
      <c r="A365" s="177"/>
      <c r="B365" s="155"/>
      <c r="C365" s="467" t="s">
        <v>428</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1" customHeight="1">
      <c r="A366" s="177"/>
      <c r="B366" s="65"/>
      <c r="C366" s="543" t="s">
        <v>2239</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283</v>
      </c>
      <c r="AP366" s="1346">
        <f>IF(C381="Yes",5,0)</f>
        <v>0</v>
      </c>
      <c r="AQ366" s="3"/>
      <c r="AR366" s="535"/>
      <c r="AS366" s="63" t="s">
        <v>2072</v>
      </c>
      <c r="AT366" s="47"/>
    </row>
    <row r="367" spans="1:46" s="216" customFormat="1" ht="14.1" customHeight="1">
      <c r="A367" s="9"/>
      <c r="B367" s="65"/>
      <c r="C367" s="1253"/>
      <c r="D367" s="1254"/>
      <c r="E367" s="1255" t="s">
        <v>48</v>
      </c>
      <c r="F367" s="2253" t="s">
        <v>2050</v>
      </c>
      <c r="G367" s="2253"/>
      <c r="H367" s="2253"/>
      <c r="I367" s="2253"/>
      <c r="J367" s="2253"/>
      <c r="K367" s="2253"/>
      <c r="L367" s="2253"/>
      <c r="M367" s="2253"/>
      <c r="N367" s="2253"/>
      <c r="O367" s="2253"/>
      <c r="P367" s="2253"/>
      <c r="Q367" s="2253"/>
      <c r="R367" s="2253"/>
      <c r="S367" s="2253"/>
      <c r="T367" s="2253"/>
      <c r="U367" s="2253"/>
      <c r="V367" s="2253"/>
      <c r="W367" s="2253"/>
      <c r="X367" s="2253"/>
      <c r="Y367" s="2253"/>
      <c r="Z367" s="2253"/>
      <c r="AA367" s="2253"/>
      <c r="AB367" s="2253"/>
      <c r="AC367" s="2253"/>
      <c r="AD367" s="2253"/>
      <c r="AE367" s="1254"/>
      <c r="AF367" s="1254"/>
      <c r="AG367" s="1254"/>
      <c r="AH367" s="1254"/>
      <c r="AI367" s="1254"/>
      <c r="AJ367" s="1254"/>
      <c r="AK367" s="1254"/>
      <c r="AL367" s="1401"/>
      <c r="AM367" s="47"/>
      <c r="AN367" s="47"/>
      <c r="AO367" s="1345"/>
      <c r="AP367" s="1346">
        <f>IF(C383="Yes",3,0)</f>
        <v>0</v>
      </c>
      <c r="AQ367" s="3"/>
      <c r="AR367" s="176"/>
      <c r="AS367" s="2481">
        <f>IF(AQ378=0,AQ391,AQ378)</f>
        <v>0</v>
      </c>
      <c r="AT367" s="2481"/>
    </row>
    <row r="368" spans="1:46" s="216" customFormat="1" ht="14.1" customHeight="1">
      <c r="A368" s="9"/>
      <c r="B368" s="65"/>
      <c r="C368" s="1256"/>
      <c r="D368" s="71"/>
      <c r="E368" s="359"/>
      <c r="F368" s="2254"/>
      <c r="G368" s="2254"/>
      <c r="H368" s="2254"/>
      <c r="I368" s="2254"/>
      <c r="J368" s="2254"/>
      <c r="K368" s="2254"/>
      <c r="L368" s="2254"/>
      <c r="M368" s="2254"/>
      <c r="N368" s="2254"/>
      <c r="O368" s="2254"/>
      <c r="P368" s="2254"/>
      <c r="Q368" s="2254"/>
      <c r="R368" s="2254"/>
      <c r="S368" s="2254"/>
      <c r="T368" s="2254"/>
      <c r="U368" s="2254"/>
      <c r="V368" s="2254"/>
      <c r="W368" s="2254"/>
      <c r="X368" s="2254"/>
      <c r="Y368" s="2254"/>
      <c r="Z368" s="2254"/>
      <c r="AA368" s="2254"/>
      <c r="AB368" s="2254"/>
      <c r="AC368" s="2254"/>
      <c r="AD368" s="2254"/>
      <c r="AE368" s="1393"/>
      <c r="AF368" s="1393"/>
      <c r="AG368" s="1393"/>
      <c r="AH368" s="1393"/>
      <c r="AI368" s="1393"/>
      <c r="AJ368" s="1393"/>
      <c r="AK368" s="1393"/>
      <c r="AL368" s="1402"/>
      <c r="AM368" s="47"/>
      <c r="AN368" s="47"/>
      <c r="AO368" s="1345" t="s">
        <v>289</v>
      </c>
      <c r="AP368" s="1346">
        <f>IF(C390="Yes",7,0)</f>
        <v>0</v>
      </c>
      <c r="AQ368" s="166"/>
      <c r="AR368" s="176"/>
      <c r="AS368" s="63" t="s">
        <v>2073</v>
      </c>
      <c r="AT368" s="47"/>
    </row>
    <row r="369" spans="1:46" s="216" customFormat="1" ht="14.1" customHeight="1">
      <c r="A369" s="9"/>
      <c r="B369" s="65"/>
      <c r="C369" s="1256"/>
      <c r="D369" s="71"/>
      <c r="E369" s="359"/>
      <c r="F369" s="2254"/>
      <c r="G369" s="2254"/>
      <c r="H369" s="2254"/>
      <c r="I369" s="2254"/>
      <c r="J369" s="2254"/>
      <c r="K369" s="2254"/>
      <c r="L369" s="2254"/>
      <c r="M369" s="2254"/>
      <c r="N369" s="2254"/>
      <c r="O369" s="2254"/>
      <c r="P369" s="2254"/>
      <c r="Q369" s="2254"/>
      <c r="R369" s="2254"/>
      <c r="S369" s="2254"/>
      <c r="T369" s="2254"/>
      <c r="U369" s="2254"/>
      <c r="V369" s="2254"/>
      <c r="W369" s="2254"/>
      <c r="X369" s="2254"/>
      <c r="Y369" s="2254"/>
      <c r="Z369" s="2254"/>
      <c r="AA369" s="2254"/>
      <c r="AB369" s="2254"/>
      <c r="AC369" s="2254"/>
      <c r="AD369" s="2254"/>
      <c r="AE369" s="1393"/>
      <c r="AF369" s="1393"/>
      <c r="AG369" s="1393"/>
      <c r="AH369" s="1393"/>
      <c r="AI369" s="1393"/>
      <c r="AJ369" s="1393"/>
      <c r="AK369" s="1393"/>
      <c r="AL369" s="1402"/>
      <c r="AM369" s="47"/>
      <c r="AN369" s="47"/>
      <c r="AO369" s="1267"/>
      <c r="AP369" s="1346">
        <f>IF(C392="Yes",5,0)</f>
        <v>0</v>
      </c>
      <c r="AQ369" s="166"/>
      <c r="AR369" s="176"/>
      <c r="AS369" s="2481">
        <f>IF(AND(AQ378&gt;0,AQ391&gt;0),(AQ378+AQ391)/2,0)</f>
        <v>0</v>
      </c>
      <c r="AT369" s="2481"/>
    </row>
    <row r="370" spans="1:46" s="216" customFormat="1" ht="14.1" customHeight="1">
      <c r="A370" s="9"/>
      <c r="B370" s="65"/>
      <c r="C370" s="1256"/>
      <c r="D370" s="71"/>
      <c r="E370" s="359"/>
      <c r="F370" s="2254"/>
      <c r="G370" s="2254"/>
      <c r="H370" s="2254"/>
      <c r="I370" s="2254"/>
      <c r="J370" s="2254"/>
      <c r="K370" s="2254"/>
      <c r="L370" s="2254"/>
      <c r="M370" s="2254"/>
      <c r="N370" s="2254"/>
      <c r="O370" s="2254"/>
      <c r="P370" s="2254"/>
      <c r="Q370" s="2254"/>
      <c r="R370" s="2254"/>
      <c r="S370" s="2254"/>
      <c r="T370" s="2254"/>
      <c r="U370" s="2254"/>
      <c r="V370" s="2254"/>
      <c r="W370" s="2254"/>
      <c r="X370" s="2254"/>
      <c r="Y370" s="2254"/>
      <c r="Z370" s="2254"/>
      <c r="AA370" s="2254"/>
      <c r="AB370" s="2254"/>
      <c r="AC370" s="2254"/>
      <c r="AD370" s="2254"/>
      <c r="AE370" s="535"/>
      <c r="AF370" s="535"/>
      <c r="AG370" s="535"/>
      <c r="AH370" s="535"/>
      <c r="AI370" s="535"/>
      <c r="AJ370" s="535"/>
      <c r="AK370" s="535"/>
      <c r="AL370" s="1402"/>
      <c r="AM370" s="47"/>
      <c r="AN370" s="47"/>
      <c r="AO370" s="1267"/>
      <c r="AP370" s="1346">
        <f>IF(C394="Yes",3,0)</f>
        <v>0</v>
      </c>
      <c r="AQ370" s="3"/>
      <c r="AR370" s="176"/>
      <c r="AS370" s="47"/>
    </row>
    <row r="371" spans="1:46" s="216" customFormat="1" ht="14.1" customHeight="1">
      <c r="A371" s="9"/>
      <c r="B371" s="65"/>
      <c r="C371" s="2437" t="s">
        <v>750</v>
      </c>
      <c r="D371" s="2033"/>
      <c r="E371" s="359"/>
      <c r="F371" s="1257" t="s">
        <v>2051</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227" t="s">
        <v>786</v>
      </c>
      <c r="AG371" s="2227"/>
      <c r="AH371" s="2227"/>
      <c r="AI371" s="2227"/>
      <c r="AJ371" s="2227"/>
      <c r="AK371" s="2227"/>
      <c r="AL371" s="2228"/>
      <c r="AM371" s="47"/>
      <c r="AN371" s="47"/>
      <c r="AO371" s="1345" t="s">
        <v>956</v>
      </c>
      <c r="AP371" s="1346">
        <f>IF(C402="Yes",5,0)</f>
        <v>0</v>
      </c>
      <c r="AQ371" s="176"/>
      <c r="AR371" s="176"/>
      <c r="AS371" s="47"/>
    </row>
    <row r="372" spans="1:46" s="216" customFormat="1" ht="14.1"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4.1" customHeight="1">
      <c r="A373" s="9"/>
      <c r="B373" s="65"/>
      <c r="C373" s="2232" t="s">
        <v>750</v>
      </c>
      <c r="D373" s="1607"/>
      <c r="E373" s="1262"/>
      <c r="F373" s="1263" t="s">
        <v>1116</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3"/>
      <c r="AF373" s="2434" t="s">
        <v>1114</v>
      </c>
      <c r="AG373" s="2434"/>
      <c r="AH373" s="2434"/>
      <c r="AI373" s="2434"/>
      <c r="AJ373" s="2434"/>
      <c r="AK373" s="2434"/>
      <c r="AL373" s="2435"/>
      <c r="AM373" s="47"/>
      <c r="AN373" s="47"/>
      <c r="AO373" s="1267"/>
      <c r="AP373" s="1346">
        <f>IF(C406="Yes",2,0)</f>
        <v>0</v>
      </c>
      <c r="AQ373" s="3"/>
      <c r="AR373" s="176"/>
      <c r="AS373" s="47"/>
    </row>
    <row r="374" spans="1:46" s="216" customFormat="1" ht="14.1"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672</v>
      </c>
      <c r="AP374" s="1346">
        <f>IF(C410="Yes",5,0)</f>
        <v>0</v>
      </c>
      <c r="AQ374" s="3"/>
      <c r="AR374" s="176"/>
      <c r="AS374" s="47"/>
    </row>
    <row r="375" spans="1:46" s="216" customFormat="1" ht="14.1"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959</v>
      </c>
      <c r="AP375" s="1346">
        <f>IF(C417="Yes",5,0)</f>
        <v>0</v>
      </c>
      <c r="AQ375" s="535"/>
      <c r="AR375" s="176"/>
      <c r="AS375" s="47"/>
    </row>
    <row r="376" spans="1:46" s="216" customFormat="1" ht="14.1" customHeight="1">
      <c r="A376" s="9"/>
      <c r="B376" s="65"/>
      <c r="C376" s="1253"/>
      <c r="D376" s="1254"/>
      <c r="E376" s="1255" t="s">
        <v>600</v>
      </c>
      <c r="F376" s="2253" t="s">
        <v>2052</v>
      </c>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1254"/>
      <c r="AF376" s="1254"/>
      <c r="AG376" s="1254"/>
      <c r="AH376" s="1254"/>
      <c r="AI376" s="1254"/>
      <c r="AJ376" s="1254"/>
      <c r="AK376" s="1254"/>
      <c r="AL376" s="1401"/>
      <c r="AM376" s="47"/>
      <c r="AN376" s="47"/>
      <c r="AO376" s="1259"/>
      <c r="AP376" s="1346">
        <f>IF(C419="Yes",3,0)</f>
        <v>0</v>
      </c>
      <c r="AQ376" s="535"/>
      <c r="AR376" s="176"/>
      <c r="AS376" s="47"/>
    </row>
    <row r="377" spans="1:46" s="216" customFormat="1" ht="14.1" customHeight="1">
      <c r="A377" s="9"/>
      <c r="B377" s="65"/>
      <c r="C377" s="1265"/>
      <c r="D377" s="129"/>
      <c r="E377" s="317"/>
      <c r="F377" s="2254"/>
      <c r="G377" s="2254"/>
      <c r="H377" s="2254"/>
      <c r="I377" s="2254"/>
      <c r="J377" s="2254"/>
      <c r="K377" s="2254"/>
      <c r="L377" s="2254"/>
      <c r="M377" s="2254"/>
      <c r="N377" s="2254"/>
      <c r="O377" s="2254"/>
      <c r="P377" s="2254"/>
      <c r="Q377" s="2254"/>
      <c r="R377" s="2254"/>
      <c r="S377" s="2254"/>
      <c r="T377" s="2254"/>
      <c r="U377" s="2254"/>
      <c r="V377" s="2254"/>
      <c r="W377" s="2254"/>
      <c r="X377" s="2254"/>
      <c r="Y377" s="2254"/>
      <c r="Z377" s="2254"/>
      <c r="AA377" s="2254"/>
      <c r="AB377" s="2254"/>
      <c r="AC377" s="2254"/>
      <c r="AD377" s="2254"/>
      <c r="AE377" s="71"/>
      <c r="AF377" s="62"/>
      <c r="AG377" s="71"/>
      <c r="AH377" s="176"/>
      <c r="AI377" s="176"/>
      <c r="AJ377" s="176"/>
      <c r="AK377" s="176"/>
      <c r="AL377" s="1402"/>
      <c r="AM377" s="47"/>
      <c r="AN377" s="47"/>
      <c r="AO377" s="1295"/>
      <c r="AP377" s="1347">
        <f>IF(C421="Yes",2,0)</f>
        <v>0</v>
      </c>
      <c r="AQ377" s="3"/>
      <c r="AR377" s="176"/>
      <c r="AS377" s="47"/>
    </row>
    <row r="378" spans="1:46" s="216" customFormat="1" ht="14.1" customHeight="1">
      <c r="A378" s="9"/>
      <c r="B378" s="65"/>
      <c r="C378" s="1265"/>
      <c r="D378" s="129"/>
      <c r="E378" s="317"/>
      <c r="F378" s="2254"/>
      <c r="G378" s="2254"/>
      <c r="H378" s="2254"/>
      <c r="I378" s="2254"/>
      <c r="J378" s="2254"/>
      <c r="K378" s="2254"/>
      <c r="L378" s="2254"/>
      <c r="M378" s="2254"/>
      <c r="N378" s="2254"/>
      <c r="O378" s="2254"/>
      <c r="P378" s="2254"/>
      <c r="Q378" s="2254"/>
      <c r="R378" s="2254"/>
      <c r="S378" s="2254"/>
      <c r="T378" s="2254"/>
      <c r="U378" s="2254"/>
      <c r="V378" s="2254"/>
      <c r="W378" s="2254"/>
      <c r="X378" s="2254"/>
      <c r="Y378" s="2254"/>
      <c r="Z378" s="2254"/>
      <c r="AA378" s="2254"/>
      <c r="AB378" s="2254"/>
      <c r="AC378" s="2254"/>
      <c r="AD378" s="2254"/>
      <c r="AE378" s="71"/>
      <c r="AF378" s="62"/>
      <c r="AG378" s="71"/>
      <c r="AH378" s="176"/>
      <c r="AI378" s="176"/>
      <c r="AJ378" s="176"/>
      <c r="AK378" s="176"/>
      <c r="AL378" s="1402"/>
      <c r="AM378" s="176"/>
      <c r="AN378" s="47"/>
      <c r="AO378" s="63" t="s">
        <v>855</v>
      </c>
      <c r="AP378" s="63">
        <f>SUM(AP364:AP377)</f>
        <v>0</v>
      </c>
      <c r="AQ378" s="1348">
        <f>IF(AP378&gt;0,AP378,0)</f>
        <v>0</v>
      </c>
      <c r="AR378" s="176"/>
      <c r="AS378" s="176"/>
    </row>
    <row r="379" spans="1:46" s="216" customFormat="1" ht="14.1" customHeight="1">
      <c r="A379" s="9"/>
      <c r="B379" s="65"/>
      <c r="C379" s="1265"/>
      <c r="D379" s="129"/>
      <c r="E379" s="317"/>
      <c r="F379" s="2254"/>
      <c r="G379" s="2254"/>
      <c r="H379" s="2254"/>
      <c r="I379" s="2254"/>
      <c r="J379" s="2254"/>
      <c r="K379" s="2254"/>
      <c r="L379" s="2254"/>
      <c r="M379" s="2254"/>
      <c r="N379" s="2254"/>
      <c r="O379" s="2254"/>
      <c r="P379" s="2254"/>
      <c r="Q379" s="2254"/>
      <c r="R379" s="2254"/>
      <c r="S379" s="2254"/>
      <c r="T379" s="2254"/>
      <c r="U379" s="2254"/>
      <c r="V379" s="2254"/>
      <c r="W379" s="2254"/>
      <c r="X379" s="2254"/>
      <c r="Y379" s="2254"/>
      <c r="Z379" s="2254"/>
      <c r="AA379" s="2254"/>
      <c r="AB379" s="2254"/>
      <c r="AC379" s="2254"/>
      <c r="AD379" s="2254"/>
      <c r="AE379" s="71"/>
      <c r="AF379" s="62"/>
      <c r="AG379" s="71"/>
      <c r="AH379" s="176"/>
      <c r="AI379" s="176"/>
      <c r="AJ379" s="176"/>
      <c r="AK379" s="176"/>
      <c r="AL379" s="1402"/>
      <c r="AM379" s="176"/>
      <c r="AN379" s="47"/>
      <c r="AO379" s="1343" t="s">
        <v>246</v>
      </c>
      <c r="AP379" s="1344">
        <f>IF(C429="Yes",5,0)</f>
        <v>0</v>
      </c>
      <c r="AQ379" s="166"/>
      <c r="AR379" s="176"/>
      <c r="AS379" s="176"/>
      <c r="AT379" s="535"/>
    </row>
    <row r="380" spans="1:46" s="216" customFormat="1" ht="14.1" customHeight="1">
      <c r="A380" s="9"/>
      <c r="B380" s="65"/>
      <c r="C380" s="1265"/>
      <c r="D380" s="129"/>
      <c r="E380" s="317"/>
      <c r="F380" s="2254"/>
      <c r="G380" s="2254"/>
      <c r="H380" s="2254"/>
      <c r="I380" s="2254"/>
      <c r="J380" s="2254"/>
      <c r="K380" s="2254"/>
      <c r="L380" s="2254"/>
      <c r="M380" s="2254"/>
      <c r="N380" s="2254"/>
      <c r="O380" s="2254"/>
      <c r="P380" s="2254"/>
      <c r="Q380" s="2254"/>
      <c r="R380" s="2254"/>
      <c r="S380" s="2254"/>
      <c r="T380" s="2254"/>
      <c r="U380" s="2254"/>
      <c r="V380" s="2254"/>
      <c r="W380" s="2254"/>
      <c r="X380" s="2254"/>
      <c r="Y380" s="2254"/>
      <c r="Z380" s="2254"/>
      <c r="AA380" s="2254"/>
      <c r="AB380" s="2254"/>
      <c r="AC380" s="2254"/>
      <c r="AD380" s="2254"/>
      <c r="AE380" s="71"/>
      <c r="AF380" s="62"/>
      <c r="AG380" s="71"/>
      <c r="AH380" s="176"/>
      <c r="AI380" s="176"/>
      <c r="AJ380" s="176"/>
      <c r="AK380" s="535"/>
      <c r="AL380" s="1261"/>
      <c r="AO380" s="1259"/>
      <c r="AP380" s="1344">
        <f>IF(C431="Yes",3,0)</f>
        <v>0</v>
      </c>
      <c r="AR380" s="176"/>
      <c r="AS380" s="176"/>
      <c r="AT380" s="535"/>
    </row>
    <row r="381" spans="1:46" s="216" customFormat="1" ht="14.1" customHeight="1">
      <c r="A381" s="9"/>
      <c r="B381" s="65"/>
      <c r="C381" s="2232" t="s">
        <v>750</v>
      </c>
      <c r="D381" s="1607"/>
      <c r="E381" s="317"/>
      <c r="F381" s="1257" t="s">
        <v>2053</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227" t="s">
        <v>786</v>
      </c>
      <c r="AG381" s="2227"/>
      <c r="AH381" s="2227"/>
      <c r="AI381" s="2227"/>
      <c r="AJ381" s="2227"/>
      <c r="AK381" s="2227"/>
      <c r="AL381" s="2228"/>
      <c r="AM381" s="176"/>
      <c r="AN381" s="47"/>
      <c r="AO381" s="1345" t="s">
        <v>247</v>
      </c>
      <c r="AP381" s="1346">
        <f>IF(C442="Yes",5,0)</f>
        <v>0</v>
      </c>
      <c r="AQ381" s="176"/>
      <c r="AR381" s="176"/>
      <c r="AS381" s="176"/>
      <c r="AT381" s="535"/>
    </row>
    <row r="382" spans="1:46" s="47" customFormat="1" ht="14.1"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1" customHeight="1">
      <c r="A383" s="9"/>
      <c r="B383" s="65"/>
      <c r="C383" s="2232" t="s">
        <v>750</v>
      </c>
      <c r="D383" s="1607"/>
      <c r="E383" s="1262"/>
      <c r="F383" s="1270" t="s">
        <v>1115</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434" t="s">
        <v>1114</v>
      </c>
      <c r="AG383" s="2434"/>
      <c r="AH383" s="2434"/>
      <c r="AI383" s="2434"/>
      <c r="AJ383" s="2434"/>
      <c r="AK383" s="2434"/>
      <c r="AL383" s="2435"/>
      <c r="AO383" s="1267" t="s">
        <v>113</v>
      </c>
      <c r="AP383" s="1346">
        <f>IF(C450="Yes",5,0)</f>
        <v>0</v>
      </c>
      <c r="AS383" s="176"/>
      <c r="AT383" s="176"/>
    </row>
    <row r="384" spans="1:46" s="47" customFormat="1" ht="14.1"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1"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1" customHeight="1">
      <c r="A386" s="9"/>
      <c r="B386" s="65"/>
      <c r="C386" s="1272"/>
      <c r="D386" s="1273"/>
      <c r="E386" s="1255" t="s">
        <v>601</v>
      </c>
      <c r="F386" s="2253" t="s">
        <v>2054</v>
      </c>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1273"/>
      <c r="AF386" s="1273"/>
      <c r="AG386" s="1273"/>
      <c r="AH386" s="1273"/>
      <c r="AI386" s="1273"/>
      <c r="AJ386" s="1273"/>
      <c r="AK386" s="1273"/>
      <c r="AL386" s="1401"/>
      <c r="AO386" s="1345" t="s">
        <v>973</v>
      </c>
      <c r="AP386" s="1346">
        <f>IF(C458="Yes",5,0)</f>
        <v>0</v>
      </c>
      <c r="AQ386" s="176"/>
      <c r="AR386" s="176"/>
      <c r="AS386" s="176"/>
      <c r="AT386" s="176"/>
    </row>
    <row r="387" spans="1:46" s="47" customFormat="1" ht="14.1" customHeight="1">
      <c r="A387" s="9"/>
      <c r="B387" s="65"/>
      <c r="C387" s="1265"/>
      <c r="D387" s="129"/>
      <c r="E387" s="317"/>
      <c r="F387" s="2254"/>
      <c r="G387" s="2254"/>
      <c r="H387" s="2254"/>
      <c r="I387" s="2254"/>
      <c r="J387" s="2254"/>
      <c r="K387" s="2254"/>
      <c r="L387" s="2254"/>
      <c r="M387" s="2254"/>
      <c r="N387" s="2254"/>
      <c r="O387" s="2254"/>
      <c r="P387" s="2254"/>
      <c r="Q387" s="2254"/>
      <c r="R387" s="2254"/>
      <c r="S387" s="2254"/>
      <c r="T387" s="2254"/>
      <c r="U387" s="2254"/>
      <c r="V387" s="2254"/>
      <c r="W387" s="2254"/>
      <c r="X387" s="2254"/>
      <c r="Y387" s="2254"/>
      <c r="Z387" s="2254"/>
      <c r="AA387" s="2254"/>
      <c r="AB387" s="2254"/>
      <c r="AC387" s="2254"/>
      <c r="AD387" s="2254"/>
      <c r="AE387" s="71"/>
      <c r="AF387" s="62"/>
      <c r="AG387" s="71"/>
      <c r="AH387" s="176"/>
      <c r="AI387" s="176"/>
      <c r="AJ387" s="176"/>
      <c r="AK387" s="176"/>
      <c r="AL387" s="1402"/>
      <c r="AO387" s="1345" t="s">
        <v>90</v>
      </c>
      <c r="AP387" s="1346">
        <f>IF(C463="Yes",5,0)</f>
        <v>0</v>
      </c>
      <c r="AQ387" s="176"/>
      <c r="AR387" s="176"/>
      <c r="AS387" s="176"/>
      <c r="AT387" s="176"/>
    </row>
    <row r="388" spans="1:46" s="47" customFormat="1" ht="14.1" customHeight="1">
      <c r="A388" s="9"/>
      <c r="B388" s="65"/>
      <c r="C388" s="1265"/>
      <c r="D388" s="129"/>
      <c r="E388" s="317"/>
      <c r="F388" s="2254"/>
      <c r="G388" s="2254"/>
      <c r="H388" s="2254"/>
      <c r="I388" s="2254"/>
      <c r="J388" s="2254"/>
      <c r="K388" s="2254"/>
      <c r="L388" s="2254"/>
      <c r="M388" s="2254"/>
      <c r="N388" s="2254"/>
      <c r="O388" s="2254"/>
      <c r="P388" s="2254"/>
      <c r="Q388" s="2254"/>
      <c r="R388" s="2254"/>
      <c r="S388" s="2254"/>
      <c r="T388" s="2254"/>
      <c r="U388" s="2254"/>
      <c r="V388" s="2254"/>
      <c r="W388" s="2254"/>
      <c r="X388" s="2254"/>
      <c r="Y388" s="2254"/>
      <c r="Z388" s="2254"/>
      <c r="AA388" s="2254"/>
      <c r="AB388" s="2254"/>
      <c r="AC388" s="2254"/>
      <c r="AD388" s="2254"/>
      <c r="AE388" s="71"/>
      <c r="AF388" s="62"/>
      <c r="AG388" s="71"/>
      <c r="AH388" s="176"/>
      <c r="AI388" s="176"/>
      <c r="AJ388" s="176"/>
      <c r="AK388" s="176"/>
      <c r="AL388" s="1402"/>
      <c r="AO388" s="1345" t="s">
        <v>91</v>
      </c>
      <c r="AP388" s="1346">
        <f>IF(C470="Yes",5,0)</f>
        <v>0</v>
      </c>
      <c r="AQ388" s="176"/>
      <c r="AR388" s="176"/>
      <c r="AS388" s="176"/>
      <c r="AT388" s="176"/>
    </row>
    <row r="389" spans="1:46" s="47" customFormat="1" ht="14.1" customHeight="1">
      <c r="A389" s="9"/>
      <c r="B389" s="65"/>
      <c r="C389" s="1265"/>
      <c r="D389" s="129"/>
      <c r="E389" s="317"/>
      <c r="F389" s="2254"/>
      <c r="G389" s="2254"/>
      <c r="H389" s="2254"/>
      <c r="I389" s="2254"/>
      <c r="J389" s="2254"/>
      <c r="K389" s="2254"/>
      <c r="L389" s="2254"/>
      <c r="M389" s="2254"/>
      <c r="N389" s="2254"/>
      <c r="O389" s="2254"/>
      <c r="P389" s="2254"/>
      <c r="Q389" s="2254"/>
      <c r="R389" s="2254"/>
      <c r="S389" s="2254"/>
      <c r="T389" s="2254"/>
      <c r="U389" s="2254"/>
      <c r="V389" s="2254"/>
      <c r="W389" s="2254"/>
      <c r="X389" s="2254"/>
      <c r="Y389" s="2254"/>
      <c r="Z389" s="2254"/>
      <c r="AA389" s="2254"/>
      <c r="AB389" s="2254"/>
      <c r="AC389" s="2254"/>
      <c r="AD389" s="2254"/>
      <c r="AE389" s="71"/>
      <c r="AF389" s="176"/>
      <c r="AG389" s="176"/>
      <c r="AH389" s="176"/>
      <c r="AI389" s="176"/>
      <c r="AJ389" s="176"/>
      <c r="AK389" s="176"/>
      <c r="AL389" s="1266"/>
      <c r="AO389" s="1267"/>
      <c r="AP389" s="1346">
        <f>IF(C472="Yes",3,0)</f>
        <v>0</v>
      </c>
      <c r="AQ389" s="176"/>
      <c r="AR389" s="176"/>
      <c r="AS389" s="176"/>
      <c r="AT389" s="176"/>
    </row>
    <row r="390" spans="1:46" s="47" customFormat="1" ht="14.1" customHeight="1">
      <c r="A390" s="9"/>
      <c r="B390" s="65"/>
      <c r="C390" s="2232" t="s">
        <v>750</v>
      </c>
      <c r="D390" s="1607"/>
      <c r="E390" s="317"/>
      <c r="F390" s="1257" t="s">
        <v>2055</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227" t="s">
        <v>1117</v>
      </c>
      <c r="AG390" s="2227"/>
      <c r="AH390" s="2227"/>
      <c r="AI390" s="2227"/>
      <c r="AJ390" s="2227"/>
      <c r="AK390" s="2227"/>
      <c r="AL390" s="2228"/>
      <c r="AO390" s="1334"/>
      <c r="AP390" s="1347">
        <f>IF(C474="Yes",2,0)</f>
        <v>0</v>
      </c>
      <c r="AQ390" s="176"/>
      <c r="AR390" s="176"/>
      <c r="AS390" s="176"/>
      <c r="AT390" s="176"/>
    </row>
    <row r="391" spans="1:46" s="47" customFormat="1" ht="14.1"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855</v>
      </c>
      <c r="AP391" s="534">
        <f>SUM(AP379:AP390)</f>
        <v>0</v>
      </c>
      <c r="AQ391" s="1348">
        <f>IF(AP391&gt;0,AP391,0)</f>
        <v>0</v>
      </c>
    </row>
    <row r="392" spans="1:46" s="47" customFormat="1" ht="14.1" customHeight="1">
      <c r="A392" s="9"/>
      <c r="B392" s="65"/>
      <c r="C392" s="2232" t="s">
        <v>750</v>
      </c>
      <c r="D392" s="1607"/>
      <c r="E392" s="317"/>
      <c r="F392" s="1279" t="s">
        <v>2056</v>
      </c>
      <c r="G392" s="1390"/>
      <c r="H392" s="1390"/>
      <c r="I392" s="1390"/>
      <c r="J392" s="1390"/>
      <c r="K392" s="1390"/>
      <c r="L392" s="1390"/>
      <c r="M392" s="1390"/>
      <c r="N392" s="1390"/>
      <c r="O392" s="1390"/>
      <c r="P392" s="1390"/>
      <c r="Q392" s="1390"/>
      <c r="R392" s="1390"/>
      <c r="S392" s="1390"/>
      <c r="T392" s="1390"/>
      <c r="U392" s="1390"/>
      <c r="V392" s="1390"/>
      <c r="W392" s="1390"/>
      <c r="X392" s="1390"/>
      <c r="Y392" s="1390"/>
      <c r="Z392" s="1390"/>
      <c r="AA392" s="1390"/>
      <c r="AB392" s="1390"/>
      <c r="AC392" s="1390"/>
      <c r="AD392" s="1390"/>
      <c r="AE392" s="176"/>
      <c r="AF392" s="2227" t="s">
        <v>786</v>
      </c>
      <c r="AG392" s="2227"/>
      <c r="AH392" s="2227"/>
      <c r="AI392" s="2227"/>
      <c r="AJ392" s="2227"/>
      <c r="AK392" s="2227"/>
      <c r="AL392" s="2228"/>
    </row>
    <row r="393" spans="1:46" s="47" customFormat="1" ht="14.1"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1" customHeight="1">
      <c r="A394" s="9"/>
      <c r="B394" s="65"/>
      <c r="C394" s="2232" t="s">
        <v>750</v>
      </c>
      <c r="D394" s="1607"/>
      <c r="E394" s="317"/>
      <c r="F394" s="1279" t="s">
        <v>2057</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227" t="s">
        <v>1114</v>
      </c>
      <c r="AG394" s="2227"/>
      <c r="AH394" s="2227"/>
      <c r="AI394" s="2227"/>
      <c r="AJ394" s="2227"/>
      <c r="AK394" s="2227"/>
      <c r="AL394" s="2228"/>
    </row>
    <row r="395" spans="1:46" s="47" customFormat="1" ht="14.1" customHeight="1">
      <c r="A395" s="9"/>
      <c r="B395" s="65"/>
      <c r="C395" s="1267"/>
      <c r="D395" s="176"/>
      <c r="E395" s="317"/>
      <c r="F395" s="176"/>
      <c r="G395" s="1390"/>
      <c r="H395" s="1390"/>
      <c r="I395" s="1390"/>
      <c r="J395" s="1390"/>
      <c r="K395" s="1390"/>
      <c r="L395" s="1390"/>
      <c r="M395" s="1390"/>
      <c r="N395" s="1390"/>
      <c r="O395" s="1390"/>
      <c r="P395" s="1390"/>
      <c r="Q395" s="1390"/>
      <c r="R395" s="1390"/>
      <c r="S395" s="1390"/>
      <c r="T395" s="1390"/>
      <c r="U395" s="1390"/>
      <c r="V395" s="1390"/>
      <c r="W395" s="1390"/>
      <c r="X395" s="1390"/>
      <c r="Y395" s="1390"/>
      <c r="Z395" s="1390"/>
      <c r="AA395" s="1390"/>
      <c r="AB395" s="1390"/>
      <c r="AC395" s="1390"/>
      <c r="AD395" s="1390"/>
      <c r="AE395" s="176"/>
      <c r="AF395" s="176"/>
      <c r="AG395" s="176"/>
      <c r="AH395" s="176"/>
      <c r="AI395" s="176"/>
      <c r="AJ395" s="176"/>
      <c r="AK395" s="176"/>
      <c r="AL395" s="1402"/>
    </row>
    <row r="396" spans="1:46" s="47" customFormat="1" ht="14.1" customHeight="1">
      <c r="A396" s="9"/>
      <c r="B396" s="65"/>
      <c r="C396" s="1282"/>
      <c r="D396" s="1283"/>
      <c r="E396" s="1269"/>
      <c r="F396" s="1284" t="s">
        <v>2058</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4"/>
    </row>
    <row r="397" spans="1:46" s="47" customFormat="1" ht="14.1"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72"/>
      <c r="D398" s="1273"/>
      <c r="E398" s="1255" t="s">
        <v>602</v>
      </c>
      <c r="F398" s="2253" t="s">
        <v>2059</v>
      </c>
      <c r="G398" s="2253"/>
      <c r="H398" s="2253"/>
      <c r="I398" s="2253"/>
      <c r="J398" s="2253"/>
      <c r="K398" s="2253"/>
      <c r="L398" s="2253"/>
      <c r="M398" s="2253"/>
      <c r="N398" s="2253"/>
      <c r="O398" s="2253"/>
      <c r="P398" s="2253"/>
      <c r="Q398" s="2253"/>
      <c r="R398" s="2253"/>
      <c r="S398" s="2253"/>
      <c r="T398" s="2253"/>
      <c r="U398" s="2253"/>
      <c r="V398" s="2253"/>
      <c r="W398" s="2253"/>
      <c r="X398" s="2253"/>
      <c r="Y398" s="2253"/>
      <c r="Z398" s="2253"/>
      <c r="AA398" s="2253"/>
      <c r="AB398" s="2253"/>
      <c r="AC398" s="2253"/>
      <c r="AD398" s="2253"/>
      <c r="AE398" s="1273"/>
      <c r="AF398" s="1273"/>
      <c r="AG398" s="1273"/>
      <c r="AH398" s="1273"/>
      <c r="AI398" s="1273"/>
      <c r="AJ398" s="1273"/>
      <c r="AK398" s="1273"/>
      <c r="AL398" s="1401"/>
    </row>
    <row r="399" spans="1:46" s="47" customFormat="1" ht="14.1" customHeight="1">
      <c r="A399" s="9"/>
      <c r="B399" s="65"/>
      <c r="C399" s="1265"/>
      <c r="D399" s="129"/>
      <c r="E399" s="317"/>
      <c r="F399" s="2254"/>
      <c r="G399" s="2254"/>
      <c r="H399" s="2254"/>
      <c r="I399" s="2254"/>
      <c r="J399" s="2254"/>
      <c r="K399" s="2254"/>
      <c r="L399" s="2254"/>
      <c r="M399" s="2254"/>
      <c r="N399" s="2254"/>
      <c r="O399" s="2254"/>
      <c r="P399" s="2254"/>
      <c r="Q399" s="2254"/>
      <c r="R399" s="2254"/>
      <c r="S399" s="2254"/>
      <c r="T399" s="2254"/>
      <c r="U399" s="2254"/>
      <c r="V399" s="2254"/>
      <c r="W399" s="2254"/>
      <c r="X399" s="2254"/>
      <c r="Y399" s="2254"/>
      <c r="Z399" s="2254"/>
      <c r="AA399" s="2254"/>
      <c r="AB399" s="2254"/>
      <c r="AC399" s="2254"/>
      <c r="AD399" s="2254"/>
      <c r="AE399" s="71"/>
      <c r="AF399" s="62"/>
      <c r="AG399" s="71"/>
      <c r="AH399" s="176"/>
      <c r="AI399" s="176"/>
      <c r="AJ399" s="176"/>
      <c r="AK399" s="176"/>
      <c r="AL399" s="1402"/>
    </row>
    <row r="400" spans="1:46" s="47" customFormat="1" ht="14.1" customHeight="1">
      <c r="A400" s="9"/>
      <c r="B400" s="65"/>
      <c r="C400" s="1265"/>
      <c r="D400" s="129"/>
      <c r="E400" s="317"/>
      <c r="F400" s="2254"/>
      <c r="G400" s="2254"/>
      <c r="H400" s="2254"/>
      <c r="I400" s="2254"/>
      <c r="J400" s="2254"/>
      <c r="K400" s="2254"/>
      <c r="L400" s="2254"/>
      <c r="M400" s="2254"/>
      <c r="N400" s="2254"/>
      <c r="O400" s="2254"/>
      <c r="P400" s="2254"/>
      <c r="Q400" s="2254"/>
      <c r="R400" s="2254"/>
      <c r="S400" s="2254"/>
      <c r="T400" s="2254"/>
      <c r="U400" s="2254"/>
      <c r="V400" s="2254"/>
      <c r="W400" s="2254"/>
      <c r="X400" s="2254"/>
      <c r="Y400" s="2254"/>
      <c r="Z400" s="2254"/>
      <c r="AA400" s="2254"/>
      <c r="AB400" s="2254"/>
      <c r="AC400" s="2254"/>
      <c r="AD400" s="2254"/>
      <c r="AE400" s="71"/>
      <c r="AF400" s="62"/>
      <c r="AG400" s="71"/>
      <c r="AH400" s="176"/>
      <c r="AI400" s="176"/>
      <c r="AJ400" s="176"/>
      <c r="AK400" s="176"/>
      <c r="AL400" s="1402"/>
      <c r="AN400" s="308"/>
    </row>
    <row r="401" spans="1:99" s="47" customFormat="1" ht="14.1" customHeight="1">
      <c r="A401" s="9"/>
      <c r="B401" s="65"/>
      <c r="C401" s="1265"/>
      <c r="D401" s="129"/>
      <c r="E401" s="317"/>
      <c r="F401" s="2254"/>
      <c r="G401" s="2254"/>
      <c r="H401" s="2254"/>
      <c r="I401" s="2254"/>
      <c r="J401" s="2254"/>
      <c r="K401" s="2254"/>
      <c r="L401" s="2254"/>
      <c r="M401" s="2254"/>
      <c r="N401" s="2254"/>
      <c r="O401" s="2254"/>
      <c r="P401" s="2254"/>
      <c r="Q401" s="2254"/>
      <c r="R401" s="2254"/>
      <c r="S401" s="2254"/>
      <c r="T401" s="2254"/>
      <c r="U401" s="2254"/>
      <c r="V401" s="2254"/>
      <c r="W401" s="2254"/>
      <c r="X401" s="2254"/>
      <c r="Y401" s="2254"/>
      <c r="Z401" s="2254"/>
      <c r="AA401" s="2254"/>
      <c r="AB401" s="2254"/>
      <c r="AC401" s="2254"/>
      <c r="AD401" s="2254"/>
      <c r="AE401" s="71"/>
      <c r="AF401" s="62"/>
      <c r="AG401" s="71"/>
      <c r="AH401" s="176"/>
      <c r="AI401" s="176"/>
      <c r="AJ401" s="176"/>
      <c r="AK401" s="176"/>
      <c r="AL401" s="1266"/>
    </row>
    <row r="402" spans="1:99" s="47" customFormat="1" ht="14.1" customHeight="1">
      <c r="A402" s="9"/>
      <c r="B402" s="65"/>
      <c r="C402" s="2232" t="s">
        <v>750</v>
      </c>
      <c r="D402" s="1607"/>
      <c r="E402" s="317"/>
      <c r="F402" s="1257" t="s">
        <v>2060</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227" t="s">
        <v>786</v>
      </c>
      <c r="AG402" s="2227"/>
      <c r="AH402" s="2227"/>
      <c r="AI402" s="2227"/>
      <c r="AJ402" s="2227"/>
      <c r="AK402" s="2227"/>
      <c r="AL402" s="2228"/>
      <c r="AN402" s="308"/>
    </row>
    <row r="403" spans="1:99" s="47" customFormat="1" ht="14.1"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1" customHeight="1">
      <c r="A404" s="9"/>
      <c r="B404" s="65"/>
      <c r="C404" s="2232" t="s">
        <v>750</v>
      </c>
      <c r="D404" s="1607"/>
      <c r="E404" s="359"/>
      <c r="F404" s="1257" t="s">
        <v>1118</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227" t="s">
        <v>1114</v>
      </c>
      <c r="AG404" s="2227"/>
      <c r="AH404" s="2227"/>
      <c r="AI404" s="2227"/>
      <c r="AJ404" s="2227"/>
      <c r="AK404" s="2227"/>
      <c r="AL404" s="2228"/>
      <c r="AN404" s="308"/>
    </row>
    <row r="405" spans="1:99" s="47" customFormat="1" ht="14.1"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1" customHeight="1">
      <c r="A406" s="9"/>
      <c r="B406" s="65"/>
      <c r="C406" s="2232" t="s">
        <v>750</v>
      </c>
      <c r="D406" s="1607"/>
      <c r="E406" s="317"/>
      <c r="F406" s="1257" t="s">
        <v>1120</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227" t="s">
        <v>1119</v>
      </c>
      <c r="AG406" s="2227"/>
      <c r="AH406" s="2227"/>
      <c r="AI406" s="2227"/>
      <c r="AJ406" s="2227"/>
      <c r="AK406" s="2227"/>
      <c r="AL406" s="2228"/>
    </row>
    <row r="407" spans="1:99" s="148" customFormat="1" ht="14.1"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4"/>
    </row>
    <row r="408" spans="1:99" s="47" customFormat="1" ht="14.1"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1"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1" customHeight="1">
      <c r="A410" s="9"/>
      <c r="B410" s="65"/>
      <c r="C410" s="2232" t="s">
        <v>750</v>
      </c>
      <c r="D410" s="1607"/>
      <c r="E410" s="1255" t="s">
        <v>603</v>
      </c>
      <c r="F410" s="2253" t="s">
        <v>2061</v>
      </c>
      <c r="G410" s="2253"/>
      <c r="H410" s="2253"/>
      <c r="I410" s="2253"/>
      <c r="J410" s="2253"/>
      <c r="K410" s="2253"/>
      <c r="L410" s="2253"/>
      <c r="M410" s="2253"/>
      <c r="N410" s="2253"/>
      <c r="O410" s="2253"/>
      <c r="P410" s="2253"/>
      <c r="Q410" s="2253"/>
      <c r="R410" s="2253"/>
      <c r="S410" s="2253"/>
      <c r="T410" s="2253"/>
      <c r="U410" s="2253"/>
      <c r="V410" s="2253"/>
      <c r="W410" s="2253"/>
      <c r="X410" s="2253"/>
      <c r="Y410" s="2253"/>
      <c r="Z410" s="2253"/>
      <c r="AA410" s="2253"/>
      <c r="AB410" s="2253"/>
      <c r="AC410" s="2253"/>
      <c r="AD410" s="2253"/>
      <c r="AE410" s="1273"/>
      <c r="AF410" s="2415" t="s">
        <v>786</v>
      </c>
      <c r="AG410" s="2415"/>
      <c r="AH410" s="2415"/>
      <c r="AI410" s="2415"/>
      <c r="AJ410" s="2415"/>
      <c r="AK410" s="2415"/>
      <c r="AL410" s="2416"/>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65"/>
      <c r="D411" s="129"/>
      <c r="E411" s="317"/>
      <c r="F411" s="2254"/>
      <c r="G411" s="2254"/>
      <c r="H411" s="2254"/>
      <c r="I411" s="2254"/>
      <c r="J411" s="2254"/>
      <c r="K411" s="2254"/>
      <c r="L411" s="2254"/>
      <c r="M411" s="2254"/>
      <c r="N411" s="2254"/>
      <c r="O411" s="2254"/>
      <c r="P411" s="2254"/>
      <c r="Q411" s="2254"/>
      <c r="R411" s="2254"/>
      <c r="S411" s="2254"/>
      <c r="T411" s="2254"/>
      <c r="U411" s="2254"/>
      <c r="V411" s="2254"/>
      <c r="W411" s="2254"/>
      <c r="X411" s="2254"/>
      <c r="Y411" s="2254"/>
      <c r="Z411" s="2254"/>
      <c r="AA411" s="2254"/>
      <c r="AB411" s="2254"/>
      <c r="AC411" s="2254"/>
      <c r="AD411" s="2254"/>
      <c r="AE411" s="176"/>
      <c r="AF411" s="176"/>
      <c r="AG411" s="176"/>
      <c r="AH411" s="176"/>
      <c r="AI411" s="176"/>
      <c r="AJ411" s="176"/>
      <c r="AK411" s="176"/>
      <c r="AL411" s="1405"/>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288"/>
      <c r="D412" s="1289"/>
      <c r="E412" s="1269"/>
      <c r="F412" s="2255"/>
      <c r="G412" s="2255"/>
      <c r="H412" s="2255"/>
      <c r="I412" s="2255"/>
      <c r="J412" s="2255"/>
      <c r="K412" s="2255"/>
      <c r="L412" s="2255"/>
      <c r="M412" s="2255"/>
      <c r="N412" s="2255"/>
      <c r="O412" s="2255"/>
      <c r="P412" s="2255"/>
      <c r="Q412" s="2255"/>
      <c r="R412" s="2255"/>
      <c r="S412" s="2255"/>
      <c r="T412" s="2255"/>
      <c r="U412" s="2255"/>
      <c r="V412" s="2255"/>
      <c r="W412" s="2255"/>
      <c r="X412" s="2255"/>
      <c r="Y412" s="2255"/>
      <c r="Z412" s="2255"/>
      <c r="AA412" s="2255"/>
      <c r="AB412" s="2255"/>
      <c r="AC412" s="2255"/>
      <c r="AD412" s="2255"/>
      <c r="AE412" s="1275"/>
      <c r="AF412" s="1276"/>
      <c r="AG412" s="1275"/>
      <c r="AH412" s="1277"/>
      <c r="AI412" s="1277"/>
      <c r="AJ412" s="1277"/>
      <c r="AK412" s="1277"/>
      <c r="AL412" s="1406"/>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72"/>
      <c r="D414" s="1273"/>
      <c r="E414" s="1255" t="s">
        <v>604</v>
      </c>
      <c r="F414" s="2239" t="s">
        <v>2063</v>
      </c>
      <c r="G414" s="2239"/>
      <c r="H414" s="2239"/>
      <c r="I414" s="2239"/>
      <c r="J414" s="2239"/>
      <c r="K414" s="2239"/>
      <c r="L414" s="2239"/>
      <c r="M414" s="2239"/>
      <c r="N414" s="2239"/>
      <c r="O414" s="2239"/>
      <c r="P414" s="2239"/>
      <c r="Q414" s="2239"/>
      <c r="R414" s="2239"/>
      <c r="S414" s="2239"/>
      <c r="T414" s="2239"/>
      <c r="U414" s="2239"/>
      <c r="V414" s="2239"/>
      <c r="W414" s="2239"/>
      <c r="X414" s="2239"/>
      <c r="Y414" s="2239"/>
      <c r="Z414" s="2239"/>
      <c r="AA414" s="2239"/>
      <c r="AB414" s="2239"/>
      <c r="AC414" s="2239"/>
      <c r="AD414" s="2239"/>
      <c r="AE414" s="1273"/>
      <c r="AF414" s="1273"/>
      <c r="AG414" s="1273"/>
      <c r="AH414" s="1273"/>
      <c r="AI414" s="1273"/>
      <c r="AJ414" s="1273"/>
      <c r="AK414" s="1273"/>
      <c r="AL414" s="1407"/>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65"/>
      <c r="D415" s="129"/>
      <c r="E415" s="317"/>
      <c r="F415" s="2240"/>
      <c r="G415" s="2240"/>
      <c r="H415" s="2240"/>
      <c r="I415" s="2240"/>
      <c r="J415" s="2240"/>
      <c r="K415" s="2240"/>
      <c r="L415" s="2240"/>
      <c r="M415" s="2240"/>
      <c r="N415" s="2240"/>
      <c r="O415" s="2240"/>
      <c r="P415" s="2240"/>
      <c r="Q415" s="2240"/>
      <c r="R415" s="2240"/>
      <c r="S415" s="2240"/>
      <c r="T415" s="2240"/>
      <c r="U415" s="2240"/>
      <c r="V415" s="2240"/>
      <c r="W415" s="2240"/>
      <c r="X415" s="2240"/>
      <c r="Y415" s="2240"/>
      <c r="Z415" s="2240"/>
      <c r="AA415" s="2240"/>
      <c r="AB415" s="2240"/>
      <c r="AC415" s="2240"/>
      <c r="AD415" s="2240"/>
      <c r="AE415" s="71"/>
      <c r="AF415" s="62"/>
      <c r="AG415" s="71"/>
      <c r="AH415" s="176"/>
      <c r="AI415" s="176"/>
      <c r="AJ415" s="176"/>
      <c r="AK415" s="176"/>
      <c r="AL415" s="1405"/>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65"/>
      <c r="D416" s="129"/>
      <c r="E416" s="317"/>
      <c r="F416" s="2240"/>
      <c r="G416" s="2240"/>
      <c r="H416" s="2240"/>
      <c r="I416" s="2240"/>
      <c r="J416" s="2240"/>
      <c r="K416" s="2240"/>
      <c r="L416" s="2240"/>
      <c r="M416" s="2240"/>
      <c r="N416" s="2240"/>
      <c r="O416" s="2240"/>
      <c r="P416" s="2240"/>
      <c r="Q416" s="2240"/>
      <c r="R416" s="2240"/>
      <c r="S416" s="2240"/>
      <c r="T416" s="2240"/>
      <c r="U416" s="2240"/>
      <c r="V416" s="2240"/>
      <c r="W416" s="2240"/>
      <c r="X416" s="2240"/>
      <c r="Y416" s="2240"/>
      <c r="Z416" s="2240"/>
      <c r="AA416" s="2240"/>
      <c r="AB416" s="2240"/>
      <c r="AC416" s="2240"/>
      <c r="AD416" s="2240"/>
      <c r="AE416" s="71"/>
      <c r="AF416" s="62"/>
      <c r="AG416" s="71"/>
      <c r="AH416" s="176"/>
      <c r="AI416" s="176"/>
      <c r="AJ416" s="176"/>
      <c r="AK416" s="176"/>
      <c r="AL416" s="1405"/>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32" t="s">
        <v>750</v>
      </c>
      <c r="D417" s="1607"/>
      <c r="E417" s="317"/>
      <c r="F417" s="1290" t="s">
        <v>2062</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1691" t="s">
        <v>786</v>
      </c>
      <c r="AG417" s="1691"/>
      <c r="AH417" s="1691"/>
      <c r="AI417" s="1691"/>
      <c r="AJ417" s="1691"/>
      <c r="AK417" s="1691"/>
      <c r="AL417" s="2436"/>
      <c r="CB417" s="65"/>
      <c r="CC417" s="65"/>
      <c r="CD417" s="65"/>
      <c r="CE417" s="65"/>
      <c r="CF417" s="65"/>
      <c r="CG417" s="65"/>
      <c r="CH417" s="68"/>
      <c r="CI417" s="17"/>
      <c r="CJ417" s="17"/>
      <c r="CK417" s="17"/>
      <c r="CL417" s="17"/>
      <c r="CM417" s="17"/>
    </row>
    <row r="418" spans="1:99" s="47" customFormat="1" ht="14.1" customHeight="1">
      <c r="A418" s="9"/>
      <c r="B418" s="65"/>
      <c r="C418" s="1265"/>
      <c r="D418" s="129"/>
      <c r="E418" s="317"/>
      <c r="F418" s="176"/>
      <c r="G418" s="1391"/>
      <c r="H418" s="1391"/>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32" t="s">
        <v>750</v>
      </c>
      <c r="D419" s="1607"/>
      <c r="E419" s="359"/>
      <c r="F419" s="1292" t="s">
        <v>1121</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1691" t="s">
        <v>1114</v>
      </c>
      <c r="AG419" s="1691"/>
      <c r="AH419" s="1691"/>
      <c r="AI419" s="1691"/>
      <c r="AJ419" s="1691"/>
      <c r="AK419" s="1691"/>
      <c r="AL419" s="2436"/>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32" t="s">
        <v>750</v>
      </c>
      <c r="D421" s="1607"/>
      <c r="E421" s="1269"/>
      <c r="F421" s="1293" t="s">
        <v>1122</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247" t="s">
        <v>1119</v>
      </c>
      <c r="AG421" s="2247"/>
      <c r="AH421" s="2247"/>
      <c r="AI421" s="2247"/>
      <c r="AJ421" s="2247"/>
      <c r="AK421" s="2247"/>
      <c r="AL421" s="2248"/>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3" t="s">
        <v>1655</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53"/>
      <c r="D426" s="1254"/>
      <c r="E426" s="1255" t="s">
        <v>135</v>
      </c>
      <c r="F426" s="2253" t="s">
        <v>2064</v>
      </c>
      <c r="G426" s="2253"/>
      <c r="H426" s="2253"/>
      <c r="I426" s="2253"/>
      <c r="J426" s="2253"/>
      <c r="K426" s="2253"/>
      <c r="L426" s="2253"/>
      <c r="M426" s="2253"/>
      <c r="N426" s="2253"/>
      <c r="O426" s="2253"/>
      <c r="P426" s="2253"/>
      <c r="Q426" s="2253"/>
      <c r="R426" s="2253"/>
      <c r="S426" s="2253"/>
      <c r="T426" s="2253"/>
      <c r="U426" s="2253"/>
      <c r="V426" s="2253"/>
      <c r="W426" s="2253"/>
      <c r="X426" s="2253"/>
      <c r="Y426" s="2253"/>
      <c r="Z426" s="2253"/>
      <c r="AA426" s="2253"/>
      <c r="AB426" s="2253"/>
      <c r="AC426" s="2253"/>
      <c r="AD426" s="2253"/>
      <c r="AE426" s="1254"/>
      <c r="AF426" s="1254"/>
      <c r="AG426" s="1254"/>
      <c r="AH426" s="1254"/>
      <c r="AI426" s="1254"/>
      <c r="AJ426" s="1254"/>
      <c r="AK426" s="1254"/>
      <c r="AL426" s="1407"/>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65"/>
      <c r="D427" s="129"/>
      <c r="E427" s="317"/>
      <c r="F427" s="2254"/>
      <c r="G427" s="2254"/>
      <c r="H427" s="2254"/>
      <c r="I427" s="2254"/>
      <c r="J427" s="2254"/>
      <c r="K427" s="2254"/>
      <c r="L427" s="2254"/>
      <c r="M427" s="2254"/>
      <c r="N427" s="2254"/>
      <c r="O427" s="2254"/>
      <c r="P427" s="2254"/>
      <c r="Q427" s="2254"/>
      <c r="R427" s="2254"/>
      <c r="S427" s="2254"/>
      <c r="T427" s="2254"/>
      <c r="U427" s="2254"/>
      <c r="V427" s="2254"/>
      <c r="W427" s="2254"/>
      <c r="X427" s="2254"/>
      <c r="Y427" s="2254"/>
      <c r="Z427" s="2254"/>
      <c r="AA427" s="2254"/>
      <c r="AB427" s="2254"/>
      <c r="AC427" s="2254"/>
      <c r="AD427" s="2254"/>
      <c r="AE427" s="71"/>
      <c r="AF427" s="62"/>
      <c r="AG427" s="71"/>
      <c r="AH427" s="176"/>
      <c r="AI427" s="176"/>
      <c r="AJ427" s="176"/>
      <c r="AK427" s="176"/>
      <c r="AL427" s="1405"/>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65"/>
      <c r="D428" s="129"/>
      <c r="E428" s="317"/>
      <c r="F428" s="2254"/>
      <c r="G428" s="2254"/>
      <c r="H428" s="2254"/>
      <c r="I428" s="2254"/>
      <c r="J428" s="2254"/>
      <c r="K428" s="2254"/>
      <c r="L428" s="2254"/>
      <c r="M428" s="2254"/>
      <c r="N428" s="2254"/>
      <c r="O428" s="2254"/>
      <c r="P428" s="2254"/>
      <c r="Q428" s="2254"/>
      <c r="R428" s="2254"/>
      <c r="S428" s="2254"/>
      <c r="T428" s="2254"/>
      <c r="U428" s="2254"/>
      <c r="V428" s="2254"/>
      <c r="W428" s="2254"/>
      <c r="X428" s="2254"/>
      <c r="Y428" s="2254"/>
      <c r="Z428" s="2254"/>
      <c r="AA428" s="2254"/>
      <c r="AB428" s="2254"/>
      <c r="AC428" s="2254"/>
      <c r="AD428" s="2254"/>
      <c r="AE428" s="71"/>
      <c r="AF428" s="62"/>
      <c r="AG428" s="71"/>
      <c r="AH428" s="176"/>
      <c r="AI428" s="176"/>
      <c r="AJ428" s="176"/>
      <c r="AK428" s="176"/>
      <c r="AL428" s="1405"/>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32" t="s">
        <v>750</v>
      </c>
      <c r="D429" s="1607"/>
      <c r="E429" s="317"/>
      <c r="F429" s="1298" t="s">
        <v>2065</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1691" t="s">
        <v>786</v>
      </c>
      <c r="AG429" s="1691"/>
      <c r="AH429" s="1691"/>
      <c r="AI429" s="1691"/>
      <c r="AJ429" s="1691"/>
      <c r="AK429" s="1691"/>
      <c r="AL429" s="2436"/>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32" t="s">
        <v>750</v>
      </c>
      <c r="D431" s="1607"/>
      <c r="E431" s="1262"/>
      <c r="F431" s="1263" t="s">
        <v>1123</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434" t="s">
        <v>1114</v>
      </c>
      <c r="AG431" s="2434"/>
      <c r="AH431" s="2434"/>
      <c r="AI431" s="2434"/>
      <c r="AJ431" s="2434"/>
      <c r="AK431" s="2434"/>
      <c r="AL431" s="2435"/>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79"/>
      <c r="D432" s="379"/>
      <c r="E432" s="359"/>
      <c r="F432" s="529"/>
      <c r="G432" s="523"/>
      <c r="H432" s="523"/>
      <c r="I432" s="523"/>
      <c r="J432" s="523"/>
      <c r="K432" s="523"/>
      <c r="L432" s="523"/>
      <c r="M432" s="523"/>
      <c r="N432" s="523"/>
      <c r="O432" s="523"/>
      <c r="P432" s="523"/>
      <c r="Q432" s="523"/>
      <c r="R432" s="1408"/>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72"/>
      <c r="D433" s="1273"/>
      <c r="E433" s="1255" t="s">
        <v>136</v>
      </c>
      <c r="F433" s="2253" t="s">
        <v>2066</v>
      </c>
      <c r="G433" s="2253"/>
      <c r="H433" s="2253"/>
      <c r="I433" s="2253"/>
      <c r="J433" s="2253"/>
      <c r="K433" s="2253"/>
      <c r="L433" s="2253"/>
      <c r="M433" s="2253"/>
      <c r="N433" s="2253"/>
      <c r="O433" s="2253"/>
      <c r="P433" s="2253"/>
      <c r="Q433" s="2253"/>
      <c r="R433" s="2254"/>
      <c r="S433" s="2253"/>
      <c r="T433" s="2253"/>
      <c r="U433" s="2253"/>
      <c r="V433" s="2253"/>
      <c r="W433" s="2253"/>
      <c r="X433" s="2253"/>
      <c r="Y433" s="2253"/>
      <c r="Z433" s="2253"/>
      <c r="AA433" s="2253"/>
      <c r="AB433" s="2253"/>
      <c r="AC433" s="2253"/>
      <c r="AD433" s="2253"/>
      <c r="AE433" s="1273"/>
      <c r="AF433" s="1273"/>
      <c r="AG433" s="1273"/>
      <c r="AH433" s="1273"/>
      <c r="AI433" s="1273"/>
      <c r="AJ433" s="1273"/>
      <c r="AK433" s="1273"/>
      <c r="AL433" s="1407"/>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65"/>
      <c r="D434" s="129"/>
      <c r="E434" s="317"/>
      <c r="F434" s="2254"/>
      <c r="G434" s="2254"/>
      <c r="H434" s="2254"/>
      <c r="I434" s="2254"/>
      <c r="J434" s="2254"/>
      <c r="K434" s="2254"/>
      <c r="L434" s="2254"/>
      <c r="M434" s="2254"/>
      <c r="N434" s="2254"/>
      <c r="O434" s="2254"/>
      <c r="P434" s="2254"/>
      <c r="Q434" s="2254"/>
      <c r="R434" s="2254"/>
      <c r="S434" s="2254"/>
      <c r="T434" s="2254"/>
      <c r="U434" s="2254"/>
      <c r="V434" s="2254"/>
      <c r="W434" s="2254"/>
      <c r="X434" s="2254"/>
      <c r="Y434" s="2254"/>
      <c r="Z434" s="2254"/>
      <c r="AA434" s="2254"/>
      <c r="AB434" s="2254"/>
      <c r="AC434" s="2254"/>
      <c r="AD434" s="2254"/>
      <c r="AE434" s="71"/>
      <c r="AF434" s="62"/>
      <c r="AG434" s="71"/>
      <c r="AH434" s="176"/>
      <c r="AI434" s="176"/>
      <c r="AJ434" s="176"/>
      <c r="AK434" s="176"/>
      <c r="AL434" s="1405"/>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65"/>
      <c r="D435" s="129"/>
      <c r="E435" s="317"/>
      <c r="F435" s="2254"/>
      <c r="G435" s="2254"/>
      <c r="H435" s="2254"/>
      <c r="I435" s="2254"/>
      <c r="J435" s="2254"/>
      <c r="K435" s="2254"/>
      <c r="L435" s="2254"/>
      <c r="M435" s="2254"/>
      <c r="N435" s="2254"/>
      <c r="O435" s="2254"/>
      <c r="P435" s="2254"/>
      <c r="Q435" s="2254"/>
      <c r="R435" s="2254"/>
      <c r="S435" s="2254"/>
      <c r="T435" s="2254"/>
      <c r="U435" s="2254"/>
      <c r="V435" s="2254"/>
      <c r="W435" s="2254"/>
      <c r="X435" s="2254"/>
      <c r="Y435" s="2254"/>
      <c r="Z435" s="2254"/>
      <c r="AA435" s="2254"/>
      <c r="AB435" s="2254"/>
      <c r="AC435" s="2254"/>
      <c r="AD435" s="2254"/>
      <c r="AE435" s="71"/>
      <c r="AF435" s="62"/>
      <c r="AG435" s="71"/>
      <c r="AH435" s="176"/>
      <c r="AI435" s="176"/>
      <c r="AJ435" s="176"/>
      <c r="AK435" s="176"/>
      <c r="AL435" s="1405"/>
      <c r="AM435" s="176"/>
      <c r="AN435" s="176"/>
      <c r="AO435" s="176"/>
      <c r="AP435" s="176"/>
      <c r="BR435" s="17"/>
      <c r="BS435" s="17"/>
      <c r="BT435" s="17"/>
      <c r="CE435" s="17"/>
      <c r="CF435" s="17"/>
      <c r="CG435" s="17"/>
    </row>
    <row r="436" spans="1:85" s="47" customFormat="1" ht="14.1" customHeight="1">
      <c r="A436" s="9"/>
      <c r="B436" s="65"/>
      <c r="C436" s="1396"/>
      <c r="D436" s="1397"/>
      <c r="E436" s="359"/>
      <c r="F436" s="2254"/>
      <c r="G436" s="2254"/>
      <c r="H436" s="2254"/>
      <c r="I436" s="2254"/>
      <c r="J436" s="2254"/>
      <c r="K436" s="2254"/>
      <c r="L436" s="2254"/>
      <c r="M436" s="2254"/>
      <c r="N436" s="2254"/>
      <c r="O436" s="2254"/>
      <c r="P436" s="2254"/>
      <c r="Q436" s="2254"/>
      <c r="R436" s="2254"/>
      <c r="S436" s="2254"/>
      <c r="T436" s="2254"/>
      <c r="U436" s="2254"/>
      <c r="V436" s="2254"/>
      <c r="W436" s="2254"/>
      <c r="X436" s="2254"/>
      <c r="Y436" s="2254"/>
      <c r="Z436" s="2254"/>
      <c r="AA436" s="2254"/>
      <c r="AB436" s="2254"/>
      <c r="AC436" s="2254"/>
      <c r="AD436" s="2254"/>
      <c r="AE436" s="1393"/>
      <c r="AF436" s="1393"/>
      <c r="AG436" s="1393"/>
      <c r="AH436" s="1393"/>
      <c r="AI436" s="1393"/>
      <c r="AJ436" s="1393"/>
      <c r="AK436" s="1393"/>
      <c r="AL436" s="1405"/>
      <c r="AM436" s="176"/>
      <c r="AN436" s="176"/>
      <c r="AO436" s="176"/>
      <c r="AP436" s="176"/>
      <c r="BR436" s="17"/>
      <c r="BS436" s="17"/>
      <c r="BT436" s="17"/>
      <c r="CE436" s="17"/>
      <c r="CF436" s="17"/>
      <c r="CG436" s="17"/>
    </row>
    <row r="437" spans="1:85" s="47" customFormat="1" ht="14.1" customHeight="1">
      <c r="A437" s="9"/>
      <c r="B437" s="65"/>
      <c r="C437" s="1396"/>
      <c r="D437" s="1397"/>
      <c r="E437" s="359"/>
      <c r="F437" s="2254"/>
      <c r="G437" s="2254"/>
      <c r="H437" s="2254"/>
      <c r="I437" s="2254"/>
      <c r="J437" s="2254"/>
      <c r="K437" s="2254"/>
      <c r="L437" s="2254"/>
      <c r="M437" s="2254"/>
      <c r="N437" s="2254"/>
      <c r="O437" s="2254"/>
      <c r="P437" s="2254"/>
      <c r="Q437" s="2254"/>
      <c r="R437" s="2254"/>
      <c r="S437" s="2254"/>
      <c r="T437" s="2254"/>
      <c r="U437" s="2254"/>
      <c r="V437" s="2254"/>
      <c r="W437" s="2254"/>
      <c r="X437" s="2254"/>
      <c r="Y437" s="2254"/>
      <c r="Z437" s="2254"/>
      <c r="AA437" s="2254"/>
      <c r="AB437" s="2254"/>
      <c r="AC437" s="2254"/>
      <c r="AD437" s="2254"/>
      <c r="AE437" s="1393"/>
      <c r="AF437" s="1393"/>
      <c r="AG437" s="1393"/>
      <c r="AH437" s="1393"/>
      <c r="AI437" s="1393"/>
      <c r="AJ437" s="1393"/>
      <c r="AK437" s="1393"/>
      <c r="AL437" s="1405"/>
      <c r="AM437" s="176"/>
      <c r="AN437" s="176"/>
      <c r="AO437" s="176"/>
      <c r="AP437" s="176"/>
      <c r="BB437" s="166"/>
      <c r="BC437" s="166"/>
      <c r="BD437" s="166"/>
      <c r="BE437" s="29"/>
      <c r="BF437" s="166"/>
      <c r="BG437" s="2330"/>
      <c r="BH437" s="2412"/>
      <c r="BI437" s="2412"/>
      <c r="BJ437" s="2412"/>
      <c r="BK437" s="2412"/>
      <c r="BL437" s="2412"/>
      <c r="BR437" s="17"/>
      <c r="BS437" s="17"/>
      <c r="BT437" s="17"/>
      <c r="CE437" s="17"/>
      <c r="CF437" s="17"/>
      <c r="CG437" s="17"/>
    </row>
    <row r="438" spans="1:85" s="47" customFormat="1" ht="14.1" customHeight="1">
      <c r="A438" s="9"/>
      <c r="B438" s="65"/>
      <c r="C438" s="1396"/>
      <c r="D438" s="1397"/>
      <c r="E438" s="359"/>
      <c r="F438" s="2254"/>
      <c r="G438" s="2254"/>
      <c r="H438" s="2254"/>
      <c r="I438" s="2254"/>
      <c r="J438" s="2254"/>
      <c r="K438" s="2254"/>
      <c r="L438" s="2254"/>
      <c r="M438" s="2254"/>
      <c r="N438" s="2254"/>
      <c r="O438" s="2254"/>
      <c r="P438" s="2254"/>
      <c r="Q438" s="2254"/>
      <c r="R438" s="2254"/>
      <c r="S438" s="2254"/>
      <c r="T438" s="2254"/>
      <c r="U438" s="2254"/>
      <c r="V438" s="2254"/>
      <c r="W438" s="2254"/>
      <c r="X438" s="2254"/>
      <c r="Y438" s="2254"/>
      <c r="Z438" s="2254"/>
      <c r="AA438" s="2254"/>
      <c r="AB438" s="2254"/>
      <c r="AC438" s="2254"/>
      <c r="AD438" s="2254"/>
      <c r="AE438" s="1393"/>
      <c r="AF438" s="1393"/>
      <c r="AG438" s="1393"/>
      <c r="AH438" s="1393"/>
      <c r="AI438" s="1393"/>
      <c r="AJ438" s="1393"/>
      <c r="AK438" s="1393"/>
      <c r="AL438" s="1405"/>
      <c r="AM438" s="176"/>
      <c r="AN438" s="176"/>
      <c r="AO438" s="176"/>
      <c r="AP438" s="176"/>
      <c r="BB438" s="27"/>
      <c r="BC438" s="27"/>
      <c r="BD438" s="27"/>
      <c r="BE438" s="166"/>
      <c r="BF438" s="166"/>
      <c r="BG438" s="2412"/>
      <c r="BH438" s="2412"/>
      <c r="BI438" s="2412"/>
      <c r="BJ438" s="2412"/>
      <c r="BK438" s="2412"/>
      <c r="BL438" s="2412"/>
      <c r="BR438" s="17"/>
      <c r="BS438" s="17"/>
      <c r="BT438" s="17"/>
      <c r="CE438" s="17"/>
      <c r="CF438" s="17"/>
      <c r="CG438" s="17"/>
    </row>
    <row r="439" spans="1:85" s="47" customFormat="1" ht="14.1" customHeight="1">
      <c r="A439" s="9"/>
      <c r="B439" s="65"/>
      <c r="C439" s="1396"/>
      <c r="D439" s="1397"/>
      <c r="E439" s="359"/>
      <c r="F439" s="2254"/>
      <c r="G439" s="2254"/>
      <c r="H439" s="2254"/>
      <c r="I439" s="2254"/>
      <c r="J439" s="2254"/>
      <c r="K439" s="2254"/>
      <c r="L439" s="2254"/>
      <c r="M439" s="2254"/>
      <c r="N439" s="2254"/>
      <c r="O439" s="2254"/>
      <c r="P439" s="2254"/>
      <c r="Q439" s="2254"/>
      <c r="R439" s="2254"/>
      <c r="S439" s="2254"/>
      <c r="T439" s="2254"/>
      <c r="U439" s="2254"/>
      <c r="V439" s="2254"/>
      <c r="W439" s="2254"/>
      <c r="X439" s="2254"/>
      <c r="Y439" s="2254"/>
      <c r="Z439" s="2254"/>
      <c r="AA439" s="2254"/>
      <c r="AB439" s="2254"/>
      <c r="AC439" s="2254"/>
      <c r="AD439" s="2254"/>
      <c r="AE439" s="1393"/>
      <c r="AF439" s="1393"/>
      <c r="AG439" s="1393"/>
      <c r="AH439" s="1393"/>
      <c r="AI439" s="1393"/>
      <c r="AJ439" s="1393"/>
      <c r="AK439" s="1393"/>
      <c r="AL439" s="1405"/>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1" customHeight="1">
      <c r="A440" s="9"/>
      <c r="B440" s="65"/>
      <c r="C440" s="1396"/>
      <c r="D440" s="1397"/>
      <c r="E440" s="359"/>
      <c r="F440" s="2254"/>
      <c r="G440" s="2254"/>
      <c r="H440" s="2254"/>
      <c r="I440" s="2254"/>
      <c r="J440" s="2254"/>
      <c r="K440" s="2254"/>
      <c r="L440" s="2254"/>
      <c r="M440" s="2254"/>
      <c r="N440" s="2254"/>
      <c r="O440" s="2254"/>
      <c r="P440" s="2254"/>
      <c r="Q440" s="2254"/>
      <c r="R440" s="2254"/>
      <c r="S440" s="2254"/>
      <c r="T440" s="2254"/>
      <c r="U440" s="2254"/>
      <c r="V440" s="2254"/>
      <c r="W440" s="2254"/>
      <c r="X440" s="2254"/>
      <c r="Y440" s="2254"/>
      <c r="Z440" s="2254"/>
      <c r="AA440" s="2254"/>
      <c r="AB440" s="2254"/>
      <c r="AC440" s="2254"/>
      <c r="AD440" s="2254"/>
      <c r="AE440" s="1393"/>
      <c r="AF440" s="1393"/>
      <c r="AG440" s="1393"/>
      <c r="AH440" s="1393"/>
      <c r="AI440" s="1393"/>
      <c r="AJ440" s="1393"/>
      <c r="AK440" s="1393"/>
      <c r="AL440" s="1405"/>
      <c r="AM440" s="176"/>
      <c r="AN440" s="176"/>
      <c r="AO440" s="176"/>
      <c r="AP440" s="176"/>
      <c r="BB440" s="2292"/>
      <c r="BC440" s="2292"/>
      <c r="BD440" s="2292"/>
      <c r="BE440" s="469"/>
      <c r="BF440" s="166"/>
      <c r="BG440" s="470"/>
      <c r="BH440" s="268"/>
      <c r="BI440" s="470"/>
      <c r="BJ440" s="268"/>
      <c r="BK440" s="470"/>
      <c r="BL440" s="268"/>
      <c r="BR440" s="17"/>
      <c r="BS440" s="17"/>
      <c r="BT440" s="17"/>
      <c r="CE440" s="17"/>
      <c r="CF440" s="17"/>
      <c r="CG440" s="17"/>
    </row>
    <row r="441" spans="1:85" s="47" customFormat="1" ht="14.1" customHeight="1">
      <c r="A441" s="9"/>
      <c r="B441" s="65"/>
      <c r="C441" s="1396"/>
      <c r="D441" s="1397"/>
      <c r="E441" s="359"/>
      <c r="F441" s="2254"/>
      <c r="G441" s="2254"/>
      <c r="H441" s="2254"/>
      <c r="I441" s="2254"/>
      <c r="J441" s="2254"/>
      <c r="K441" s="2254"/>
      <c r="L441" s="2254"/>
      <c r="M441" s="2254"/>
      <c r="N441" s="2254"/>
      <c r="O441" s="2254"/>
      <c r="P441" s="2254"/>
      <c r="Q441" s="2254"/>
      <c r="R441" s="2254"/>
      <c r="S441" s="2254"/>
      <c r="T441" s="2254"/>
      <c r="U441" s="2254"/>
      <c r="V441" s="2254"/>
      <c r="W441" s="2254"/>
      <c r="X441" s="2254"/>
      <c r="Y441" s="2254"/>
      <c r="Z441" s="2254"/>
      <c r="AA441" s="2254"/>
      <c r="AB441" s="2254"/>
      <c r="AC441" s="2254"/>
      <c r="AD441" s="2254"/>
      <c r="AE441" s="1393"/>
      <c r="AF441" s="1393"/>
      <c r="AG441" s="1393"/>
      <c r="AH441" s="1393"/>
      <c r="AI441" s="1393"/>
      <c r="AJ441" s="1393"/>
      <c r="AK441" s="1393"/>
      <c r="AL441" s="1405"/>
      <c r="AM441" s="176"/>
      <c r="AN441" s="176"/>
      <c r="AO441" s="176"/>
      <c r="AP441" s="176"/>
      <c r="BB441" s="2292"/>
      <c r="BC441" s="2292"/>
      <c r="BD441" s="2292"/>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1" customHeight="1">
      <c r="A442" s="9"/>
      <c r="C442" s="2232" t="s">
        <v>750</v>
      </c>
      <c r="D442" s="1607"/>
      <c r="E442" s="359"/>
      <c r="F442" s="1257" t="s">
        <v>2067</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1691" t="s">
        <v>786</v>
      </c>
      <c r="AG442" s="1691"/>
      <c r="AH442" s="1691"/>
      <c r="AI442" s="1691"/>
      <c r="AJ442" s="1691"/>
      <c r="AK442" s="1691"/>
      <c r="AL442" s="2436"/>
      <c r="BB442" s="2292"/>
      <c r="BC442" s="2292"/>
      <c r="BD442" s="2292"/>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292"/>
      <c r="BC443" s="2292"/>
      <c r="BD443" s="2292"/>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1" customHeight="1">
      <c r="A444" s="9"/>
      <c r="B444" s="65"/>
      <c r="C444" s="2232" t="s">
        <v>750</v>
      </c>
      <c r="D444" s="1607"/>
      <c r="E444" s="1262"/>
      <c r="F444" s="1263" t="s">
        <v>2068</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434" t="s">
        <v>1114</v>
      </c>
      <c r="AG444" s="2434"/>
      <c r="AH444" s="2434"/>
      <c r="AI444" s="2434"/>
      <c r="AJ444" s="2434"/>
      <c r="AK444" s="2434"/>
      <c r="AL444" s="2435"/>
      <c r="BB444" s="2292"/>
      <c r="BC444" s="2292"/>
      <c r="BD444" s="2292"/>
      <c r="BE444" s="469"/>
      <c r="BF444" s="166"/>
      <c r="BG444" s="268"/>
      <c r="BH444" s="470"/>
      <c r="BI444" s="268"/>
      <c r="BJ444" s="470"/>
      <c r="BK444" s="268"/>
      <c r="BL444" s="470"/>
      <c r="BR444" s="17"/>
      <c r="BS444" s="17"/>
      <c r="CE444" s="17"/>
      <c r="CF444" s="17"/>
      <c r="CG444" s="17"/>
    </row>
    <row r="445" spans="1:85" s="47" customFormat="1" ht="14.1"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292"/>
      <c r="BC445" s="2292"/>
      <c r="BD445" s="2292"/>
      <c r="BE445" s="469"/>
      <c r="BF445" s="166"/>
      <c r="BG445" s="470"/>
      <c r="BH445" s="268"/>
      <c r="BI445" s="470"/>
      <c r="BJ445" s="268"/>
      <c r="BK445" s="470"/>
      <c r="BL445" s="268"/>
      <c r="BR445" s="17"/>
      <c r="BS445" s="17"/>
      <c r="CE445" s="17"/>
      <c r="CF445" s="17"/>
      <c r="CG445" s="17"/>
    </row>
    <row r="446" spans="1:85" s="47" customFormat="1" ht="14.1" customHeight="1">
      <c r="A446" s="9"/>
      <c r="B446" s="65"/>
      <c r="C446" s="1272"/>
      <c r="D446" s="1273"/>
      <c r="E446" s="1255" t="s">
        <v>137</v>
      </c>
      <c r="F446" s="2253" t="s">
        <v>2054</v>
      </c>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1273"/>
      <c r="AF446" s="1273"/>
      <c r="AG446" s="1273"/>
      <c r="AH446" s="1273"/>
      <c r="AI446" s="1273"/>
      <c r="AJ446" s="1273"/>
      <c r="AK446" s="1273"/>
      <c r="AL446" s="1407"/>
      <c r="AM446" s="176"/>
      <c r="AN446" s="176"/>
      <c r="AO446" s="176"/>
      <c r="AP446" s="176"/>
      <c r="BB446" s="2292"/>
      <c r="BC446" s="2292"/>
      <c r="BD446" s="2292"/>
      <c r="BE446" s="469"/>
      <c r="BF446" s="166"/>
      <c r="BG446" s="268"/>
      <c r="BH446" s="470"/>
      <c r="BI446" s="268"/>
      <c r="BJ446" s="470"/>
      <c r="BK446" s="268"/>
      <c r="BL446" s="470"/>
      <c r="BR446" s="17"/>
      <c r="BS446" s="17"/>
      <c r="CE446" s="17"/>
      <c r="CF446" s="17"/>
      <c r="CG446" s="17"/>
    </row>
    <row r="447" spans="1:85" s="47" customFormat="1" ht="14.1" customHeight="1">
      <c r="A447" s="9"/>
      <c r="B447" s="65"/>
      <c r="C447" s="1396"/>
      <c r="D447" s="1397"/>
      <c r="E447" s="359"/>
      <c r="F447" s="2254"/>
      <c r="G447" s="2254"/>
      <c r="H447" s="2254"/>
      <c r="I447" s="2254"/>
      <c r="J447" s="2254"/>
      <c r="K447" s="2254"/>
      <c r="L447" s="2254"/>
      <c r="M447" s="2254"/>
      <c r="N447" s="2254"/>
      <c r="O447" s="2254"/>
      <c r="P447" s="2254"/>
      <c r="Q447" s="2254"/>
      <c r="R447" s="2254"/>
      <c r="S447" s="2254"/>
      <c r="T447" s="2254"/>
      <c r="U447" s="2254"/>
      <c r="V447" s="2254"/>
      <c r="W447" s="2254"/>
      <c r="X447" s="2254"/>
      <c r="Y447" s="2254"/>
      <c r="Z447" s="2254"/>
      <c r="AA447" s="2254"/>
      <c r="AB447" s="2254"/>
      <c r="AC447" s="2254"/>
      <c r="AD447" s="2254"/>
      <c r="AE447" s="1393"/>
      <c r="AF447" s="1393"/>
      <c r="AG447" s="1393"/>
      <c r="AH447" s="1393"/>
      <c r="AI447" s="1393"/>
      <c r="AJ447" s="1393"/>
      <c r="AK447" s="1393"/>
      <c r="AL447" s="1405"/>
      <c r="AM447" s="176"/>
      <c r="AN447" s="176"/>
      <c r="AO447" s="176"/>
      <c r="AP447" s="176"/>
      <c r="BB447" s="2292"/>
      <c r="BC447" s="2292"/>
      <c r="BD447" s="2292"/>
      <c r="BE447" s="469"/>
      <c r="BF447" s="166"/>
      <c r="BG447" s="470"/>
      <c r="BH447" s="268"/>
      <c r="BI447" s="470"/>
      <c r="BJ447" s="268"/>
      <c r="BK447" s="470"/>
      <c r="BL447" s="268"/>
      <c r="BR447" s="17"/>
      <c r="BS447" s="17"/>
      <c r="CE447" s="17"/>
      <c r="CF447" s="17"/>
      <c r="CG447" s="17"/>
    </row>
    <row r="448" spans="1:85" s="47" customFormat="1" ht="14.1" customHeight="1">
      <c r="A448" s="9"/>
      <c r="B448" s="65"/>
      <c r="C448" s="1396"/>
      <c r="D448" s="1397"/>
      <c r="E448" s="359"/>
      <c r="F448" s="2254"/>
      <c r="G448" s="2254"/>
      <c r="H448" s="2254"/>
      <c r="I448" s="2254"/>
      <c r="J448" s="2254"/>
      <c r="K448" s="2254"/>
      <c r="L448" s="2254"/>
      <c r="M448" s="2254"/>
      <c r="N448" s="2254"/>
      <c r="O448" s="2254"/>
      <c r="P448" s="2254"/>
      <c r="Q448" s="2254"/>
      <c r="R448" s="2254"/>
      <c r="S448" s="2254"/>
      <c r="T448" s="2254"/>
      <c r="U448" s="2254"/>
      <c r="V448" s="2254"/>
      <c r="W448" s="2254"/>
      <c r="X448" s="2254"/>
      <c r="Y448" s="2254"/>
      <c r="Z448" s="2254"/>
      <c r="AA448" s="2254"/>
      <c r="AB448" s="2254"/>
      <c r="AC448" s="2254"/>
      <c r="AD448" s="2254"/>
      <c r="AE448" s="1393"/>
      <c r="AF448" s="1393"/>
      <c r="AG448" s="1393"/>
      <c r="AH448" s="1393"/>
      <c r="AI448" s="1393"/>
      <c r="AJ448" s="1393"/>
      <c r="AK448" s="1393"/>
      <c r="AL448" s="1405"/>
      <c r="AM448" s="176"/>
      <c r="AN448" s="176"/>
      <c r="AO448" s="176"/>
      <c r="AP448" s="176"/>
      <c r="BR448" s="17"/>
      <c r="BS448" s="17"/>
      <c r="CE448" s="17"/>
      <c r="CF448" s="17"/>
      <c r="CG448" s="17"/>
    </row>
    <row r="449" spans="1:85" s="47" customFormat="1" ht="14.1" customHeight="1">
      <c r="A449" s="9"/>
      <c r="B449" s="65"/>
      <c r="C449" s="1396"/>
      <c r="D449" s="1397"/>
      <c r="E449" s="359"/>
      <c r="F449" s="2254"/>
      <c r="G449" s="2254"/>
      <c r="H449" s="2254"/>
      <c r="I449" s="2254"/>
      <c r="J449" s="2254"/>
      <c r="K449" s="2254"/>
      <c r="L449" s="2254"/>
      <c r="M449" s="2254"/>
      <c r="N449" s="2254"/>
      <c r="O449" s="2254"/>
      <c r="P449" s="2254"/>
      <c r="Q449" s="2254"/>
      <c r="R449" s="2254"/>
      <c r="S449" s="2254"/>
      <c r="T449" s="2254"/>
      <c r="U449" s="2254"/>
      <c r="V449" s="2254"/>
      <c r="W449" s="2254"/>
      <c r="X449" s="2254"/>
      <c r="Y449" s="2254"/>
      <c r="Z449" s="2254"/>
      <c r="AA449" s="2254"/>
      <c r="AB449" s="2254"/>
      <c r="AC449" s="2254"/>
      <c r="AD449" s="2254"/>
      <c r="AE449" s="1393"/>
      <c r="AF449" s="1393"/>
      <c r="AG449" s="1393"/>
      <c r="AH449" s="1393"/>
      <c r="AI449" s="1393"/>
      <c r="AJ449" s="1393"/>
      <c r="AK449" s="1393"/>
      <c r="AL449" s="1405"/>
      <c r="AM449" s="176"/>
      <c r="AN449" s="539"/>
      <c r="AO449" s="129"/>
      <c r="AP449" s="129"/>
      <c r="BR449" s="17"/>
      <c r="BS449" s="17"/>
      <c r="CE449" s="17"/>
      <c r="CF449" s="17"/>
      <c r="CG449" s="17"/>
    </row>
    <row r="450" spans="1:85" s="47" customFormat="1" ht="14.1" customHeight="1">
      <c r="A450" s="9"/>
      <c r="B450" s="65"/>
      <c r="C450" s="2437" t="s">
        <v>750</v>
      </c>
      <c r="D450" s="1607"/>
      <c r="E450" s="359"/>
      <c r="F450" s="1257" t="s">
        <v>2055</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1691" t="s">
        <v>786</v>
      </c>
      <c r="AG450" s="1691"/>
      <c r="AH450" s="1691"/>
      <c r="AI450" s="1691"/>
      <c r="AJ450" s="1691"/>
      <c r="AK450" s="1691"/>
      <c r="AL450" s="2436"/>
      <c r="BR450" s="17"/>
      <c r="BS450" s="17"/>
      <c r="BX450" s="17"/>
      <c r="BY450" s="17"/>
      <c r="BZ450" s="17"/>
      <c r="CA450" s="17"/>
      <c r="CB450" s="17"/>
      <c r="CC450" s="17"/>
      <c r="CD450" s="17"/>
      <c r="CE450" s="17"/>
      <c r="CF450" s="17"/>
      <c r="CG450" s="17"/>
    </row>
    <row r="451" spans="1:85" s="47" customFormat="1" ht="14.1" customHeight="1">
      <c r="A451" s="9"/>
      <c r="B451" s="65"/>
      <c r="C451" s="1396"/>
      <c r="D451" s="1397"/>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3"/>
      <c r="AG451" s="1393"/>
      <c r="AH451" s="1393"/>
      <c r="AI451" s="1393"/>
      <c r="AJ451" s="1393"/>
      <c r="AK451" s="1393"/>
      <c r="AL451" s="1394"/>
      <c r="BR451" s="17"/>
      <c r="BS451" s="17"/>
      <c r="BX451" s="17"/>
      <c r="BY451" s="17"/>
      <c r="BZ451" s="17"/>
      <c r="CA451" s="17"/>
      <c r="CB451" s="17"/>
      <c r="CC451" s="17"/>
      <c r="CD451" s="17"/>
      <c r="CE451" s="17"/>
      <c r="CF451" s="17"/>
      <c r="CG451" s="17"/>
    </row>
    <row r="452" spans="1:85" s="47" customFormat="1" ht="14.1" customHeight="1">
      <c r="A452" s="9"/>
      <c r="B452" s="65"/>
      <c r="C452" s="2232" t="s">
        <v>750</v>
      </c>
      <c r="D452" s="1607"/>
      <c r="E452" s="317"/>
      <c r="F452" s="1279" t="s">
        <v>2056</v>
      </c>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76"/>
      <c r="AF452" s="2227" t="s">
        <v>1114</v>
      </c>
      <c r="AG452" s="2227"/>
      <c r="AH452" s="2227"/>
      <c r="AI452" s="2227"/>
      <c r="AJ452" s="2227"/>
      <c r="AK452" s="2227"/>
      <c r="AL452" s="2228"/>
      <c r="BR452" s="17"/>
      <c r="BS452" s="17"/>
      <c r="BX452" s="17"/>
      <c r="BY452" s="17"/>
      <c r="BZ452" s="17"/>
      <c r="CA452" s="17"/>
      <c r="CB452" s="17"/>
      <c r="CC452" s="17"/>
      <c r="CD452" s="17"/>
      <c r="CE452" s="17"/>
      <c r="CF452" s="17"/>
      <c r="CG452" s="17"/>
    </row>
    <row r="453" spans="1:85" s="47" customFormat="1" ht="14.1"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32" t="s">
        <v>750</v>
      </c>
      <c r="D454" s="1607"/>
      <c r="E454" s="317"/>
      <c r="F454" s="1279" t="s">
        <v>2057</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227" t="s">
        <v>1119</v>
      </c>
      <c r="AG454" s="2227"/>
      <c r="AH454" s="2227"/>
      <c r="AI454" s="2227"/>
      <c r="AJ454" s="2227"/>
      <c r="AK454" s="2227"/>
      <c r="AL454" s="2228"/>
    </row>
    <row r="455" spans="1:85" ht="14.1" customHeight="1">
      <c r="A455" s="9"/>
      <c r="C455" s="1265"/>
      <c r="D455" s="129"/>
      <c r="E455" s="317"/>
      <c r="F455" s="1268"/>
      <c r="G455" s="1390"/>
      <c r="H455" s="1390"/>
      <c r="I455" s="1390"/>
      <c r="J455" s="1390"/>
      <c r="K455" s="1390"/>
      <c r="L455" s="1390"/>
      <c r="M455" s="1390"/>
      <c r="N455" s="1390"/>
      <c r="O455" s="1390"/>
      <c r="P455" s="1390"/>
      <c r="Q455" s="1390"/>
      <c r="R455" s="1390"/>
      <c r="S455" s="1390"/>
      <c r="T455" s="1390"/>
      <c r="U455" s="1390"/>
      <c r="V455" s="1390"/>
      <c r="W455" s="1390"/>
      <c r="X455" s="1390"/>
      <c r="Y455" s="1390"/>
      <c r="Z455" s="1390"/>
      <c r="AA455" s="1390"/>
      <c r="AB455" s="1390"/>
      <c r="AC455" s="1390"/>
      <c r="AD455" s="1390"/>
      <c r="AE455" s="129"/>
      <c r="AF455" s="129"/>
      <c r="AG455" s="129"/>
      <c r="AH455" s="129"/>
      <c r="AI455" s="129"/>
      <c r="AJ455" s="129"/>
      <c r="AK455" s="129"/>
      <c r="AL455" s="1405"/>
      <c r="AM455" s="176"/>
      <c r="AN455" s="176"/>
      <c r="AO455" s="176"/>
      <c r="AP455" s="176"/>
      <c r="BA455" s="47"/>
      <c r="BM455" s="47"/>
    </row>
    <row r="456" spans="1:85" ht="14.1" customHeight="1">
      <c r="A456" s="9"/>
      <c r="C456" s="1282"/>
      <c r="D456" s="1283"/>
      <c r="E456" s="1269"/>
      <c r="F456" s="1289" t="s">
        <v>2058</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6"/>
      <c r="AM456" s="539"/>
      <c r="AN456" s="176"/>
      <c r="AO456" s="176"/>
      <c r="AP456" s="176"/>
      <c r="BA456" s="47"/>
      <c r="BM456" s="47"/>
    </row>
    <row r="457" spans="1:85" ht="14.1"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1" customHeight="1">
      <c r="A458" s="9"/>
      <c r="B458" s="65"/>
      <c r="C458" s="2232" t="s">
        <v>750</v>
      </c>
      <c r="D458" s="1607"/>
      <c r="E458" s="1255" t="s">
        <v>1125</v>
      </c>
      <c r="F458" s="2253" t="s">
        <v>1127</v>
      </c>
      <c r="G458" s="2253"/>
      <c r="H458" s="2253"/>
      <c r="I458" s="2253"/>
      <c r="J458" s="2253"/>
      <c r="K458" s="2253"/>
      <c r="L458" s="2253"/>
      <c r="M458" s="2253"/>
      <c r="N458" s="2253"/>
      <c r="O458" s="2253"/>
      <c r="P458" s="2253"/>
      <c r="Q458" s="2253"/>
      <c r="R458" s="2253"/>
      <c r="S458" s="2253"/>
      <c r="T458" s="2253"/>
      <c r="U458" s="2253"/>
      <c r="V458" s="2253"/>
      <c r="W458" s="2253"/>
      <c r="X458" s="2253"/>
      <c r="Y458" s="2253"/>
      <c r="Z458" s="2253"/>
      <c r="AA458" s="2253"/>
      <c r="AB458" s="2253"/>
      <c r="AC458" s="2253"/>
      <c r="AD458" s="2253"/>
      <c r="AE458" s="1273"/>
      <c r="AF458" s="2491" t="s">
        <v>786</v>
      </c>
      <c r="AG458" s="2491"/>
      <c r="AH458" s="2491"/>
      <c r="AI458" s="2491"/>
      <c r="AJ458" s="2491"/>
      <c r="AK458" s="2491"/>
      <c r="AL458" s="2492"/>
    </row>
    <row r="459" spans="1:85" s="47" customFormat="1" ht="14.1" customHeight="1">
      <c r="A459" s="9"/>
      <c r="B459" s="65"/>
      <c r="C459" s="1396"/>
      <c r="D459" s="1397"/>
      <c r="E459" s="359"/>
      <c r="F459" s="2254"/>
      <c r="G459" s="2254"/>
      <c r="H459" s="2254"/>
      <c r="I459" s="2254"/>
      <c r="J459" s="2254"/>
      <c r="K459" s="2254"/>
      <c r="L459" s="2254"/>
      <c r="M459" s="2254"/>
      <c r="N459" s="2254"/>
      <c r="O459" s="2254"/>
      <c r="P459" s="2254"/>
      <c r="Q459" s="2254"/>
      <c r="R459" s="2254"/>
      <c r="S459" s="2254"/>
      <c r="T459" s="2254"/>
      <c r="U459" s="2254"/>
      <c r="V459" s="2254"/>
      <c r="W459" s="2254"/>
      <c r="X459" s="2254"/>
      <c r="Y459" s="2254"/>
      <c r="Z459" s="2254"/>
      <c r="AA459" s="2254"/>
      <c r="AB459" s="2254"/>
      <c r="AC459" s="2254"/>
      <c r="AD459" s="2254"/>
      <c r="AE459" s="1393"/>
      <c r="AF459" s="1393"/>
      <c r="AG459" s="1393"/>
      <c r="AH459" s="1393"/>
      <c r="AI459" s="1393"/>
      <c r="AJ459" s="1393"/>
      <c r="AK459" s="1393"/>
      <c r="AL459" s="1405"/>
      <c r="AM459" s="176"/>
      <c r="AN459" s="176"/>
      <c r="AO459" s="176"/>
      <c r="AP459" s="176"/>
    </row>
    <row r="460" spans="1:85" s="47" customFormat="1" ht="14.1" customHeight="1">
      <c r="A460" s="9"/>
      <c r="B460" s="65"/>
      <c r="C460" s="1396"/>
      <c r="D460" s="1397"/>
      <c r="E460" s="359"/>
      <c r="F460" s="2254"/>
      <c r="G460" s="2254"/>
      <c r="H460" s="2254"/>
      <c r="I460" s="2254"/>
      <c r="J460" s="2254"/>
      <c r="K460" s="2254"/>
      <c r="L460" s="2254"/>
      <c r="M460" s="2254"/>
      <c r="N460" s="2254"/>
      <c r="O460" s="2254"/>
      <c r="P460" s="2254"/>
      <c r="Q460" s="2254"/>
      <c r="R460" s="2254"/>
      <c r="S460" s="2254"/>
      <c r="T460" s="2254"/>
      <c r="U460" s="2254"/>
      <c r="V460" s="2254"/>
      <c r="W460" s="2254"/>
      <c r="X460" s="2254"/>
      <c r="Y460" s="2254"/>
      <c r="Z460" s="2254"/>
      <c r="AA460" s="2254"/>
      <c r="AB460" s="2254"/>
      <c r="AC460" s="2254"/>
      <c r="AD460" s="2254"/>
      <c r="AE460" s="1393"/>
      <c r="AF460" s="1393"/>
      <c r="AG460" s="1393"/>
      <c r="AH460" s="1393"/>
      <c r="AI460" s="1393"/>
      <c r="AJ460" s="1393"/>
      <c r="AK460" s="1393"/>
      <c r="AL460" s="1405"/>
      <c r="AM460" s="176"/>
      <c r="AN460" s="176"/>
      <c r="AO460" s="176"/>
      <c r="AP460" s="176"/>
    </row>
    <row r="461" spans="1:85" s="47" customFormat="1" ht="14.1" customHeight="1">
      <c r="A461" s="9"/>
      <c r="B461" s="65"/>
      <c r="C461" s="1300"/>
      <c r="D461" s="1301"/>
      <c r="E461" s="1262"/>
      <c r="F461" s="2255"/>
      <c r="G461" s="2255"/>
      <c r="H461" s="2255"/>
      <c r="I461" s="2255"/>
      <c r="J461" s="2255"/>
      <c r="K461" s="2255"/>
      <c r="L461" s="2255"/>
      <c r="M461" s="2255"/>
      <c r="N461" s="2255"/>
      <c r="O461" s="2255"/>
      <c r="P461" s="2255"/>
      <c r="Q461" s="2255"/>
      <c r="R461" s="2255"/>
      <c r="S461" s="2255"/>
      <c r="T461" s="2255"/>
      <c r="U461" s="2255"/>
      <c r="V461" s="2255"/>
      <c r="W461" s="2255"/>
      <c r="X461" s="2255"/>
      <c r="Y461" s="2255"/>
      <c r="Z461" s="2255"/>
      <c r="AA461" s="2255"/>
      <c r="AB461" s="2255"/>
      <c r="AC461" s="2255"/>
      <c r="AD461" s="2255"/>
      <c r="AE461" s="1392"/>
      <c r="AF461" s="1392"/>
      <c r="AG461" s="1392"/>
      <c r="AH461" s="1392"/>
      <c r="AI461" s="1392"/>
      <c r="AJ461" s="1392"/>
      <c r="AK461" s="1392"/>
      <c r="AL461" s="1406"/>
      <c r="AM461" s="176"/>
      <c r="AN461" s="176"/>
      <c r="AO461" s="176"/>
      <c r="AP461" s="176"/>
    </row>
    <row r="462" spans="1:85" s="47" customFormat="1" ht="14.1"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1" customHeight="1">
      <c r="A463" s="9"/>
      <c r="B463" s="65"/>
      <c r="C463" s="2232" t="s">
        <v>750</v>
      </c>
      <c r="D463" s="1607"/>
      <c r="E463" s="1255" t="s">
        <v>1126</v>
      </c>
      <c r="F463" s="2253" t="s">
        <v>2069</v>
      </c>
      <c r="G463" s="2253"/>
      <c r="H463" s="2253"/>
      <c r="I463" s="2253"/>
      <c r="J463" s="2253"/>
      <c r="K463" s="2253"/>
      <c r="L463" s="2253"/>
      <c r="M463" s="2253"/>
      <c r="N463" s="2253"/>
      <c r="O463" s="2253"/>
      <c r="P463" s="2253"/>
      <c r="Q463" s="2253"/>
      <c r="R463" s="2253"/>
      <c r="S463" s="2253"/>
      <c r="T463" s="2253"/>
      <c r="U463" s="2253"/>
      <c r="V463" s="2253"/>
      <c r="W463" s="2253"/>
      <c r="X463" s="2253"/>
      <c r="Y463" s="2253"/>
      <c r="Z463" s="2253"/>
      <c r="AA463" s="2253"/>
      <c r="AB463" s="2253"/>
      <c r="AC463" s="2253"/>
      <c r="AD463" s="2253"/>
      <c r="AE463" s="1273"/>
      <c r="AF463" s="2415" t="s">
        <v>786</v>
      </c>
      <c r="AG463" s="2415"/>
      <c r="AH463" s="2415"/>
      <c r="AI463" s="2415"/>
      <c r="AJ463" s="2415"/>
      <c r="AK463" s="2415"/>
      <c r="AL463" s="2416"/>
      <c r="BA463" s="65"/>
      <c r="BM463" s="65"/>
    </row>
    <row r="464" spans="1:85" s="47" customFormat="1" ht="14.1" customHeight="1">
      <c r="A464" s="9"/>
      <c r="B464" s="65"/>
      <c r="C464" s="1265"/>
      <c r="D464" s="129"/>
      <c r="E464" s="317"/>
      <c r="F464" s="2254"/>
      <c r="G464" s="2254"/>
      <c r="H464" s="2254"/>
      <c r="I464" s="2254"/>
      <c r="J464" s="2254"/>
      <c r="K464" s="2254"/>
      <c r="L464" s="2254"/>
      <c r="M464" s="2254"/>
      <c r="N464" s="2254"/>
      <c r="O464" s="2254"/>
      <c r="P464" s="2254"/>
      <c r="Q464" s="2254"/>
      <c r="R464" s="2254"/>
      <c r="S464" s="2254"/>
      <c r="T464" s="2254"/>
      <c r="U464" s="2254"/>
      <c r="V464" s="2254"/>
      <c r="W464" s="2254"/>
      <c r="X464" s="2254"/>
      <c r="Y464" s="2254"/>
      <c r="Z464" s="2254"/>
      <c r="AA464" s="2254"/>
      <c r="AB464" s="2254"/>
      <c r="AC464" s="2254"/>
      <c r="AD464" s="2254"/>
      <c r="AE464" s="71"/>
      <c r="AF464" s="62"/>
      <c r="AG464" s="71"/>
      <c r="AH464" s="176"/>
      <c r="AI464" s="176"/>
      <c r="AJ464" s="176"/>
      <c r="AK464" s="176"/>
      <c r="AL464" s="1405"/>
      <c r="AM464" s="176"/>
      <c r="AN464" s="539"/>
      <c r="AO464" s="129"/>
      <c r="AP464" s="129"/>
    </row>
    <row r="465" spans="1:65" s="47" customFormat="1" ht="14.1" customHeight="1">
      <c r="A465" s="9"/>
      <c r="B465" s="65"/>
      <c r="C465" s="1288"/>
      <c r="D465" s="1289"/>
      <c r="E465" s="1269"/>
      <c r="F465" s="2255"/>
      <c r="G465" s="2255"/>
      <c r="H465" s="2255"/>
      <c r="I465" s="2255"/>
      <c r="J465" s="2255"/>
      <c r="K465" s="2255"/>
      <c r="L465" s="2255"/>
      <c r="M465" s="2255"/>
      <c r="N465" s="2255"/>
      <c r="O465" s="2255"/>
      <c r="P465" s="2255"/>
      <c r="Q465" s="2255"/>
      <c r="R465" s="2255"/>
      <c r="S465" s="2255"/>
      <c r="T465" s="2255"/>
      <c r="U465" s="2255"/>
      <c r="V465" s="2255"/>
      <c r="W465" s="2255"/>
      <c r="X465" s="2255"/>
      <c r="Y465" s="2255"/>
      <c r="Z465" s="2255"/>
      <c r="AA465" s="2255"/>
      <c r="AB465" s="2255"/>
      <c r="AC465" s="2255"/>
      <c r="AD465" s="2255"/>
      <c r="AE465" s="1275"/>
      <c r="AF465" s="1276"/>
      <c r="AG465" s="1275"/>
      <c r="AH465" s="1277"/>
      <c r="AI465" s="1277"/>
      <c r="AJ465" s="1277"/>
      <c r="AK465" s="1277"/>
      <c r="AL465" s="1406"/>
      <c r="AM465" s="176"/>
      <c r="AN465" s="176"/>
      <c r="AO465" s="176"/>
      <c r="AP465" s="176"/>
    </row>
    <row r="466" spans="1:65" s="47" customFormat="1" ht="14.1"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1" customHeight="1">
      <c r="A467" s="9"/>
      <c r="B467" s="118"/>
      <c r="C467" s="1272"/>
      <c r="D467" s="1273"/>
      <c r="E467" s="1255" t="s">
        <v>1124</v>
      </c>
      <c r="F467" s="2239" t="s">
        <v>2070</v>
      </c>
      <c r="G467" s="2239"/>
      <c r="H467" s="2239"/>
      <c r="I467" s="2239"/>
      <c r="J467" s="2239"/>
      <c r="K467" s="2239"/>
      <c r="L467" s="2239"/>
      <c r="M467" s="2239"/>
      <c r="N467" s="2239"/>
      <c r="O467" s="2239"/>
      <c r="P467" s="2239"/>
      <c r="Q467" s="2239"/>
      <c r="R467" s="2239"/>
      <c r="S467" s="2239"/>
      <c r="T467" s="2239"/>
      <c r="U467" s="2239"/>
      <c r="V467" s="2239"/>
      <c r="W467" s="2239"/>
      <c r="X467" s="2239"/>
      <c r="Y467" s="2239"/>
      <c r="Z467" s="2239"/>
      <c r="AA467" s="2239"/>
      <c r="AB467" s="2239"/>
      <c r="AC467" s="2239"/>
      <c r="AD467" s="2239"/>
      <c r="AE467" s="1273"/>
      <c r="AF467" s="1273"/>
      <c r="AG467" s="1273"/>
      <c r="AH467" s="1273"/>
      <c r="AI467" s="1273"/>
      <c r="AJ467" s="1273"/>
      <c r="AK467" s="1273"/>
      <c r="AL467" s="1407"/>
      <c r="AM467" s="176"/>
      <c r="AN467" s="176"/>
      <c r="AO467" s="176"/>
      <c r="AP467" s="176"/>
    </row>
    <row r="468" spans="1:65" s="47" customFormat="1" ht="14.1" customHeight="1">
      <c r="A468" s="9"/>
      <c r="B468" s="118"/>
      <c r="C468" s="1302"/>
      <c r="D468" s="166"/>
      <c r="E468" s="166"/>
      <c r="F468" s="2240"/>
      <c r="G468" s="2240"/>
      <c r="H468" s="2240"/>
      <c r="I468" s="2240"/>
      <c r="J468" s="2240"/>
      <c r="K468" s="2240"/>
      <c r="L468" s="2240"/>
      <c r="M468" s="2240"/>
      <c r="N468" s="2240"/>
      <c r="O468" s="2240"/>
      <c r="P468" s="2240"/>
      <c r="Q468" s="2240"/>
      <c r="R468" s="2240"/>
      <c r="S468" s="2240"/>
      <c r="T468" s="2240"/>
      <c r="U468" s="2240"/>
      <c r="V468" s="2240"/>
      <c r="W468" s="2240"/>
      <c r="X468" s="2240"/>
      <c r="Y468" s="2240"/>
      <c r="Z468" s="2240"/>
      <c r="AA468" s="2240"/>
      <c r="AB468" s="2240"/>
      <c r="AC468" s="2240"/>
      <c r="AD468" s="2240"/>
      <c r="AE468" s="71"/>
      <c r="AF468" s="62"/>
      <c r="AG468" s="71"/>
      <c r="AH468" s="176"/>
      <c r="AI468" s="176"/>
      <c r="AJ468" s="176"/>
      <c r="AK468" s="176"/>
      <c r="AL468" s="1405"/>
      <c r="AM468" s="176"/>
      <c r="AN468" s="176"/>
      <c r="AO468" s="176"/>
      <c r="AP468" s="176"/>
    </row>
    <row r="469" spans="1:65" s="148" customFormat="1" ht="20.25" customHeight="1">
      <c r="A469" s="9"/>
      <c r="B469" s="118"/>
      <c r="C469" s="1280"/>
      <c r="D469" s="1281"/>
      <c r="E469" s="317"/>
      <c r="F469" s="2240"/>
      <c r="G469" s="2240"/>
      <c r="H469" s="2240"/>
      <c r="I469" s="2240"/>
      <c r="J469" s="2240"/>
      <c r="K469" s="2240"/>
      <c r="L469" s="2240"/>
      <c r="M469" s="2240"/>
      <c r="N469" s="2240"/>
      <c r="O469" s="2240"/>
      <c r="P469" s="2240"/>
      <c r="Q469" s="2240"/>
      <c r="R469" s="2240"/>
      <c r="S469" s="2240"/>
      <c r="T469" s="2240"/>
      <c r="U469" s="2240"/>
      <c r="V469" s="2240"/>
      <c r="W469" s="2240"/>
      <c r="X469" s="2240"/>
      <c r="Y469" s="2240"/>
      <c r="Z469" s="2240"/>
      <c r="AA469" s="2240"/>
      <c r="AB469" s="2240"/>
      <c r="AC469" s="2240"/>
      <c r="AD469" s="2240"/>
      <c r="AE469" s="71"/>
      <c r="AF469" s="62"/>
      <c r="AG469" s="71"/>
      <c r="AH469" s="176"/>
      <c r="AI469" s="176"/>
      <c r="AJ469" s="176"/>
      <c r="AK469" s="176"/>
      <c r="AL469" s="1405"/>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32" t="s">
        <v>750</v>
      </c>
      <c r="D470" s="1607"/>
      <c r="E470" s="359"/>
      <c r="F470" s="1292" t="s">
        <v>2062</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227" t="s">
        <v>786</v>
      </c>
      <c r="AG470" s="2227"/>
      <c r="AH470" s="2227"/>
      <c r="AI470" s="2227"/>
      <c r="AJ470" s="2227"/>
      <c r="AK470" s="2227"/>
      <c r="AL470" s="2228"/>
    </row>
    <row r="471" spans="1:65" s="47" customFormat="1" ht="14.1" customHeight="1">
      <c r="A471" s="9"/>
      <c r="B471" s="118"/>
      <c r="C471" s="1396"/>
      <c r="D471" s="1397"/>
      <c r="E471" s="359"/>
      <c r="F471" s="1391"/>
      <c r="G471" s="1391"/>
      <c r="H471" s="1391"/>
      <c r="I471" s="1391"/>
      <c r="J471" s="1391"/>
      <c r="K471" s="1391"/>
      <c r="L471" s="1391"/>
      <c r="M471" s="1391"/>
      <c r="N471" s="1391"/>
      <c r="O471" s="1391"/>
      <c r="P471" s="1391"/>
      <c r="Q471" s="1391"/>
      <c r="R471" s="1391"/>
      <c r="S471" s="1391"/>
      <c r="T471" s="1391"/>
      <c r="U471" s="1391"/>
      <c r="V471" s="1391"/>
      <c r="W471" s="1391"/>
      <c r="X471" s="1391"/>
      <c r="Y471" s="1391"/>
      <c r="Z471" s="1391"/>
      <c r="AA471" s="1391"/>
      <c r="AB471" s="1391"/>
      <c r="AC471" s="1391"/>
      <c r="AD471" s="1391"/>
      <c r="AE471" s="1393"/>
      <c r="AF471" s="1393"/>
      <c r="AG471" s="1393"/>
      <c r="AH471" s="1393"/>
      <c r="AI471" s="1393"/>
      <c r="AJ471" s="1393"/>
      <c r="AK471" s="1393"/>
      <c r="AL471" s="1405"/>
      <c r="AM471" s="176"/>
      <c r="AN471" s="176"/>
      <c r="AO471" s="176"/>
      <c r="AP471" s="176"/>
    </row>
    <row r="472" spans="1:65" s="47" customFormat="1" ht="14.1" customHeight="1">
      <c r="A472" s="9"/>
      <c r="B472" s="118"/>
      <c r="C472" s="2232" t="s">
        <v>750</v>
      </c>
      <c r="D472" s="1607"/>
      <c r="E472" s="359"/>
      <c r="F472" s="1292" t="s">
        <v>1121</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1691" t="s">
        <v>1114</v>
      </c>
      <c r="AG472" s="1691"/>
      <c r="AH472" s="1691"/>
      <c r="AI472" s="1691"/>
      <c r="AJ472" s="1691"/>
      <c r="AK472" s="1691"/>
      <c r="AL472" s="2436"/>
    </row>
    <row r="473" spans="1:65" s="47" customFormat="1" ht="14.1"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5"/>
      <c r="AM473" s="176"/>
      <c r="AN473" s="176"/>
      <c r="AO473" s="176"/>
      <c r="AP473" s="176"/>
    </row>
    <row r="474" spans="1:65" s="47" customFormat="1" ht="14.1" customHeight="1">
      <c r="A474" s="9"/>
      <c r="B474" s="118"/>
      <c r="C474" s="2232" t="s">
        <v>750</v>
      </c>
      <c r="D474" s="1607"/>
      <c r="E474" s="1269"/>
      <c r="F474" s="1303" t="s">
        <v>1122</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247" t="s">
        <v>1119</v>
      </c>
      <c r="AG474" s="2247"/>
      <c r="AH474" s="2247"/>
      <c r="AI474" s="2247"/>
      <c r="AJ474" s="2247"/>
      <c r="AK474" s="2247"/>
      <c r="AL474" s="2248"/>
    </row>
    <row r="475" spans="1:65" ht="14.1"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1"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1"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1" customHeight="1">
      <c r="A478" s="117"/>
      <c r="B478" s="157"/>
      <c r="C478" s="468" t="s">
        <v>2113</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302</v>
      </c>
      <c r="AK478" s="1991">
        <f>IF(AS369=0,AS367,AS369)</f>
        <v>0</v>
      </c>
      <c r="AL478" s="1992"/>
      <c r="AM478" s="1993"/>
      <c r="AN478" s="47" t="s">
        <v>750</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1131</v>
      </c>
      <c r="AO479" s="47">
        <v>5</v>
      </c>
      <c r="BA479" s="65"/>
    </row>
    <row r="480" spans="1:65" s="47" customFormat="1" ht="14.1"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1132</v>
      </c>
      <c r="AO480" s="47">
        <v>5</v>
      </c>
    </row>
    <row r="481" spans="1:53" s="47" customFormat="1" ht="14.1" hidden="1" customHeight="1">
      <c r="A481" s="165" t="s">
        <v>263</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432" t="s">
        <v>1452</v>
      </c>
      <c r="AF481" s="2432"/>
      <c r="AG481" s="2432"/>
      <c r="AH481" s="2432"/>
      <c r="AI481" s="2432"/>
      <c r="AJ481" s="2432"/>
      <c r="AK481" s="2432"/>
      <c r="AL481" s="166"/>
      <c r="AN481" s="47" t="s">
        <v>1515</v>
      </c>
      <c r="AO481" s="47">
        <v>5</v>
      </c>
    </row>
    <row r="482" spans="1:53" s="47" customFormat="1" ht="14.1" hidden="1" customHeight="1">
      <c r="A482" s="165"/>
      <c r="B482" s="74" t="s">
        <v>1656</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1516</v>
      </c>
      <c r="AO482" s="47">
        <v>5</v>
      </c>
    </row>
    <row r="483" spans="1:53" s="47" customFormat="1" ht="14.1" hidden="1" customHeight="1">
      <c r="A483" s="165"/>
      <c r="B483" s="49" t="s">
        <v>1141</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1517</v>
      </c>
      <c r="AO483" s="47">
        <v>5</v>
      </c>
    </row>
    <row r="484" spans="1:53" s="47" customFormat="1" ht="14.1" hidden="1" customHeight="1">
      <c r="A484" s="165"/>
      <c r="B484" s="49" t="s">
        <v>1142</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1518</v>
      </c>
      <c r="AO484" s="47">
        <v>5</v>
      </c>
    </row>
    <row r="485" spans="1:53" s="47" customFormat="1" ht="14.1"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1410</v>
      </c>
      <c r="AO485" s="47">
        <v>5</v>
      </c>
    </row>
    <row r="486" spans="1:53" s="47" customFormat="1" ht="14.1" hidden="1" customHeight="1">
      <c r="A486" s="165"/>
      <c r="B486" s="166"/>
      <c r="C486" s="536" t="s">
        <v>1453</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1519</v>
      </c>
      <c r="AO486" s="47">
        <v>1</v>
      </c>
    </row>
    <row r="487" spans="1:53" s="47" customFormat="1" ht="14.1" hidden="1" customHeight="1">
      <c r="A487" s="165"/>
      <c r="C487" s="2241" t="s">
        <v>750</v>
      </c>
      <c r="D487" s="2242"/>
      <c r="E487" s="1304" t="s">
        <v>969</v>
      </c>
      <c r="F487" s="2423" t="s">
        <v>1128</v>
      </c>
      <c r="G487" s="2423"/>
      <c r="H487" s="2423"/>
      <c r="I487" s="2423"/>
      <c r="J487" s="2423"/>
      <c r="K487" s="2423"/>
      <c r="L487" s="2423"/>
      <c r="M487" s="2423"/>
      <c r="N487" s="2423"/>
      <c r="O487" s="2423"/>
      <c r="P487" s="2423"/>
      <c r="Q487" s="2423"/>
      <c r="R487" s="2423"/>
      <c r="S487" s="2423"/>
      <c r="T487" s="2423"/>
      <c r="U487" s="2423"/>
      <c r="V487" s="2423"/>
      <c r="W487" s="2423"/>
      <c r="X487" s="2423"/>
      <c r="Y487" s="2423"/>
      <c r="Z487" s="2423"/>
      <c r="AA487" s="2423"/>
      <c r="AB487" s="2423"/>
      <c r="AC487" s="2423"/>
      <c r="AD487" s="2423"/>
      <c r="AE487" s="2423"/>
      <c r="AF487" s="1273"/>
      <c r="AG487" s="1273"/>
      <c r="AH487" s="1305">
        <f>IF($C$487="Yes",(VLOOKUP($F$489,$AN$478:$AO$486,2,FALSE)),0)</f>
        <v>0</v>
      </c>
      <c r="AI487" s="1306" t="s">
        <v>1129</v>
      </c>
      <c r="AJ487" s="1305"/>
      <c r="AK487" s="1273"/>
      <c r="AL487" s="1274"/>
      <c r="AN487" s="528"/>
      <c r="AR487" s="528"/>
      <c r="AV487" s="528" t="s">
        <v>1133</v>
      </c>
      <c r="AZ487" s="528" t="s">
        <v>1134</v>
      </c>
    </row>
    <row r="488" spans="1:53" s="47" customFormat="1" ht="14.1" hidden="1" customHeight="1">
      <c r="A488" s="29"/>
      <c r="C488" s="1307"/>
      <c r="D488" s="176"/>
      <c r="E488" s="237"/>
      <c r="F488" s="2424"/>
      <c r="G488" s="2424"/>
      <c r="H488" s="2424"/>
      <c r="I488" s="2424"/>
      <c r="J488" s="2424"/>
      <c r="K488" s="2424"/>
      <c r="L488" s="2424"/>
      <c r="M488" s="2424"/>
      <c r="N488" s="2424"/>
      <c r="O488" s="2424"/>
      <c r="P488" s="2424"/>
      <c r="Q488" s="2424"/>
      <c r="R488" s="2424"/>
      <c r="S488" s="2424"/>
      <c r="T488" s="2424"/>
      <c r="U488" s="2424"/>
      <c r="V488" s="2424"/>
      <c r="W488" s="2424"/>
      <c r="X488" s="2424"/>
      <c r="Y488" s="2424"/>
      <c r="Z488" s="2424"/>
      <c r="AA488" s="2424"/>
      <c r="AB488" s="2424"/>
      <c r="AC488" s="2424"/>
      <c r="AD488" s="2424"/>
      <c r="AE488" s="2424"/>
      <c r="AF488" s="176"/>
      <c r="AG488" s="176"/>
      <c r="AH488" s="176"/>
      <c r="AI488" s="28"/>
      <c r="AJ488" s="28"/>
      <c r="AK488" s="176"/>
      <c r="AL488" s="1266"/>
      <c r="AN488" s="47" t="s">
        <v>750</v>
      </c>
      <c r="AO488" s="64">
        <v>0</v>
      </c>
      <c r="AQ488" s="47" t="s">
        <v>750</v>
      </c>
      <c r="AR488" s="64">
        <v>0</v>
      </c>
      <c r="AS488" s="45"/>
      <c r="AV488" s="746" t="s">
        <v>750</v>
      </c>
      <c r="AW488" s="756">
        <v>0</v>
      </c>
      <c r="AZ488" s="746" t="s">
        <v>750</v>
      </c>
      <c r="BA488" s="756">
        <v>0</v>
      </c>
    </row>
    <row r="489" spans="1:53" s="47" customFormat="1" ht="14.1" hidden="1" customHeight="1">
      <c r="A489" s="29"/>
      <c r="C489" s="1308"/>
      <c r="D489" s="1277"/>
      <c r="E489" s="1309"/>
      <c r="F489" s="2243" t="s">
        <v>750</v>
      </c>
      <c r="G489" s="2243"/>
      <c r="H489" s="2243"/>
      <c r="I489" s="2243"/>
      <c r="J489" s="2243"/>
      <c r="K489" s="2243"/>
      <c r="L489" s="2243"/>
      <c r="M489" s="2243"/>
      <c r="N489" s="2243"/>
      <c r="O489" s="2243"/>
      <c r="P489" s="2243"/>
      <c r="Q489" s="2243"/>
      <c r="R489" s="2243"/>
      <c r="S489" s="2243"/>
      <c r="T489" s="2243"/>
      <c r="U489" s="2243"/>
      <c r="V489" s="2243"/>
      <c r="W489" s="2243"/>
      <c r="X489" s="2243"/>
      <c r="Y489" s="2243"/>
      <c r="Z489" s="2243"/>
      <c r="AA489" s="1310"/>
      <c r="AB489" s="1311"/>
      <c r="AC489" s="1311"/>
      <c r="AD489" s="1277"/>
      <c r="AE489" s="1277"/>
      <c r="AF489" s="1277"/>
      <c r="AG489" s="1311"/>
      <c r="AH489" s="1311"/>
      <c r="AI489" s="1311"/>
      <c r="AJ489" s="1311"/>
      <c r="AK489" s="1277"/>
      <c r="AL489" s="1278"/>
      <c r="AN489" s="537">
        <v>7.0000000000000007E-2</v>
      </c>
      <c r="AO489" s="64">
        <v>3</v>
      </c>
      <c r="AQ489" s="47" t="s">
        <v>2221</v>
      </c>
      <c r="AR489" s="64">
        <v>3</v>
      </c>
      <c r="AS489" s="45"/>
      <c r="AV489" s="760">
        <v>0.4</v>
      </c>
      <c r="AW489" s="756">
        <v>3</v>
      </c>
      <c r="AZ489" s="760">
        <v>0.4</v>
      </c>
      <c r="BA489" s="756">
        <v>4</v>
      </c>
    </row>
    <row r="490" spans="1:53" s="47" customFormat="1" ht="14.1"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2222</v>
      </c>
      <c r="AR490" s="64">
        <v>5</v>
      </c>
      <c r="AS490" s="45"/>
      <c r="AV490" s="760">
        <v>0.6</v>
      </c>
      <c r="AW490" s="756">
        <v>4</v>
      </c>
      <c r="AZ490" s="760">
        <v>0.6</v>
      </c>
      <c r="BA490" s="756">
        <v>5</v>
      </c>
    </row>
    <row r="491" spans="1:53" s="47" customFormat="1" ht="14.1" hidden="1" customHeight="1">
      <c r="A491" s="29"/>
      <c r="C491" s="2241" t="s">
        <v>1095</v>
      </c>
      <c r="D491" s="2242"/>
      <c r="E491" s="1304" t="s">
        <v>880</v>
      </c>
      <c r="F491" s="1306" t="s">
        <v>1522</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1" hidden="1" customHeight="1">
      <c r="A492" s="29"/>
      <c r="C492" s="1313" t="s">
        <v>1411</v>
      </c>
      <c r="D492" s="165"/>
      <c r="E492" s="311"/>
      <c r="F492" s="983" t="s">
        <v>1657</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750</v>
      </c>
      <c r="AO492" s="64">
        <v>0</v>
      </c>
      <c r="AV492" s="760"/>
      <c r="AW492" s="756"/>
    </row>
    <row r="493" spans="1:53" s="47" customFormat="1" ht="14.1" hidden="1" customHeight="1">
      <c r="A493" s="58"/>
      <c r="C493" s="1307"/>
      <c r="D493" s="176"/>
      <c r="E493" s="237"/>
      <c r="F493" s="983" t="s">
        <v>2220</v>
      </c>
      <c r="G493" s="28"/>
      <c r="H493" s="28"/>
      <c r="I493" s="28"/>
      <c r="J493" s="28"/>
      <c r="K493" s="28"/>
      <c r="L493" s="28"/>
      <c r="M493" s="28"/>
      <c r="N493" s="28"/>
      <c r="O493" s="28"/>
      <c r="P493" s="28"/>
      <c r="Q493" s="1457"/>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1" hidden="1" customHeight="1">
      <c r="A494" s="29"/>
      <c r="C494" s="1307"/>
      <c r="D494" s="166"/>
      <c r="E494" s="237"/>
      <c r="F494" s="1314" t="s">
        <v>2223</v>
      </c>
      <c r="G494" s="176"/>
      <c r="H494" s="176"/>
      <c r="I494" s="155"/>
      <c r="J494" s="155"/>
      <c r="K494" s="155"/>
      <c r="L494" s="155"/>
      <c r="M494" s="155"/>
      <c r="N494" s="155"/>
      <c r="O494" s="155"/>
      <c r="P494" s="155"/>
      <c r="Q494" s="28"/>
      <c r="R494" s="28"/>
      <c r="S494" s="28"/>
      <c r="T494" s="28"/>
      <c r="U494" s="28"/>
      <c r="V494" s="2032" t="s">
        <v>750</v>
      </c>
      <c r="W494" s="2032"/>
      <c r="X494" s="2032"/>
      <c r="Y494" s="28"/>
      <c r="Z494" s="28"/>
      <c r="AA494" s="28"/>
      <c r="AB494" s="28"/>
      <c r="AC494" s="28"/>
      <c r="AD494" s="176"/>
      <c r="AE494" s="176"/>
      <c r="AF494" s="176"/>
      <c r="AH494" s="189">
        <f>IF(AND($C$491="Yes",$V$496="N/A",$V$501="N/A",$V$505="N/A",$V$507="N/A"),(VLOOKUP($V$494,$AQ$488:$AR$490,2,FALSE)),0)</f>
        <v>0</v>
      </c>
      <c r="AI494" s="1443" t="s">
        <v>1129</v>
      </c>
      <c r="AJ494" s="28"/>
      <c r="AK494" s="176"/>
      <c r="AL494" s="1266"/>
      <c r="AN494" s="537">
        <v>0.15</v>
      </c>
      <c r="AO494" s="64">
        <v>5</v>
      </c>
      <c r="AR494" s="678"/>
    </row>
    <row r="495" spans="1:53" s="47" customFormat="1" ht="14.1"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3"/>
      <c r="AJ495" s="28"/>
      <c r="AK495" s="176"/>
      <c r="AL495" s="1266"/>
      <c r="AN495" s="537"/>
      <c r="AO495" s="64"/>
      <c r="AR495" s="1442"/>
    </row>
    <row r="496" spans="1:53" s="47" customFormat="1" ht="14.1" hidden="1" customHeight="1">
      <c r="A496" s="29"/>
      <c r="C496" s="1307"/>
      <c r="D496" s="166"/>
      <c r="E496" s="237"/>
      <c r="F496" s="1323" t="s">
        <v>2224</v>
      </c>
      <c r="G496" s="176"/>
      <c r="H496" s="176"/>
      <c r="I496" s="155"/>
      <c r="J496" s="155"/>
      <c r="K496" s="155"/>
      <c r="L496" s="155"/>
      <c r="M496" s="155"/>
      <c r="N496" s="155"/>
      <c r="O496" s="155"/>
      <c r="P496" s="155"/>
      <c r="Q496" s="28"/>
      <c r="R496" s="28"/>
      <c r="S496" s="28"/>
      <c r="T496" s="28"/>
      <c r="U496" s="28"/>
      <c r="V496" s="2032" t="s">
        <v>750</v>
      </c>
      <c r="W496" s="2032"/>
      <c r="X496" s="2032"/>
      <c r="Y496" s="28"/>
      <c r="Z496" s="28"/>
      <c r="AA496" s="28"/>
      <c r="AB496" s="28"/>
      <c r="AC496" s="28"/>
      <c r="AD496" s="176"/>
      <c r="AE496" s="176"/>
      <c r="AF496" s="176"/>
      <c r="AH496" s="189">
        <f>IF(AND($C$491="Yes",$V$494="N/A",$V$501="N/A",$V$505="N/A",$V$507="N/A"),(VLOOKUP($V$496,$AN$488:$AO$490,2,FALSE)),0)</f>
        <v>0</v>
      </c>
      <c r="AI496" s="1206" t="s">
        <v>1129</v>
      </c>
      <c r="AJ496" s="28"/>
      <c r="AK496" s="176"/>
      <c r="AL496" s="1266"/>
      <c r="AN496" s="537"/>
      <c r="AO496" s="64"/>
      <c r="AR496" s="1442"/>
    </row>
    <row r="497" spans="1:52" s="47" customFormat="1" ht="14.1" hidden="1" customHeight="1">
      <c r="A497" s="29"/>
      <c r="B497" s="166"/>
      <c r="C497" s="1315"/>
      <c r="D497" s="166"/>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c r="AA497" s="1454"/>
      <c r="AB497" s="1454"/>
      <c r="AC497" s="1454"/>
      <c r="AD497" s="1455"/>
      <c r="AE497" s="1455"/>
      <c r="AF497" s="1455"/>
      <c r="AG497" s="1456"/>
      <c r="AH497" s="28"/>
      <c r="AI497" s="28"/>
      <c r="AJ497" s="29"/>
      <c r="AK497" s="176"/>
      <c r="AL497" s="1266"/>
      <c r="AR497" s="746"/>
    </row>
    <row r="498" spans="1:52" s="47" customFormat="1" ht="14.1" hidden="1" customHeight="1">
      <c r="A498" s="206"/>
      <c r="B498" s="166"/>
      <c r="C498" s="1307"/>
      <c r="D498" s="166"/>
      <c r="E498" s="166"/>
      <c r="F498" s="418" t="s">
        <v>1523</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1" hidden="1" customHeight="1">
      <c r="A499" s="206"/>
      <c r="B499" s="166"/>
      <c r="C499" s="1307"/>
      <c r="D499" s="166"/>
      <c r="E499" s="166"/>
      <c r="F499" s="1113" t="s">
        <v>1920</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750</v>
      </c>
      <c r="AO499" s="176">
        <v>0</v>
      </c>
    </row>
    <row r="500" spans="1:52" s="47" customFormat="1" ht="14.1" hidden="1" customHeight="1">
      <c r="A500" s="206"/>
      <c r="B500" s="166"/>
      <c r="C500" s="1307"/>
      <c r="D500" s="166"/>
      <c r="E500" s="166"/>
      <c r="F500" s="1113" t="s">
        <v>1921</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1129</v>
      </c>
      <c r="AJ500" s="28"/>
      <c r="AK500" s="176"/>
      <c r="AL500" s="1266"/>
      <c r="AN500" s="47" t="s">
        <v>1131</v>
      </c>
      <c r="AO500" s="47">
        <v>5</v>
      </c>
    </row>
    <row r="501" spans="1:52" s="47" customFormat="1" ht="14.1" hidden="1" customHeight="1">
      <c r="A501" s="206"/>
      <c r="B501" s="166"/>
      <c r="C501" s="1307"/>
      <c r="D501" s="166"/>
      <c r="E501" s="166"/>
      <c r="F501" s="1323" t="s">
        <v>1524</v>
      </c>
      <c r="G501" s="1321"/>
      <c r="H501" s="1321"/>
      <c r="I501" s="237"/>
      <c r="J501" s="237"/>
      <c r="K501" s="237"/>
      <c r="L501" s="237"/>
      <c r="M501" s="237"/>
      <c r="N501" s="237"/>
      <c r="O501" s="237"/>
      <c r="P501" s="237"/>
      <c r="Q501" s="28"/>
      <c r="R501" s="28"/>
      <c r="S501" s="28"/>
      <c r="T501" s="28"/>
      <c r="U501" s="28"/>
      <c r="V501" s="2032" t="s">
        <v>750</v>
      </c>
      <c r="W501" s="2032"/>
      <c r="X501" s="2032"/>
      <c r="Y501" s="28"/>
      <c r="Z501" s="28"/>
      <c r="AA501" s="28"/>
      <c r="AB501" s="28"/>
      <c r="AC501" s="28"/>
      <c r="AD501" s="176"/>
      <c r="AE501" s="176"/>
      <c r="AF501" s="176"/>
      <c r="AG501" s="189"/>
      <c r="AJ501" s="29"/>
      <c r="AK501" s="176"/>
      <c r="AL501" s="1266"/>
      <c r="AN501" s="47" t="s">
        <v>1333</v>
      </c>
      <c r="AO501" s="47">
        <v>5</v>
      </c>
      <c r="AP501" s="761"/>
      <c r="AQ501" s="761"/>
      <c r="AR501" s="759"/>
      <c r="AS501" s="746"/>
      <c r="AT501" s="746"/>
      <c r="AU501" s="746"/>
      <c r="AV501" s="759"/>
      <c r="AW501" s="746"/>
    </row>
    <row r="502" spans="1:52" s="47" customFormat="1" ht="14.1"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1515</v>
      </c>
      <c r="AO502" s="47">
        <v>5</v>
      </c>
      <c r="AP502" s="761"/>
      <c r="AQ502" s="761"/>
      <c r="AR502" s="746"/>
      <c r="AS502" s="746"/>
      <c r="AT502" s="746"/>
      <c r="AU502" s="746"/>
      <c r="AV502" s="762"/>
      <c r="AW502" s="746"/>
    </row>
    <row r="503" spans="1:52" s="47" customFormat="1" ht="14.1" hidden="1" customHeight="1">
      <c r="A503" s="206"/>
      <c r="B503" s="166"/>
      <c r="C503" s="1324" t="s">
        <v>1412</v>
      </c>
      <c r="D503" s="1319"/>
      <c r="E503" s="1319"/>
      <c r="F503" s="1325" t="s">
        <v>1521</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1516</v>
      </c>
      <c r="AO503" s="47">
        <v>5</v>
      </c>
      <c r="AP503" s="761"/>
      <c r="AQ503" s="761"/>
      <c r="AR503" s="746"/>
      <c r="AS503" s="746"/>
      <c r="AT503" s="746"/>
      <c r="AU503" s="746"/>
      <c r="AV503" s="762"/>
      <c r="AW503" s="746"/>
    </row>
    <row r="504" spans="1:52" s="47" customFormat="1" ht="14.1" hidden="1" customHeight="1">
      <c r="A504" s="206"/>
      <c r="B504" s="166"/>
      <c r="C504" s="1307"/>
      <c r="D504" s="166"/>
      <c r="E504" s="166"/>
      <c r="F504" s="983" t="s">
        <v>1520</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1517</v>
      </c>
      <c r="AO504" s="47">
        <v>5</v>
      </c>
      <c r="AP504" s="746"/>
      <c r="AQ504" s="746"/>
      <c r="AR504" s="746"/>
      <c r="AS504" s="746"/>
      <c r="AT504" s="746"/>
      <c r="AU504" s="746"/>
      <c r="AV504" s="762"/>
      <c r="AW504" s="746"/>
    </row>
    <row r="505" spans="1:52" s="47" customFormat="1" ht="14.1" hidden="1" customHeight="1">
      <c r="A505" s="206"/>
      <c r="B505" s="166"/>
      <c r="C505" s="1307"/>
      <c r="D505" s="166"/>
      <c r="E505" s="166"/>
      <c r="F505" s="984" t="s">
        <v>1130</v>
      </c>
      <c r="G505" s="176"/>
      <c r="H505" s="176"/>
      <c r="I505" s="237"/>
      <c r="J505" s="237"/>
      <c r="K505" s="237"/>
      <c r="L505" s="237"/>
      <c r="M505" s="237"/>
      <c r="N505" s="237"/>
      <c r="O505" s="237"/>
      <c r="P505" s="237"/>
      <c r="Q505" s="28"/>
      <c r="R505" s="28"/>
      <c r="S505" s="28"/>
      <c r="T505" s="28"/>
      <c r="U505" s="28"/>
      <c r="V505" s="2223" t="s">
        <v>750</v>
      </c>
      <c r="W505" s="2223"/>
      <c r="X505" s="2223"/>
      <c r="Y505" s="28"/>
      <c r="Z505" s="28"/>
      <c r="AA505" s="28"/>
      <c r="AB505" s="28"/>
      <c r="AC505" s="28"/>
      <c r="AD505" s="176"/>
      <c r="AE505" s="176"/>
      <c r="AF505" s="176"/>
      <c r="AG505" s="176"/>
      <c r="AH505" s="189">
        <f>IF(AND($C$491="Yes",$V$494="N/A",$V$496="N/A",$V$501="N/A",$V$507="N/A"),(VLOOKUP($V$505,$AV$488:$AW$491,2,FALSE)),0)</f>
        <v>0</v>
      </c>
      <c r="AI505" s="1395" t="s">
        <v>1129</v>
      </c>
      <c r="AJ505" s="29"/>
      <c r="AK505" s="176"/>
      <c r="AL505" s="1266"/>
      <c r="AN505" s="47" t="s">
        <v>1518</v>
      </c>
      <c r="AO505" s="47">
        <v>5</v>
      </c>
      <c r="AP505" s="746"/>
      <c r="AQ505" s="746"/>
      <c r="AR505" s="760"/>
      <c r="AS505" s="756"/>
      <c r="AT505" s="746"/>
      <c r="AU505" s="746"/>
      <c r="AV505" s="762"/>
      <c r="AW505" s="757"/>
    </row>
    <row r="506" spans="1:52" s="47" customFormat="1" ht="14.1"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2225</v>
      </c>
      <c r="AO506" s="47">
        <v>5</v>
      </c>
      <c r="AP506" s="265"/>
      <c r="AQ506" s="265"/>
      <c r="AR506" s="265"/>
      <c r="AS506" s="265"/>
      <c r="AT506" s="265"/>
      <c r="AU506" s="265"/>
      <c r="AV506" s="265"/>
    </row>
    <row r="507" spans="1:52" s="47" customFormat="1" ht="14.1" hidden="1" customHeight="1">
      <c r="A507" s="206"/>
      <c r="C507" s="1328"/>
      <c r="D507" s="1310"/>
      <c r="E507" s="1329"/>
      <c r="F507" s="1323" t="s">
        <v>2224</v>
      </c>
      <c r="G507" s="1311"/>
      <c r="H507" s="1311"/>
      <c r="I507" s="1311"/>
      <c r="J507" s="1311"/>
      <c r="K507" s="1311"/>
      <c r="L507" s="1311"/>
      <c r="M507" s="1311"/>
      <c r="N507" s="1311"/>
      <c r="O507" s="1311"/>
      <c r="P507" s="1311"/>
      <c r="Q507" s="1311"/>
      <c r="R507" s="1311"/>
      <c r="S507" s="1311"/>
      <c r="T507" s="1311"/>
      <c r="U507" s="1311"/>
      <c r="V507" s="2264" t="s">
        <v>750</v>
      </c>
      <c r="W507" s="2264"/>
      <c r="X507" s="2264"/>
      <c r="Y507" s="1311"/>
      <c r="Z507" s="1311"/>
      <c r="AA507" s="1311"/>
      <c r="AB507" s="1311"/>
      <c r="AC507" s="1330"/>
      <c r="AD507" s="1277"/>
      <c r="AE507" s="1277"/>
      <c r="AF507" s="1277"/>
      <c r="AG507" s="1277"/>
      <c r="AH507" s="1316">
        <f>IF(AND($C$491="Yes",$V$494="N/A",$V$496="N/A",$V$501="N/A",$V$505="N/A"),(VLOOKUP($V$507,$AZ$488:$BA$490,2,FALSE)),0)</f>
        <v>0</v>
      </c>
      <c r="AI507" s="1317" t="s">
        <v>1129</v>
      </c>
      <c r="AJ507" s="1318"/>
      <c r="AK507" s="1277"/>
      <c r="AL507" s="1278"/>
      <c r="AM507" s="264"/>
      <c r="AN507" s="47" t="s">
        <v>1519</v>
      </c>
      <c r="AO507" s="47">
        <v>1</v>
      </c>
      <c r="AP507" s="265"/>
      <c r="AQ507" s="265"/>
      <c r="AR507" s="265"/>
      <c r="AS507" s="265"/>
      <c r="AT507" s="265"/>
      <c r="AU507" s="265"/>
      <c r="AV507" s="759"/>
      <c r="AW507" s="746"/>
      <c r="AX507" s="746"/>
      <c r="AY507" s="746"/>
      <c r="AZ507" s="759"/>
    </row>
    <row r="508" spans="1:52" s="47" customFormat="1" ht="14.1"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1" hidden="1" customHeight="1">
      <c r="A509" s="206"/>
      <c r="C509" s="536" t="s">
        <v>1454</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750</v>
      </c>
      <c r="AO509" s="64">
        <v>0</v>
      </c>
      <c r="AP509" s="265"/>
      <c r="AV509" s="746"/>
      <c r="AW509" s="746"/>
      <c r="AX509" s="746"/>
      <c r="AY509" s="746"/>
      <c r="AZ509" s="746"/>
    </row>
    <row r="510" spans="1:52" s="148" customFormat="1" ht="14.1" hidden="1" customHeight="1">
      <c r="A510" s="206"/>
      <c r="B510" s="47"/>
      <c r="C510" s="2241" t="s">
        <v>750</v>
      </c>
      <c r="D510" s="2242"/>
      <c r="E510" s="1304" t="s">
        <v>969</v>
      </c>
      <c r="F510" s="2423" t="s">
        <v>1128</v>
      </c>
      <c r="G510" s="2423"/>
      <c r="H510" s="2423"/>
      <c r="I510" s="2423"/>
      <c r="J510" s="2423"/>
      <c r="K510" s="2423"/>
      <c r="L510" s="2423"/>
      <c r="M510" s="2423"/>
      <c r="N510" s="2423"/>
      <c r="O510" s="2423"/>
      <c r="P510" s="2423"/>
      <c r="Q510" s="2423"/>
      <c r="R510" s="2423"/>
      <c r="S510" s="2423"/>
      <c r="T510" s="2423"/>
      <c r="U510" s="2423"/>
      <c r="V510" s="2423"/>
      <c r="W510" s="2423"/>
      <c r="X510" s="2423"/>
      <c r="Y510" s="2423"/>
      <c r="Z510" s="2423"/>
      <c r="AA510" s="2423"/>
      <c r="AB510" s="2423"/>
      <c r="AC510" s="2423"/>
      <c r="AD510" s="2423"/>
      <c r="AE510" s="2423"/>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1" hidden="1" customHeight="1">
      <c r="A511" s="206"/>
      <c r="B511" s="47"/>
      <c r="C511" s="1331"/>
      <c r="D511" s="1321"/>
      <c r="E511" s="765"/>
      <c r="F511" s="2424"/>
      <c r="G511" s="2424"/>
      <c r="H511" s="2424"/>
      <c r="I511" s="2424"/>
      <c r="J511" s="2424"/>
      <c r="K511" s="2424"/>
      <c r="L511" s="2424"/>
      <c r="M511" s="2424"/>
      <c r="N511" s="2424"/>
      <c r="O511" s="2424"/>
      <c r="P511" s="2424"/>
      <c r="Q511" s="2424"/>
      <c r="R511" s="2424"/>
      <c r="S511" s="2424"/>
      <c r="T511" s="2424"/>
      <c r="U511" s="2424"/>
      <c r="V511" s="2424"/>
      <c r="W511" s="2424"/>
      <c r="X511" s="2424"/>
      <c r="Y511" s="2424"/>
      <c r="Z511" s="2424"/>
      <c r="AA511" s="2424"/>
      <c r="AB511" s="2424"/>
      <c r="AC511" s="2424"/>
      <c r="AD511" s="2424"/>
      <c r="AE511" s="2424"/>
      <c r="AF511" s="1321"/>
      <c r="AG511" s="764"/>
      <c r="AH511" s="166"/>
      <c r="AI511" s="166"/>
      <c r="AJ511" s="28"/>
      <c r="AK511" s="176"/>
      <c r="AL511" s="1266"/>
      <c r="AM511" s="266"/>
      <c r="AN511" s="537">
        <v>0.2</v>
      </c>
      <c r="AO511" s="64">
        <v>5</v>
      </c>
      <c r="AP511" s="265"/>
    </row>
    <row r="512" spans="1:52" s="47" customFormat="1" ht="14.1" hidden="1" customHeight="1">
      <c r="A512" s="206"/>
      <c r="C512" s="1332"/>
      <c r="D512" s="1286"/>
      <c r="E512" s="1309"/>
      <c r="F512" s="2263" t="s">
        <v>750</v>
      </c>
      <c r="G512" s="2263"/>
      <c r="H512" s="2263"/>
      <c r="I512" s="2263"/>
      <c r="J512" s="2263"/>
      <c r="K512" s="2263"/>
      <c r="L512" s="2263"/>
      <c r="M512" s="2263"/>
      <c r="N512" s="2263"/>
      <c r="O512" s="2263"/>
      <c r="P512" s="2263"/>
      <c r="Q512" s="2263"/>
      <c r="R512" s="2263"/>
      <c r="S512" s="2263"/>
      <c r="T512" s="2263"/>
      <c r="U512" s="2263"/>
      <c r="V512" s="2263"/>
      <c r="W512" s="2263"/>
      <c r="X512" s="2263"/>
      <c r="Y512" s="2263"/>
      <c r="Z512" s="2263"/>
      <c r="AA512" s="1311"/>
      <c r="AB512" s="1311"/>
      <c r="AC512" s="1311"/>
      <c r="AD512" s="1277"/>
      <c r="AE512" s="1277"/>
      <c r="AF512" s="1277"/>
      <c r="AG512" s="1277"/>
      <c r="AH512" s="1316">
        <f>IF($C$510="Yes",(VLOOKUP($F$512,$AN$499:$AO$507,2,FALSE)),0)</f>
        <v>0</v>
      </c>
      <c r="AI512" s="1333" t="s">
        <v>1129</v>
      </c>
      <c r="AJ512" s="1311"/>
      <c r="AK512" s="1277"/>
      <c r="AL512" s="1278"/>
      <c r="AM512" s="267"/>
      <c r="AN512" s="537"/>
      <c r="AO512" s="45"/>
      <c r="AP512" s="270"/>
    </row>
    <row r="513" spans="1:82" s="47" customFormat="1" ht="14.1" hidden="1" customHeight="1">
      <c r="A513" s="29"/>
      <c r="AG513" s="28"/>
      <c r="AH513" s="28"/>
      <c r="AI513" s="28"/>
      <c r="AJ513" s="28"/>
      <c r="AM513" s="269"/>
      <c r="AN513" s="537"/>
      <c r="AO513" s="45"/>
      <c r="AP513" s="271"/>
    </row>
    <row r="514" spans="1:82" s="47" customFormat="1" ht="14.1" hidden="1" customHeight="1">
      <c r="A514" s="29"/>
      <c r="C514" s="2241" t="s">
        <v>750</v>
      </c>
      <c r="D514" s="2242"/>
      <c r="E514" s="1304" t="s">
        <v>880</v>
      </c>
      <c r="F514" s="2261" t="s">
        <v>1334</v>
      </c>
      <c r="G514" s="2261"/>
      <c r="H514" s="2261"/>
      <c r="I514" s="2261"/>
      <c r="J514" s="2261"/>
      <c r="K514" s="2261"/>
      <c r="L514" s="2261"/>
      <c r="M514" s="2261"/>
      <c r="N514" s="2261"/>
      <c r="O514" s="2261"/>
      <c r="P514" s="2261"/>
      <c r="Q514" s="2261"/>
      <c r="R514" s="2261"/>
      <c r="S514" s="2261"/>
      <c r="T514" s="2261"/>
      <c r="U514" s="2261"/>
      <c r="V514" s="2261"/>
      <c r="W514" s="2261"/>
      <c r="X514" s="2261"/>
      <c r="Y514" s="2261"/>
      <c r="Z514" s="2261"/>
      <c r="AA514" s="2261"/>
      <c r="AB514" s="2261"/>
      <c r="AC514" s="2261"/>
      <c r="AD514" s="2261"/>
      <c r="AE514" s="2261"/>
      <c r="AF514" s="1273"/>
      <c r="AG514" s="1312"/>
      <c r="AH514" s="1312"/>
      <c r="AI514" s="1312"/>
      <c r="AJ514" s="1312"/>
      <c r="AK514" s="1273"/>
      <c r="AL514" s="1274"/>
      <c r="AM514" s="269"/>
      <c r="AN514" s="216"/>
      <c r="AO514" s="216"/>
      <c r="AP514" s="71"/>
    </row>
    <row r="515" spans="1:82" s="47" customFormat="1" ht="14.1" hidden="1" customHeight="1">
      <c r="A515" s="29"/>
      <c r="C515" s="1267"/>
      <c r="D515" s="176"/>
      <c r="E515" s="176"/>
      <c r="F515" s="2262"/>
      <c r="G515" s="2262"/>
      <c r="H515" s="2262"/>
      <c r="I515" s="2262"/>
      <c r="J515" s="2262"/>
      <c r="K515" s="2262"/>
      <c r="L515" s="2262"/>
      <c r="M515" s="2262"/>
      <c r="N515" s="2262"/>
      <c r="O515" s="2262"/>
      <c r="P515" s="2262"/>
      <c r="Q515" s="2262"/>
      <c r="R515" s="2262"/>
      <c r="S515" s="2262"/>
      <c r="T515" s="2262"/>
      <c r="U515" s="2262"/>
      <c r="V515" s="2262"/>
      <c r="W515" s="2262"/>
      <c r="X515" s="2262"/>
      <c r="Y515" s="2262"/>
      <c r="Z515" s="2262"/>
      <c r="AA515" s="2262"/>
      <c r="AB515" s="2262"/>
      <c r="AC515" s="2262"/>
      <c r="AD515" s="2262"/>
      <c r="AE515" s="2262"/>
      <c r="AF515" s="176"/>
      <c r="AG515" s="189"/>
      <c r="AH515" s="189"/>
      <c r="AI515" s="189"/>
      <c r="AJ515" s="189"/>
      <c r="AK515" s="176"/>
      <c r="AL515" s="1266"/>
      <c r="AM515" s="269"/>
      <c r="AN515" s="47" t="s">
        <v>750</v>
      </c>
      <c r="AO515" s="47">
        <v>0</v>
      </c>
      <c r="AP515" s="71"/>
    </row>
    <row r="516" spans="1:82" s="47" customFormat="1" ht="14.1" hidden="1" customHeight="1">
      <c r="A516" s="29"/>
      <c r="C516" s="1307"/>
      <c r="D516" s="176"/>
      <c r="E516" s="237"/>
      <c r="F516" s="984" t="s">
        <v>1136</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1546</v>
      </c>
      <c r="AO516" s="64">
        <v>2</v>
      </c>
    </row>
    <row r="517" spans="1:82" s="47" customFormat="1" ht="14.1" hidden="1" customHeight="1">
      <c r="A517" s="29"/>
      <c r="C517" s="1334"/>
      <c r="D517" s="1277"/>
      <c r="E517" s="1277"/>
      <c r="F517" s="2032" t="s">
        <v>750</v>
      </c>
      <c r="G517" s="2032"/>
      <c r="H517" s="2032"/>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1129</v>
      </c>
      <c r="AJ517" s="1311"/>
      <c r="AK517" s="1277"/>
      <c r="AL517" s="1278"/>
      <c r="AN517" s="47" t="s">
        <v>1139</v>
      </c>
      <c r="AO517" s="47">
        <v>2</v>
      </c>
    </row>
    <row r="518" spans="1:82" s="47" customFormat="1" ht="14.1"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1140</v>
      </c>
      <c r="AO518" s="47">
        <v>2</v>
      </c>
    </row>
    <row r="519" spans="1:82" s="47" customFormat="1" ht="14.1" hidden="1" customHeight="1">
      <c r="A519" s="166"/>
      <c r="C519" s="2241" t="s">
        <v>750</v>
      </c>
      <c r="D519" s="2242"/>
      <c r="E519" s="1304" t="s">
        <v>1455</v>
      </c>
      <c r="F519" s="1325" t="s">
        <v>1137</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29" t="s">
        <v>74</v>
      </c>
      <c r="BE519" s="2330"/>
      <c r="BF519" s="2330"/>
      <c r="BG519" s="2330"/>
      <c r="BH519" s="2330"/>
      <c r="BI519" s="2330"/>
      <c r="BJ519" s="2330"/>
      <c r="BX519" s="2417" t="s">
        <v>699</v>
      </c>
      <c r="BY519" s="2418"/>
      <c r="BZ519" s="2418"/>
      <c r="CA519" s="2418"/>
      <c r="CB519" s="2418"/>
      <c r="CC519" s="2418"/>
      <c r="CD519" s="2418"/>
    </row>
    <row r="520" spans="1:82" s="47" customFormat="1" ht="14.1" hidden="1" customHeight="1">
      <c r="A520" s="166"/>
      <c r="C520" s="2233"/>
      <c r="D520" s="2234"/>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750</v>
      </c>
      <c r="AO520" s="47">
        <v>0</v>
      </c>
      <c r="BD520" s="2410"/>
      <c r="BE520" s="2411"/>
      <c r="BF520" s="2411"/>
      <c r="BG520" s="2411"/>
      <c r="BH520" s="2411"/>
      <c r="BI520" s="2411"/>
      <c r="BJ520" s="2411"/>
      <c r="BX520" s="2417"/>
      <c r="BY520" s="2418"/>
      <c r="BZ520" s="2418"/>
      <c r="CA520" s="2418"/>
      <c r="CB520" s="2418"/>
      <c r="CC520" s="2418"/>
      <c r="CD520" s="2418"/>
    </row>
    <row r="521" spans="1:82" s="47" customFormat="1" ht="14.1" hidden="1" customHeight="1">
      <c r="A521" s="166"/>
      <c r="C521" s="1307"/>
      <c r="D521" s="166"/>
      <c r="E521" s="237"/>
      <c r="F521" s="28" t="s">
        <v>1456</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1129</v>
      </c>
      <c r="AJ521" s="189"/>
      <c r="AK521" s="176"/>
      <c r="AL521" s="1266"/>
      <c r="AN521" s="47" t="s">
        <v>2109</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1" hidden="1" customHeight="1">
      <c r="A522" s="166"/>
      <c r="C522" s="1335"/>
      <c r="D522" s="176"/>
      <c r="E522" s="176"/>
      <c r="F522" s="541"/>
      <c r="G522" s="2246" t="s">
        <v>750</v>
      </c>
      <c r="H522" s="2246"/>
      <c r="I522" s="2246"/>
      <c r="J522" s="2246"/>
      <c r="K522" s="2246"/>
      <c r="L522" s="2246"/>
      <c r="M522" s="2246"/>
      <c r="N522" s="2246"/>
      <c r="O522" s="2246"/>
      <c r="P522" s="2246"/>
      <c r="Q522" s="2246"/>
      <c r="R522" s="2246"/>
      <c r="S522" s="2246"/>
      <c r="T522" s="2246"/>
      <c r="U522" s="2246"/>
      <c r="V522" s="2246"/>
      <c r="W522" s="2246"/>
      <c r="X522" s="2246"/>
      <c r="Y522" s="2246"/>
      <c r="Z522" s="2246"/>
      <c r="AA522" s="2246"/>
      <c r="AB522" s="2246"/>
      <c r="AC522" s="2246"/>
      <c r="AD522" s="2246"/>
      <c r="AE522" s="2246"/>
      <c r="AF522" s="2246"/>
      <c r="AH522" s="1336"/>
      <c r="AI522" s="1336"/>
      <c r="AJ522" s="1336"/>
      <c r="AK522" s="176"/>
      <c r="AL522" s="1299"/>
      <c r="AN522" s="47" t="s">
        <v>2110</v>
      </c>
      <c r="AO522" s="47">
        <v>5</v>
      </c>
      <c r="AY522" s="2307" t="s">
        <v>1663</v>
      </c>
      <c r="AZ522" s="2308"/>
      <c r="BA522" s="2309"/>
      <c r="BB522" s="542">
        <v>80</v>
      </c>
      <c r="BC522" s="47">
        <v>0</v>
      </c>
      <c r="BD522" s="259">
        <v>0</v>
      </c>
      <c r="BE522" s="258">
        <v>20</v>
      </c>
      <c r="BF522" s="258">
        <v>37.5</v>
      </c>
      <c r="BG522" s="258">
        <v>35</v>
      </c>
      <c r="BH522" s="258">
        <v>37.5</v>
      </c>
      <c r="BI522" s="258">
        <v>50</v>
      </c>
      <c r="BJ522" s="258">
        <v>50</v>
      </c>
      <c r="BS522" s="2307" t="s">
        <v>942</v>
      </c>
      <c r="BT522" s="2308"/>
      <c r="BU522" s="2309"/>
      <c r="BV522" s="542">
        <v>80</v>
      </c>
      <c r="BW522" s="47">
        <v>0</v>
      </c>
      <c r="BX522" s="1186">
        <v>10</v>
      </c>
      <c r="BY522" s="1186">
        <v>25</v>
      </c>
      <c r="BZ522" s="1186">
        <v>37.5</v>
      </c>
      <c r="CA522" s="1186">
        <v>35</v>
      </c>
      <c r="CB522" s="1186">
        <v>37.5</v>
      </c>
      <c r="CC522" s="1186">
        <v>50</v>
      </c>
      <c r="CD522" s="1186">
        <v>50</v>
      </c>
    </row>
    <row r="523" spans="1:82" s="47" customFormat="1" ht="14.1"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2111</v>
      </c>
      <c r="AO523" s="47">
        <v>5</v>
      </c>
      <c r="AY523" s="2291"/>
      <c r="AZ523" s="2292"/>
      <c r="BA523" s="2293"/>
      <c r="BB523" s="542">
        <v>75</v>
      </c>
      <c r="BC523" s="47">
        <v>0</v>
      </c>
      <c r="BD523" s="259">
        <v>0</v>
      </c>
      <c r="BE523" s="258">
        <v>20</v>
      </c>
      <c r="BF523" s="258">
        <v>37.5</v>
      </c>
      <c r="BG523" s="258">
        <v>35</v>
      </c>
      <c r="BH523" s="258">
        <v>37.5</v>
      </c>
      <c r="BI523" s="258">
        <v>50</v>
      </c>
      <c r="BJ523" s="258">
        <v>50</v>
      </c>
      <c r="BS523" s="2291"/>
      <c r="BT523" s="2292"/>
      <c r="BU523" s="2293"/>
      <c r="BV523" s="542">
        <v>75</v>
      </c>
      <c r="BW523" s="47">
        <v>0</v>
      </c>
      <c r="BX523" s="1186">
        <v>10</v>
      </c>
      <c r="BY523" s="1186">
        <v>25</v>
      </c>
      <c r="BZ523" s="1186">
        <v>37.5</v>
      </c>
      <c r="CA523" s="1186">
        <v>35</v>
      </c>
      <c r="CB523" s="1186">
        <v>37.5</v>
      </c>
      <c r="CC523" s="1186">
        <v>50</v>
      </c>
      <c r="CD523" s="1186">
        <v>50</v>
      </c>
    </row>
    <row r="524" spans="1:82" s="47" customFormat="1" ht="14.1" hidden="1" customHeight="1">
      <c r="A524" s="118"/>
      <c r="C524" s="2232" t="s">
        <v>750</v>
      </c>
      <c r="D524" s="1607"/>
      <c r="E524" s="1204"/>
      <c r="F524" s="28" t="s">
        <v>1460</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1129</v>
      </c>
      <c r="AJ524" s="1205"/>
      <c r="AK524" s="176"/>
      <c r="AL524" s="1266"/>
      <c r="AY524" s="2291"/>
      <c r="AZ524" s="2292"/>
      <c r="BA524" s="2293"/>
      <c r="BB524" s="542">
        <v>70</v>
      </c>
      <c r="BC524" s="47">
        <v>0</v>
      </c>
      <c r="BD524" s="259">
        <v>0</v>
      </c>
      <c r="BE524" s="258">
        <v>20</v>
      </c>
      <c r="BF524" s="258">
        <v>37.5</v>
      </c>
      <c r="BG524" s="258">
        <v>35</v>
      </c>
      <c r="BH524" s="258">
        <v>37.5</v>
      </c>
      <c r="BI524" s="258">
        <v>50</v>
      </c>
      <c r="BJ524" s="258">
        <v>50</v>
      </c>
      <c r="BS524" s="2291"/>
      <c r="BT524" s="2292"/>
      <c r="BU524" s="2293"/>
      <c r="BV524" s="542">
        <v>70</v>
      </c>
      <c r="BW524" s="47">
        <v>0</v>
      </c>
      <c r="BX524" s="1186">
        <v>10</v>
      </c>
      <c r="BY524" s="1186">
        <v>25</v>
      </c>
      <c r="BZ524" s="1186">
        <v>37.5</v>
      </c>
      <c r="CA524" s="1186">
        <v>35</v>
      </c>
      <c r="CB524" s="1186">
        <v>37.5</v>
      </c>
      <c r="CC524" s="1186">
        <v>50</v>
      </c>
      <c r="CD524" s="1186">
        <v>50</v>
      </c>
    </row>
    <row r="525" spans="1:82" s="47" customFormat="1" ht="14.1" hidden="1" customHeight="1">
      <c r="A525" s="540"/>
      <c r="B525" s="166"/>
      <c r="C525" s="1322"/>
      <c r="D525" s="1204"/>
      <c r="E525" s="1204"/>
      <c r="F525" s="28"/>
      <c r="G525" s="28" t="s">
        <v>1457</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291"/>
      <c r="AZ525" s="2292"/>
      <c r="BA525" s="2293"/>
      <c r="BB525" s="542">
        <v>65</v>
      </c>
      <c r="BC525" s="47">
        <v>0</v>
      </c>
      <c r="BD525" s="259">
        <v>0</v>
      </c>
      <c r="BE525" s="258">
        <v>20</v>
      </c>
      <c r="BF525" s="258">
        <v>37.5</v>
      </c>
      <c r="BG525" s="258">
        <v>35</v>
      </c>
      <c r="BH525" s="258">
        <v>37.5</v>
      </c>
      <c r="BI525" s="258">
        <v>50</v>
      </c>
      <c r="BJ525" s="258">
        <v>50</v>
      </c>
      <c r="BS525" s="2291"/>
      <c r="BT525" s="2292"/>
      <c r="BU525" s="2293"/>
      <c r="BV525" s="542">
        <v>65</v>
      </c>
      <c r="BW525" s="47">
        <v>0</v>
      </c>
      <c r="BX525" s="1186">
        <v>10</v>
      </c>
      <c r="BY525" s="1186">
        <v>25</v>
      </c>
      <c r="BZ525" s="1186">
        <v>37.5</v>
      </c>
      <c r="CA525" s="1186">
        <v>35</v>
      </c>
      <c r="CB525" s="1186">
        <v>37.5</v>
      </c>
      <c r="CC525" s="1186">
        <v>50</v>
      </c>
      <c r="CD525" s="1186">
        <v>50</v>
      </c>
    </row>
    <row r="526" spans="1:82" s="47" customFormat="1" ht="14.1" hidden="1" customHeight="1">
      <c r="A526" s="58"/>
      <c r="B526" s="118"/>
      <c r="C526" s="1337"/>
      <c r="D526" s="176"/>
      <c r="E526" s="176"/>
      <c r="F526" s="28"/>
      <c r="G526" s="28" t="s">
        <v>1458</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291"/>
      <c r="AZ526" s="2292"/>
      <c r="BA526" s="2293"/>
      <c r="BB526" s="542">
        <v>60</v>
      </c>
      <c r="BC526" s="47">
        <v>0</v>
      </c>
      <c r="BD526" s="259">
        <v>0</v>
      </c>
      <c r="BE526" s="258">
        <v>20</v>
      </c>
      <c r="BF526" s="258">
        <v>37.5</v>
      </c>
      <c r="BG526" s="258">
        <v>35</v>
      </c>
      <c r="BH526" s="258">
        <v>37.5</v>
      </c>
      <c r="BI526" s="258">
        <v>50</v>
      </c>
      <c r="BJ526" s="258">
        <v>50</v>
      </c>
      <c r="BS526" s="2291"/>
      <c r="BT526" s="2292"/>
      <c r="BU526" s="2293"/>
      <c r="BV526" s="542">
        <v>60</v>
      </c>
      <c r="BW526" s="47">
        <v>0</v>
      </c>
      <c r="BX526" s="1186">
        <v>10</v>
      </c>
      <c r="BY526" s="1186">
        <v>25</v>
      </c>
      <c r="BZ526" s="1186">
        <v>37.5</v>
      </c>
      <c r="CA526" s="1186">
        <v>35</v>
      </c>
      <c r="CB526" s="1186">
        <v>37.5</v>
      </c>
      <c r="CC526" s="1186">
        <v>50</v>
      </c>
      <c r="CD526" s="1186">
        <v>50</v>
      </c>
    </row>
    <row r="527" spans="1:82" s="47" customFormat="1" ht="14.1"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291"/>
      <c r="AZ527" s="2292"/>
      <c r="BA527" s="2293"/>
      <c r="BB527" s="542">
        <v>55</v>
      </c>
      <c r="BC527" s="47">
        <v>0</v>
      </c>
      <c r="BD527" s="259">
        <v>0</v>
      </c>
      <c r="BE527" s="258">
        <v>20</v>
      </c>
      <c r="BF527" s="258">
        <v>37.5</v>
      </c>
      <c r="BG527" s="258">
        <v>35</v>
      </c>
      <c r="BH527" s="258">
        <v>37.5</v>
      </c>
      <c r="BI527" s="258">
        <v>50</v>
      </c>
      <c r="BJ527" s="258">
        <v>50</v>
      </c>
      <c r="BS527" s="2291"/>
      <c r="BT527" s="2292"/>
      <c r="BU527" s="2293"/>
      <c r="BV527" s="542">
        <v>55</v>
      </c>
      <c r="BW527" s="47">
        <v>0</v>
      </c>
      <c r="BX527" s="1186">
        <v>10</v>
      </c>
      <c r="BY527" s="1186">
        <v>25</v>
      </c>
      <c r="BZ527" s="1186">
        <v>37.5</v>
      </c>
      <c r="CA527" s="1186">
        <v>35</v>
      </c>
      <c r="CB527" s="1186">
        <v>37.5</v>
      </c>
      <c r="CC527" s="1186">
        <v>50</v>
      </c>
      <c r="CD527" s="1186">
        <v>50</v>
      </c>
    </row>
    <row r="528" spans="1:82" s="47" customFormat="1" ht="14.1" hidden="1" customHeight="1">
      <c r="A528" s="29"/>
      <c r="C528" s="2232" t="s">
        <v>750</v>
      </c>
      <c r="D528" s="1607"/>
      <c r="E528" s="237"/>
      <c r="F528" s="841" t="s">
        <v>123</v>
      </c>
      <c r="G528" s="2258" t="s">
        <v>1138</v>
      </c>
      <c r="H528" s="2258"/>
      <c r="I528" s="2258"/>
      <c r="J528" s="2258"/>
      <c r="K528" s="2258"/>
      <c r="L528" s="2258"/>
      <c r="M528" s="2258"/>
      <c r="N528" s="2258"/>
      <c r="O528" s="2258"/>
      <c r="P528" s="2258"/>
      <c r="Q528" s="2258"/>
      <c r="R528" s="2258"/>
      <c r="S528" s="2258"/>
      <c r="T528" s="2258"/>
      <c r="U528" s="2258"/>
      <c r="V528" s="2258"/>
      <c r="W528" s="2258"/>
      <c r="X528" s="2258"/>
      <c r="Y528" s="2258"/>
      <c r="Z528" s="2258"/>
      <c r="AA528" s="2258"/>
      <c r="AB528" s="2258"/>
      <c r="AC528" s="2258"/>
      <c r="AD528" s="2258"/>
      <c r="AE528" s="2258"/>
      <c r="AF528" s="2258"/>
      <c r="AH528" s="189">
        <f>IF(AND($C$528="Yes",$C$519="Yes"),2,0)</f>
        <v>0</v>
      </c>
      <c r="AI528" s="1206" t="s">
        <v>1129</v>
      </c>
      <c r="AJ528" s="28"/>
      <c r="AK528" s="176"/>
      <c r="AL528" s="1266"/>
      <c r="AY528" s="2291"/>
      <c r="AZ528" s="2292"/>
      <c r="BA528" s="2293"/>
      <c r="BB528" s="257">
        <v>50</v>
      </c>
      <c r="BC528" s="47">
        <v>0</v>
      </c>
      <c r="BD528" s="259">
        <v>0</v>
      </c>
      <c r="BE528" s="258">
        <v>20</v>
      </c>
      <c r="BF528" s="258">
        <v>37.5</v>
      </c>
      <c r="BG528" s="258">
        <v>35</v>
      </c>
      <c r="BH528" s="258">
        <v>37.5</v>
      </c>
      <c r="BI528" s="258">
        <v>50</v>
      </c>
      <c r="BJ528" s="258">
        <v>50</v>
      </c>
      <c r="BS528" s="2291"/>
      <c r="BT528" s="2292"/>
      <c r="BU528" s="2293"/>
      <c r="BV528" s="542">
        <v>50</v>
      </c>
      <c r="BW528" s="47">
        <v>0</v>
      </c>
      <c r="BX528" s="1186">
        <v>10</v>
      </c>
      <c r="BY528" s="1186">
        <v>25</v>
      </c>
      <c r="BZ528" s="1186">
        <v>37.5</v>
      </c>
      <c r="CA528" s="1186">
        <v>35</v>
      </c>
      <c r="CB528" s="1186">
        <v>37.5</v>
      </c>
      <c r="CC528" s="1186">
        <v>50</v>
      </c>
      <c r="CD528" s="1186">
        <v>50</v>
      </c>
    </row>
    <row r="529" spans="1:91" s="47" customFormat="1" ht="14.1" hidden="1" customHeight="1">
      <c r="A529" s="29"/>
      <c r="C529" s="1338"/>
      <c r="D529" s="1286"/>
      <c r="E529" s="1309"/>
      <c r="F529" s="1339"/>
      <c r="G529" s="2259"/>
      <c r="H529" s="2259"/>
      <c r="I529" s="2259"/>
      <c r="J529" s="2259"/>
      <c r="K529" s="2259"/>
      <c r="L529" s="2259"/>
      <c r="M529" s="2259"/>
      <c r="N529" s="2259"/>
      <c r="O529" s="2259"/>
      <c r="P529" s="2259"/>
      <c r="Q529" s="2259"/>
      <c r="R529" s="2259"/>
      <c r="S529" s="2259"/>
      <c r="T529" s="2259"/>
      <c r="U529" s="2259"/>
      <c r="V529" s="2259"/>
      <c r="W529" s="2259"/>
      <c r="X529" s="2259"/>
      <c r="Y529" s="2259"/>
      <c r="Z529" s="2259"/>
      <c r="AA529" s="2259"/>
      <c r="AB529" s="2259"/>
      <c r="AC529" s="2259"/>
      <c r="AD529" s="2259"/>
      <c r="AE529" s="2259"/>
      <c r="AF529" s="2259"/>
      <c r="AG529" s="1311"/>
      <c r="AH529" s="1311"/>
      <c r="AI529" s="1311"/>
      <c r="AJ529" s="1311"/>
      <c r="AK529" s="1277"/>
      <c r="AL529" s="1278"/>
      <c r="AY529" s="2291"/>
      <c r="AZ529" s="2292"/>
      <c r="BA529" s="2293"/>
      <c r="BB529" s="257">
        <v>45</v>
      </c>
      <c r="BC529" s="47">
        <v>0</v>
      </c>
      <c r="BD529" s="259">
        <v>0</v>
      </c>
      <c r="BE529" s="258">
        <v>20</v>
      </c>
      <c r="BF529" s="258">
        <v>33.799999999999997</v>
      </c>
      <c r="BG529" s="258">
        <v>35</v>
      </c>
      <c r="BH529" s="258">
        <v>37.5</v>
      </c>
      <c r="BI529" s="258">
        <v>50</v>
      </c>
      <c r="BJ529" s="258">
        <v>50</v>
      </c>
      <c r="BS529" s="2291"/>
      <c r="BT529" s="2292"/>
      <c r="BU529" s="2293"/>
      <c r="BV529" s="542">
        <v>45</v>
      </c>
      <c r="BW529" s="47">
        <v>0</v>
      </c>
      <c r="BX529" s="1186">
        <v>10</v>
      </c>
      <c r="BY529" s="1186">
        <v>22.5</v>
      </c>
      <c r="BZ529" s="1186">
        <v>33.799999999999997</v>
      </c>
      <c r="CA529" s="1186">
        <v>35</v>
      </c>
      <c r="CB529" s="1186">
        <v>37.5</v>
      </c>
      <c r="CC529" s="1186">
        <v>50</v>
      </c>
      <c r="CD529" s="1186">
        <v>50</v>
      </c>
    </row>
    <row r="530" spans="1:91" s="47" customFormat="1" ht="14.1" hidden="1" customHeight="1">
      <c r="A530" s="536"/>
      <c r="C530" s="175"/>
      <c r="D530" s="166"/>
      <c r="E530" s="237"/>
      <c r="F530" s="177"/>
      <c r="AG530" s="28"/>
      <c r="AH530" s="28"/>
      <c r="AI530" s="28"/>
      <c r="AJ530" s="28"/>
      <c r="AY530" s="2291"/>
      <c r="AZ530" s="2292"/>
      <c r="BA530" s="2293"/>
      <c r="BB530" s="257">
        <v>40</v>
      </c>
      <c r="BC530" s="47">
        <v>0</v>
      </c>
      <c r="BD530" s="259">
        <v>0</v>
      </c>
      <c r="BE530" s="258">
        <v>20</v>
      </c>
      <c r="BF530" s="258">
        <v>30</v>
      </c>
      <c r="BG530" s="258">
        <v>35</v>
      </c>
      <c r="BH530" s="258">
        <v>37.5</v>
      </c>
      <c r="BI530" s="258">
        <v>50</v>
      </c>
      <c r="BJ530" s="258">
        <v>50</v>
      </c>
      <c r="BS530" s="2291"/>
      <c r="BT530" s="2292"/>
      <c r="BU530" s="2293"/>
      <c r="BV530" s="542">
        <v>40</v>
      </c>
      <c r="BW530" s="47">
        <v>0</v>
      </c>
      <c r="BX530" s="1186">
        <v>10</v>
      </c>
      <c r="BY530" s="1186">
        <v>20</v>
      </c>
      <c r="BZ530" s="1186">
        <v>30</v>
      </c>
      <c r="CA530" s="1186">
        <v>35</v>
      </c>
      <c r="CB530" s="1186">
        <v>37.5</v>
      </c>
      <c r="CC530" s="1186">
        <v>50</v>
      </c>
      <c r="CD530" s="1186">
        <v>50</v>
      </c>
    </row>
    <row r="531" spans="1:91" s="47" customFormat="1" ht="14.1" hidden="1" customHeight="1">
      <c r="A531" s="29"/>
      <c r="C531" s="1340" t="s">
        <v>1473</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291"/>
      <c r="AZ531" s="2292"/>
      <c r="BA531" s="2293"/>
      <c r="BB531" s="257">
        <v>35</v>
      </c>
      <c r="BC531" s="47">
        <v>0</v>
      </c>
      <c r="BD531" s="259">
        <v>0</v>
      </c>
      <c r="BE531" s="258">
        <v>17.5</v>
      </c>
      <c r="BF531" s="258">
        <v>26.3</v>
      </c>
      <c r="BG531" s="258">
        <v>35</v>
      </c>
      <c r="BH531" s="258">
        <v>37.5</v>
      </c>
      <c r="BI531" s="258">
        <v>50</v>
      </c>
      <c r="BJ531" s="258">
        <v>50</v>
      </c>
      <c r="BS531" s="2291"/>
      <c r="BT531" s="2292"/>
      <c r="BU531" s="2293"/>
      <c r="BV531" s="542">
        <v>35</v>
      </c>
      <c r="BW531" s="47">
        <v>0</v>
      </c>
      <c r="BX531" s="1186">
        <v>8.8000000000000007</v>
      </c>
      <c r="BY531" s="1186">
        <v>17.5</v>
      </c>
      <c r="BZ531" s="1186">
        <v>26.3</v>
      </c>
      <c r="CA531" s="1186">
        <v>35</v>
      </c>
      <c r="CB531" s="1186">
        <v>37.5</v>
      </c>
      <c r="CC531" s="1186">
        <v>50</v>
      </c>
      <c r="CD531" s="1186">
        <v>50</v>
      </c>
    </row>
    <row r="532" spans="1:91" s="47" customFormat="1" ht="14.1" hidden="1" customHeight="1">
      <c r="A532" s="29"/>
      <c r="C532" s="2232" t="s">
        <v>750</v>
      </c>
      <c r="D532" s="1607"/>
      <c r="E532" s="844" t="s">
        <v>1459</v>
      </c>
      <c r="F532" s="983" t="s">
        <v>1532</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1129</v>
      </c>
      <c r="AJ532" s="28"/>
      <c r="AK532" s="176"/>
      <c r="AL532" s="1266"/>
      <c r="AY532" s="2291"/>
      <c r="AZ532" s="2292"/>
      <c r="BA532" s="2293"/>
      <c r="BB532" s="257">
        <v>30</v>
      </c>
      <c r="BC532" s="47">
        <v>0</v>
      </c>
      <c r="BD532" s="259">
        <v>0</v>
      </c>
      <c r="BE532" s="258">
        <v>15</v>
      </c>
      <c r="BF532" s="258">
        <v>22.5</v>
      </c>
      <c r="BG532" s="258">
        <v>30</v>
      </c>
      <c r="BH532" s="258">
        <v>37.5</v>
      </c>
      <c r="BI532" s="258">
        <v>45</v>
      </c>
      <c r="BJ532" s="258">
        <v>50</v>
      </c>
      <c r="BS532" s="2291"/>
      <c r="BT532" s="2292"/>
      <c r="BU532" s="2293"/>
      <c r="BV532" s="542">
        <v>30</v>
      </c>
      <c r="BW532" s="47">
        <v>0</v>
      </c>
      <c r="BX532" s="1186">
        <v>7.5</v>
      </c>
      <c r="BY532" s="1186">
        <v>15</v>
      </c>
      <c r="BZ532" s="1186">
        <v>22.5</v>
      </c>
      <c r="CA532" s="1186">
        <v>30</v>
      </c>
      <c r="CB532" s="1186">
        <v>37.5</v>
      </c>
      <c r="CC532" s="1186">
        <v>45</v>
      </c>
      <c r="CD532" s="1186">
        <v>50</v>
      </c>
    </row>
    <row r="533" spans="1:91" s="47" customFormat="1" ht="14.1" hidden="1" customHeight="1">
      <c r="A533" s="29"/>
      <c r="C533" s="1342"/>
      <c r="D533" s="166"/>
      <c r="E533" s="237"/>
      <c r="F533" s="1632" t="s">
        <v>750</v>
      </c>
      <c r="G533" s="1632"/>
      <c r="H533" s="1632"/>
      <c r="I533" s="1632"/>
      <c r="J533" s="1632"/>
      <c r="K533" s="1632"/>
      <c r="L533" s="1632"/>
      <c r="M533" s="1632"/>
      <c r="N533" s="1632"/>
      <c r="O533" s="1632"/>
      <c r="P533" s="1632"/>
      <c r="Q533" s="1632"/>
      <c r="R533" s="1632"/>
      <c r="S533" s="1632"/>
      <c r="T533" s="1632"/>
      <c r="U533" s="1632"/>
      <c r="V533" s="1632"/>
      <c r="W533" s="1632"/>
      <c r="X533" s="1632"/>
      <c r="Y533" s="1632"/>
      <c r="Z533" s="1632"/>
      <c r="AA533" s="1632"/>
      <c r="AB533" s="1632"/>
      <c r="AC533" s="1632"/>
      <c r="AD533" s="1632"/>
      <c r="AE533" s="1632"/>
      <c r="AF533" s="1632"/>
      <c r="AH533" s="28"/>
      <c r="AI533" s="28"/>
      <c r="AJ533" s="28"/>
      <c r="AK533" s="176"/>
      <c r="AL533" s="1266"/>
      <c r="AY533" s="2291"/>
      <c r="AZ533" s="2292"/>
      <c r="BA533" s="2293"/>
      <c r="BB533" s="257">
        <v>25</v>
      </c>
      <c r="BC533" s="47">
        <v>0</v>
      </c>
      <c r="BD533" s="259">
        <v>0</v>
      </c>
      <c r="BE533" s="258">
        <v>12.5</v>
      </c>
      <c r="BF533" s="258">
        <v>18.8</v>
      </c>
      <c r="BG533" s="258">
        <v>25</v>
      </c>
      <c r="BH533" s="258">
        <v>31.3</v>
      </c>
      <c r="BI533" s="258">
        <v>37.5</v>
      </c>
      <c r="BJ533" s="258">
        <v>50</v>
      </c>
      <c r="BS533" s="2291"/>
      <c r="BT533" s="2292"/>
      <c r="BU533" s="2293"/>
      <c r="BV533" s="542">
        <v>25</v>
      </c>
      <c r="BW533" s="47">
        <v>0</v>
      </c>
      <c r="BX533" s="1186">
        <v>6.3</v>
      </c>
      <c r="BY533" s="1186">
        <v>12.5</v>
      </c>
      <c r="BZ533" s="1186">
        <v>18.8</v>
      </c>
      <c r="CA533" s="1186">
        <v>25</v>
      </c>
      <c r="CB533" s="1186">
        <v>31.3</v>
      </c>
      <c r="CC533" s="1186">
        <v>37.5</v>
      </c>
      <c r="CD533" s="1186">
        <v>50</v>
      </c>
    </row>
    <row r="534" spans="1:91" s="47" customFormat="1" ht="14.1" hidden="1" customHeight="1">
      <c r="A534" s="58"/>
      <c r="C534" s="1308"/>
      <c r="D534" s="1286"/>
      <c r="E534" s="1311"/>
      <c r="F534" s="1633"/>
      <c r="G534" s="1633"/>
      <c r="H534" s="1633"/>
      <c r="I534" s="1633"/>
      <c r="J534" s="1633"/>
      <c r="K534" s="1633"/>
      <c r="L534" s="1633"/>
      <c r="M534" s="1633"/>
      <c r="N534" s="1633"/>
      <c r="O534" s="1633"/>
      <c r="P534" s="1633"/>
      <c r="Q534" s="1633"/>
      <c r="R534" s="1633"/>
      <c r="S534" s="1633"/>
      <c r="T534" s="1633"/>
      <c r="U534" s="1633"/>
      <c r="V534" s="1633"/>
      <c r="W534" s="1633"/>
      <c r="X534" s="1633"/>
      <c r="Y534" s="1633"/>
      <c r="Z534" s="1633"/>
      <c r="AA534" s="1633"/>
      <c r="AB534" s="1633"/>
      <c r="AC534" s="1633"/>
      <c r="AD534" s="1633"/>
      <c r="AE534" s="1633"/>
      <c r="AF534" s="1633"/>
      <c r="AG534" s="1311"/>
      <c r="AH534" s="1311"/>
      <c r="AI534" s="1286"/>
      <c r="AJ534" s="1286"/>
      <c r="AK534" s="1286"/>
      <c r="AL534" s="1287"/>
      <c r="AY534" s="2291"/>
      <c r="AZ534" s="2292"/>
      <c r="BA534" s="2293"/>
      <c r="BB534" s="257">
        <v>20</v>
      </c>
      <c r="BC534" s="47">
        <v>0</v>
      </c>
      <c r="BD534" s="259">
        <v>0</v>
      </c>
      <c r="BE534" s="258">
        <v>10</v>
      </c>
      <c r="BF534" s="258">
        <v>15</v>
      </c>
      <c r="BG534" s="258">
        <v>20</v>
      </c>
      <c r="BH534" s="258">
        <v>25</v>
      </c>
      <c r="BI534" s="258">
        <v>30</v>
      </c>
      <c r="BJ534" s="258">
        <v>40</v>
      </c>
      <c r="BS534" s="2291"/>
      <c r="BT534" s="2292"/>
      <c r="BU534" s="2293"/>
      <c r="BV534" s="542">
        <v>20</v>
      </c>
      <c r="BW534" s="47">
        <v>0</v>
      </c>
      <c r="BX534" s="1186">
        <v>5</v>
      </c>
      <c r="BY534" s="1186">
        <v>10</v>
      </c>
      <c r="BZ534" s="1186">
        <v>15</v>
      </c>
      <c r="CA534" s="1186">
        <v>20</v>
      </c>
      <c r="CB534" s="1186">
        <v>25</v>
      </c>
      <c r="CC534" s="1186">
        <v>30</v>
      </c>
      <c r="CD534" s="1186">
        <v>40</v>
      </c>
    </row>
    <row r="535" spans="1:91" s="47" customFormat="1" ht="14.1"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291"/>
      <c r="AZ535" s="2292"/>
      <c r="BA535" s="2293"/>
      <c r="BB535" s="257">
        <v>15</v>
      </c>
      <c r="BC535" s="47">
        <v>0</v>
      </c>
      <c r="BD535" s="259">
        <v>0</v>
      </c>
      <c r="BE535" s="258">
        <v>7.5</v>
      </c>
      <c r="BF535" s="258">
        <v>11.3</v>
      </c>
      <c r="BG535" s="258">
        <v>15</v>
      </c>
      <c r="BH535" s="258">
        <v>18.8</v>
      </c>
      <c r="BI535" s="258">
        <v>22.5</v>
      </c>
      <c r="BJ535" s="258">
        <v>30</v>
      </c>
      <c r="BS535" s="2291"/>
      <c r="BT535" s="2292"/>
      <c r="BU535" s="2293"/>
      <c r="BV535" s="542">
        <v>15</v>
      </c>
      <c r="BW535" s="47">
        <v>0</v>
      </c>
      <c r="BX535" s="1186">
        <v>3.8</v>
      </c>
      <c r="BY535" s="1186">
        <v>7.5</v>
      </c>
      <c r="BZ535" s="1186">
        <v>11.3</v>
      </c>
      <c r="CA535" s="1186">
        <v>15</v>
      </c>
      <c r="CB535" s="1186">
        <v>18.8</v>
      </c>
      <c r="CC535" s="1186">
        <v>22.5</v>
      </c>
      <c r="CD535" s="1186">
        <v>30</v>
      </c>
    </row>
    <row r="536" spans="1:91" s="47" customFormat="1" ht="14.1" hidden="1" customHeight="1">
      <c r="A536" s="58"/>
      <c r="B536" s="985" t="s">
        <v>1525</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428"/>
      <c r="AZ536" s="2429"/>
      <c r="BA536" s="2430"/>
      <c r="BB536" s="257">
        <v>10</v>
      </c>
      <c r="BC536" s="47">
        <v>0</v>
      </c>
      <c r="BD536" s="259">
        <v>0</v>
      </c>
      <c r="BE536" s="258">
        <v>5</v>
      </c>
      <c r="BF536" s="258">
        <v>7.5</v>
      </c>
      <c r="BG536" s="258">
        <v>10</v>
      </c>
      <c r="BH536" s="258">
        <v>12.5</v>
      </c>
      <c r="BI536" s="258">
        <v>15</v>
      </c>
      <c r="BJ536" s="258">
        <v>20</v>
      </c>
      <c r="BS536" s="2428"/>
      <c r="BT536" s="2429"/>
      <c r="BU536" s="2430"/>
      <c r="BV536" s="542">
        <v>10</v>
      </c>
      <c r="BW536" s="47">
        <v>0</v>
      </c>
      <c r="BX536" s="1186">
        <v>2.5</v>
      </c>
      <c r="BY536" s="1186">
        <v>5</v>
      </c>
      <c r="BZ536" s="1186">
        <v>7.5</v>
      </c>
      <c r="CA536" s="1186">
        <v>10</v>
      </c>
      <c r="CB536" s="1186">
        <v>12.5</v>
      </c>
      <c r="CC536" s="1186">
        <v>15</v>
      </c>
      <c r="CD536" s="1186">
        <v>20</v>
      </c>
    </row>
    <row r="537" spans="1:91" s="47" customFormat="1" ht="14.1" hidden="1" customHeight="1">
      <c r="A537" s="58"/>
      <c r="B537" s="985" t="s">
        <v>1526</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1" hidden="1" customHeight="1">
      <c r="A538" s="58"/>
      <c r="B538" s="47" t="s">
        <v>1527</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1" hidden="1" customHeight="1">
      <c r="A539" s="58"/>
      <c r="B539" s="47" t="s">
        <v>1659</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378</v>
      </c>
      <c r="AZ539" s="2414">
        <f>BF543</f>
        <v>0</v>
      </c>
      <c r="BA539" s="2414"/>
      <c r="BB539" s="710" t="s">
        <v>379</v>
      </c>
      <c r="BC539" s="350"/>
      <c r="BD539" s="350"/>
      <c r="BE539" s="350"/>
      <c r="BF539" s="350"/>
      <c r="BG539" s="362"/>
      <c r="BJ539" s="256" t="s">
        <v>233</v>
      </c>
      <c r="CC539" s="158" t="s">
        <v>1313</v>
      </c>
    </row>
    <row r="540" spans="1:91" s="47" customFormat="1" ht="14.1" hidden="1" customHeight="1">
      <c r="A540" s="58"/>
      <c r="B540" s="47" t="s">
        <v>1528</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380</v>
      </c>
      <c r="AZ540" s="2413">
        <f>SUM(E585:J593)</f>
        <v>0</v>
      </c>
      <c r="BA540" s="2413"/>
      <c r="BB540" s="277" t="s">
        <v>379</v>
      </c>
      <c r="BC540" s="275"/>
      <c r="BD540" s="275"/>
      <c r="BE540" s="275"/>
      <c r="BF540" s="275"/>
      <c r="BG540" s="278"/>
      <c r="BJ540" s="2379">
        <v>4</v>
      </c>
      <c r="BK540" s="2380"/>
      <c r="BL540" s="2379">
        <v>4</v>
      </c>
      <c r="BM540" s="2380"/>
      <c r="BN540" s="2377">
        <v>3</v>
      </c>
      <c r="BO540" s="2378"/>
      <c r="BP540" s="2377">
        <v>3</v>
      </c>
      <c r="BQ540" s="2378"/>
      <c r="BR540" s="2379">
        <v>2</v>
      </c>
      <c r="BS540" s="2380"/>
      <c r="BT540" s="2379">
        <v>2</v>
      </c>
      <c r="BU540" s="2380"/>
      <c r="BV540" s="2377">
        <v>1</v>
      </c>
      <c r="BW540" s="2378"/>
      <c r="BX540" s="2377">
        <v>1</v>
      </c>
      <c r="BY540" s="2378"/>
      <c r="BZ540" s="2379" t="s">
        <v>152</v>
      </c>
      <c r="CA540" s="2380"/>
      <c r="CB540" s="2379" t="s">
        <v>152</v>
      </c>
      <c r="CC540" s="2380"/>
      <c r="CD540" s="17"/>
      <c r="CE540" s="17"/>
      <c r="CF540" s="17"/>
      <c r="CG540" s="17"/>
    </row>
    <row r="541" spans="1:91" s="47" customFormat="1" ht="14.1" hidden="1" customHeight="1">
      <c r="A541" s="58"/>
      <c r="B541" s="47" t="s">
        <v>1658</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376</v>
      </c>
      <c r="BF541" s="2480">
        <v>0</v>
      </c>
      <c r="BG541" s="2480"/>
      <c r="BJ541" s="2379">
        <f>IF(T615&gt;0,1,0)</f>
        <v>0</v>
      </c>
      <c r="BK541" s="2380"/>
      <c r="BL541" s="2379">
        <f>IF(Y615&gt;=0.1,1,0)</f>
        <v>1</v>
      </c>
      <c r="BM541" s="2380"/>
      <c r="BN541" s="2377"/>
      <c r="BO541" s="2378"/>
      <c r="BP541" s="2377"/>
      <c r="BQ541" s="2378"/>
      <c r="BR541" s="2379"/>
      <c r="BS541" s="2380"/>
      <c r="BT541" s="2379"/>
      <c r="BU541" s="2380"/>
      <c r="BV541" s="2377"/>
      <c r="BW541" s="2378"/>
      <c r="BX541" s="2377"/>
      <c r="BY541" s="2378"/>
      <c r="BZ541" s="2379"/>
      <c r="CA541" s="2380"/>
      <c r="CB541" s="2379"/>
      <c r="CC541" s="2380"/>
      <c r="CD541" s="17"/>
      <c r="CE541" s="17"/>
      <c r="CF541" s="17"/>
      <c r="CG541" s="17"/>
      <c r="CH541" s="17"/>
      <c r="CI541" s="17"/>
      <c r="CJ541" s="17"/>
      <c r="CK541" s="46"/>
      <c r="CL541" s="46"/>
      <c r="CM541" s="46"/>
    </row>
    <row r="542" spans="1:91" s="47" customFormat="1" ht="14.1" hidden="1" customHeight="1">
      <c r="A542" s="29"/>
      <c r="B542" s="47" t="s">
        <v>1660</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1094</v>
      </c>
      <c r="BF542" s="2476">
        <f>Application!AG438</f>
        <v>0</v>
      </c>
      <c r="BG542" s="2476"/>
      <c r="BJ542" s="2379"/>
      <c r="BK542" s="2380"/>
      <c r="BL542" s="2379"/>
      <c r="BM542" s="2380"/>
      <c r="BN542" s="2408">
        <f>IF(T616&gt;0,1,0)</f>
        <v>0</v>
      </c>
      <c r="BO542" s="2409"/>
      <c r="BP542" s="2408">
        <f>IF(Y616&gt;=0.1,1,0)</f>
        <v>0</v>
      </c>
      <c r="BQ542" s="2409"/>
      <c r="BR542" s="2379"/>
      <c r="BS542" s="2380"/>
      <c r="BT542" s="2379"/>
      <c r="BU542" s="2380"/>
      <c r="BV542" s="2377"/>
      <c r="BW542" s="2378"/>
      <c r="BX542" s="2377"/>
      <c r="BY542" s="2378"/>
      <c r="BZ542" s="2379"/>
      <c r="CA542" s="2380"/>
      <c r="CB542" s="2379"/>
      <c r="CC542" s="2380"/>
      <c r="CD542" s="17"/>
      <c r="CE542" s="17"/>
      <c r="CF542" s="17"/>
      <c r="CG542" s="17"/>
      <c r="CH542" s="17"/>
      <c r="CI542" s="17"/>
      <c r="CJ542" s="17"/>
      <c r="CK542" s="46"/>
      <c r="CL542" s="46"/>
      <c r="CM542" s="46"/>
    </row>
    <row r="543" spans="1:91" s="47" customFormat="1" ht="14.1"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377</v>
      </c>
      <c r="BF543" s="2476">
        <f>Application!AG440</f>
        <v>0</v>
      </c>
      <c r="BG543" s="2476"/>
      <c r="BJ543" s="2379"/>
      <c r="BK543" s="2380"/>
      <c r="BL543" s="2379"/>
      <c r="BM543" s="2380"/>
      <c r="BN543" s="2377"/>
      <c r="BO543" s="2378"/>
      <c r="BP543" s="2377"/>
      <c r="BQ543" s="2378"/>
      <c r="BR543" s="2379">
        <f>IF(T612&gt;0,1,0)</f>
        <v>0</v>
      </c>
      <c r="BS543" s="2380"/>
      <c r="BT543" s="2379">
        <f>IF(Y612&gt;0,1,0)</f>
        <v>0</v>
      </c>
      <c r="BU543" s="2380"/>
      <c r="BV543" s="2377"/>
      <c r="BW543" s="2378"/>
      <c r="BX543" s="2377"/>
      <c r="BY543" s="2378"/>
      <c r="BZ543" s="2379"/>
      <c r="CA543" s="2380"/>
      <c r="CB543" s="2379"/>
      <c r="CC543" s="2380"/>
      <c r="CD543" s="17"/>
      <c r="CE543" s="17"/>
      <c r="CF543" s="17"/>
      <c r="CG543" s="17"/>
      <c r="CH543" s="17"/>
      <c r="CI543" s="17"/>
      <c r="CJ543" s="17"/>
      <c r="CK543" s="46"/>
      <c r="CL543" s="46"/>
      <c r="CM543" s="46"/>
    </row>
    <row r="544" spans="1:91" s="216" customFormat="1" ht="14.1"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883</v>
      </c>
      <c r="AK544" s="1991">
        <f>SUM(AH487:AH534)</f>
        <v>0</v>
      </c>
      <c r="AL544" s="1992"/>
      <c r="AM544" s="1993"/>
      <c r="BJ544" s="2379"/>
      <c r="BK544" s="2380"/>
      <c r="BL544" s="2379"/>
      <c r="BM544" s="2380"/>
      <c r="BN544" s="2377"/>
      <c r="BO544" s="2378"/>
      <c r="BP544" s="2377"/>
      <c r="BQ544" s="2378"/>
      <c r="BR544" s="2379"/>
      <c r="BS544" s="2380"/>
      <c r="BT544" s="2379"/>
      <c r="BU544" s="2380"/>
      <c r="BV544" s="2408">
        <f>IF(T613&gt;0,1,0)</f>
        <v>0</v>
      </c>
      <c r="BW544" s="2409"/>
      <c r="BX544" s="2408">
        <f>IF(Y613&gt;0,1,0)</f>
        <v>0</v>
      </c>
      <c r="BY544" s="2409"/>
      <c r="BZ544" s="2379"/>
      <c r="CA544" s="2380"/>
      <c r="CB544" s="2379"/>
      <c r="CC544" s="2380"/>
      <c r="CD544" s="17"/>
      <c r="CE544" s="17"/>
      <c r="CF544" s="17"/>
      <c r="CG544" s="17"/>
      <c r="CH544" s="17"/>
      <c r="CI544" s="17"/>
      <c r="CJ544" s="17"/>
      <c r="CK544" s="46"/>
      <c r="CL544" s="46"/>
      <c r="CM544" s="46"/>
    </row>
    <row r="545" spans="1:99" s="47" customFormat="1" ht="14.1"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379"/>
      <c r="BK545" s="2380"/>
      <c r="BL545" s="2379"/>
      <c r="BM545" s="2380"/>
      <c r="BN545" s="2377"/>
      <c r="BO545" s="2378"/>
      <c r="BP545" s="2377"/>
      <c r="BQ545" s="2378"/>
      <c r="BR545" s="2379"/>
      <c r="BS545" s="2380"/>
      <c r="BT545" s="2379"/>
      <c r="BU545" s="2380"/>
      <c r="BV545" s="2377"/>
      <c r="BW545" s="2378"/>
      <c r="BX545" s="2377"/>
      <c r="BY545" s="2378"/>
      <c r="BZ545" s="2379">
        <f>IF(T614&gt;0,1,0)</f>
        <v>0</v>
      </c>
      <c r="CA545" s="2380"/>
      <c r="CB545" s="2379">
        <f>IF(Y614&gt;0,1,0)</f>
        <v>0</v>
      </c>
      <c r="CC545" s="2380"/>
      <c r="CD545" s="17"/>
      <c r="CE545" s="17"/>
      <c r="CF545" s="17"/>
      <c r="CG545" s="17"/>
      <c r="CK545" s="46"/>
      <c r="CL545" s="46"/>
      <c r="CM545" s="46"/>
    </row>
    <row r="546" spans="1:99" s="47" customFormat="1" ht="14.1"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379">
        <f>SUM(BJ541:BK545)</f>
        <v>0</v>
      </c>
      <c r="BK546" s="2380"/>
      <c r="BL546" s="2379">
        <f>SUM(BL541:BM545)</f>
        <v>1</v>
      </c>
      <c r="BM546" s="2380"/>
      <c r="BN546" s="2379">
        <f>SUM(BN541:BO545)</f>
        <v>0</v>
      </c>
      <c r="BO546" s="2380"/>
      <c r="BP546" s="2379">
        <f>SUM(BP541:BQ545)</f>
        <v>0</v>
      </c>
      <c r="BQ546" s="2380"/>
      <c r="BR546" s="2379">
        <f>SUM(BR541:BS545)</f>
        <v>0</v>
      </c>
      <c r="BS546" s="2380"/>
      <c r="BT546" s="2379">
        <f>SUM(BT541:BU545)</f>
        <v>0</v>
      </c>
      <c r="BU546" s="2380"/>
      <c r="BV546" s="2379">
        <f>SUM(BV541:BW545)</f>
        <v>0</v>
      </c>
      <c r="BW546" s="2380"/>
      <c r="BX546" s="2379">
        <f>SUM(BX541:BY545)</f>
        <v>0</v>
      </c>
      <c r="BY546" s="2380"/>
      <c r="BZ546" s="2379">
        <f>SUM(BZ541:CA545)</f>
        <v>0</v>
      </c>
      <c r="CA546" s="2380"/>
      <c r="CB546" s="2379">
        <f>SUM(CB541:CC545)</f>
        <v>0</v>
      </c>
      <c r="CC546" s="2380"/>
      <c r="CD546" s="17"/>
      <c r="CE546" s="17"/>
      <c r="CF546" s="17"/>
      <c r="CG546" s="17"/>
      <c r="CH546" s="17"/>
      <c r="CI546" s="17"/>
      <c r="CJ546" s="17"/>
      <c r="CK546" s="46"/>
      <c r="CL546" s="46"/>
      <c r="CM546" s="46"/>
    </row>
    <row r="547" spans="1:99" s="47" customFormat="1" ht="14.1" customHeight="1">
      <c r="A547" s="165" t="s">
        <v>748</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432" t="s">
        <v>2229</v>
      </c>
      <c r="AF547" s="2432"/>
      <c r="AG547" s="2432"/>
      <c r="AH547" s="2432"/>
      <c r="AI547" s="2432"/>
      <c r="AJ547" s="2432"/>
      <c r="AK547" s="2432"/>
      <c r="BJ547" s="2377">
        <f>SUM(BJ546:BM546)</f>
        <v>1</v>
      </c>
      <c r="BK547" s="2389"/>
      <c r="BL547" s="2389"/>
      <c r="BM547" s="2378"/>
      <c r="BN547" s="2377">
        <f>SUM(BN546:BQ546)</f>
        <v>0</v>
      </c>
      <c r="BO547" s="2389"/>
      <c r="BP547" s="2389"/>
      <c r="BQ547" s="2378"/>
      <c r="BR547" s="2377">
        <f>SUM(BR546:BU546)</f>
        <v>0</v>
      </c>
      <c r="BS547" s="2389"/>
      <c r="BT547" s="2389"/>
      <c r="BU547" s="2378"/>
      <c r="BV547" s="2377">
        <f>SUM(BV546:BY546)</f>
        <v>0</v>
      </c>
      <c r="BW547" s="2389"/>
      <c r="BX547" s="2389"/>
      <c r="BY547" s="2378"/>
      <c r="BZ547" s="2377">
        <f>SUM(BZ546:CC546)</f>
        <v>0</v>
      </c>
      <c r="CA547" s="2389"/>
      <c r="CB547" s="2389"/>
      <c r="CC547" s="2378"/>
      <c r="CD547" s="17"/>
      <c r="CE547" s="17"/>
      <c r="CF547" s="17"/>
      <c r="CG547" s="17"/>
      <c r="CH547" s="17"/>
      <c r="CI547" s="17"/>
      <c r="CJ547" s="17"/>
      <c r="CK547" s="46"/>
      <c r="CL547" s="46"/>
      <c r="CM547" s="46"/>
    </row>
    <row r="548" spans="1:99" s="47" customFormat="1" ht="14.1" customHeight="1">
      <c r="A548" s="165"/>
      <c r="B548" s="218" t="s">
        <v>2228</v>
      </c>
      <c r="C548" s="214"/>
      <c r="D548" s="29"/>
      <c r="E548" s="165"/>
      <c r="F548" s="214"/>
      <c r="G548" s="214"/>
      <c r="H548" s="214"/>
      <c r="I548" s="214"/>
      <c r="J548" s="214"/>
      <c r="K548" s="214"/>
      <c r="L548" s="214"/>
      <c r="M548" s="214"/>
      <c r="N548" s="214"/>
      <c r="O548" s="214"/>
      <c r="P548" s="214"/>
      <c r="Q548" s="214"/>
      <c r="AB548" s="214"/>
      <c r="AD548" s="214"/>
      <c r="AF548" s="2345" t="s">
        <v>2230</v>
      </c>
      <c r="AG548" s="2345"/>
      <c r="AH548" s="2345"/>
      <c r="AI548" s="2345"/>
      <c r="AK548" s="27"/>
      <c r="AL548" s="65"/>
      <c r="BJ548" s="2377"/>
      <c r="BK548" s="2389"/>
      <c r="BL548" s="2389"/>
      <c r="BM548" s="2378"/>
      <c r="BN548" s="2377">
        <f>IF(AND(BN547=2,BJ547=1),1,0)</f>
        <v>0</v>
      </c>
      <c r="BO548" s="2389"/>
      <c r="BP548" s="2389"/>
      <c r="BQ548" s="2378"/>
      <c r="BR548" s="2377">
        <f>IF(AND(BR547=2,BN547=1),1,0)</f>
        <v>0</v>
      </c>
      <c r="BS548" s="2389"/>
      <c r="BT548" s="2389"/>
      <c r="BU548" s="2378"/>
      <c r="BV548" s="2377">
        <f>IF(AND(BV547=2,BR547=1),1,0)</f>
        <v>0</v>
      </c>
      <c r="BW548" s="2389"/>
      <c r="BX548" s="2389"/>
      <c r="BY548" s="2378"/>
      <c r="BZ548" s="2377">
        <f>IF(AND(BZ547=2,BR547=1),1,0)</f>
        <v>0</v>
      </c>
      <c r="CA548" s="2389"/>
      <c r="CB548" s="2389"/>
      <c r="CC548" s="2378"/>
      <c r="CD548" s="17"/>
      <c r="CE548" s="17"/>
      <c r="CF548" s="17"/>
      <c r="CG548" s="17"/>
      <c r="CH548" s="17"/>
      <c r="CI548" s="17"/>
      <c r="CJ548" s="17"/>
      <c r="CK548" s="46"/>
      <c r="CL548" s="46"/>
      <c r="CM548" s="46"/>
    </row>
    <row r="549" spans="1:99" s="47" customFormat="1" ht="14.1" customHeight="1">
      <c r="A549" s="165"/>
      <c r="B549" s="2229" t="s">
        <v>1961</v>
      </c>
      <c r="C549" s="2229"/>
      <c r="D549" s="2229"/>
      <c r="E549" s="2229"/>
      <c r="F549" s="2229"/>
      <c r="G549" s="2229"/>
      <c r="H549" s="2229"/>
      <c r="I549" s="2229"/>
      <c r="J549" s="2229"/>
      <c r="K549" s="2229"/>
      <c r="L549" s="2229"/>
      <c r="M549" s="2229"/>
      <c r="N549" s="2229"/>
      <c r="O549" s="2229"/>
      <c r="P549" s="2229"/>
      <c r="Q549" s="2229"/>
      <c r="R549" s="2229"/>
      <c r="S549" s="2229"/>
      <c r="T549" s="2229"/>
      <c r="U549" s="2229"/>
      <c r="V549" s="2229"/>
      <c r="W549" s="2229"/>
      <c r="X549" s="2229"/>
      <c r="Y549" s="2229"/>
      <c r="Z549" s="2229"/>
      <c r="AA549" s="2229"/>
      <c r="AB549" s="2229"/>
      <c r="AC549" s="2229"/>
      <c r="AD549" s="2229"/>
      <c r="AE549" s="2229"/>
      <c r="AF549" s="2229"/>
      <c r="AG549" s="2229"/>
      <c r="AH549" s="2229"/>
      <c r="AK549" s="65"/>
      <c r="AL549" s="166"/>
      <c r="AN549" s="2462" t="s">
        <v>234</v>
      </c>
      <c r="AO549" s="2463"/>
      <c r="AP549" s="2463"/>
      <c r="AQ549" s="2463"/>
      <c r="AR549" s="2464"/>
      <c r="AS549" s="2462" t="s">
        <v>235</v>
      </c>
      <c r="AT549" s="2463"/>
      <c r="AU549" s="2463"/>
      <c r="AV549" s="2463"/>
      <c r="AW549" s="2464"/>
      <c r="BJ549" s="2377"/>
      <c r="BK549" s="2389"/>
      <c r="BL549" s="2389"/>
      <c r="BM549" s="2378"/>
      <c r="BN549" s="2377"/>
      <c r="BO549" s="2389"/>
      <c r="BP549" s="2389"/>
      <c r="BQ549" s="2378"/>
      <c r="BR549" s="2377">
        <f>IF(AND(BR547=2,BJ547=1),1,0)</f>
        <v>0</v>
      </c>
      <c r="BS549" s="2389"/>
      <c r="BT549" s="2389"/>
      <c r="BU549" s="2378"/>
      <c r="BV549" s="2377">
        <f>IF(AND(BV547=2,BN547=1),1,0)</f>
        <v>0</v>
      </c>
      <c r="BW549" s="2389"/>
      <c r="BX549" s="2389"/>
      <c r="BY549" s="2378"/>
      <c r="BZ549" s="2377">
        <f>IF(AND(BZ548=2,BV548=1),1,0)</f>
        <v>0</v>
      </c>
      <c r="CA549" s="2389"/>
      <c r="CB549" s="2389"/>
      <c r="CC549" s="2378"/>
      <c r="CD549" s="17"/>
      <c r="CE549" s="17"/>
      <c r="CF549" s="17"/>
      <c r="CG549" s="17"/>
      <c r="CI549" s="17"/>
      <c r="CJ549" s="17"/>
      <c r="CK549" s="46"/>
      <c r="CL549" s="46"/>
      <c r="CM549" s="46"/>
    </row>
    <row r="550" spans="1:99" s="47" customFormat="1" ht="14.1" customHeight="1">
      <c r="A550" s="30"/>
      <c r="B550" s="2229"/>
      <c r="C550" s="2229"/>
      <c r="D550" s="2229"/>
      <c r="E550" s="2229"/>
      <c r="F550" s="2229"/>
      <c r="G550" s="2229"/>
      <c r="H550" s="2229"/>
      <c r="I550" s="2229"/>
      <c r="J550" s="2229"/>
      <c r="K550" s="2229"/>
      <c r="L550" s="2229"/>
      <c r="M550" s="2229"/>
      <c r="N550" s="2229"/>
      <c r="O550" s="2229"/>
      <c r="P550" s="2229"/>
      <c r="Q550" s="2229"/>
      <c r="R550" s="2229"/>
      <c r="S550" s="2229"/>
      <c r="T550" s="2229"/>
      <c r="U550" s="2229"/>
      <c r="V550" s="2229"/>
      <c r="W550" s="2229"/>
      <c r="X550" s="2229"/>
      <c r="Y550" s="2229"/>
      <c r="Z550" s="2229"/>
      <c r="AA550" s="2229"/>
      <c r="AB550" s="2229"/>
      <c r="AC550" s="2229"/>
      <c r="AD550" s="2229"/>
      <c r="AE550" s="2229"/>
      <c r="AF550" s="2229"/>
      <c r="AG550" s="2229"/>
      <c r="AH550" s="2229"/>
      <c r="AK550" s="261"/>
      <c r="AL550" s="261"/>
      <c r="AM550" s="71"/>
      <c r="AN550" s="2425">
        <f>RANK(T610,$T$610:$X$614,0)+COUNTIF($T$610:$X$614,T610)-1</f>
        <v>5</v>
      </c>
      <c r="AO550" s="2426"/>
      <c r="AP550" s="2426"/>
      <c r="AQ550" s="2426"/>
      <c r="AR550" s="2427"/>
      <c r="AS550" s="2425">
        <f>RANK(Y610,$Y$610:$AC$614,0)+COUNTIF($Y$610:$AC$614,Y610)-1</f>
        <v>5</v>
      </c>
      <c r="AT550" s="2426"/>
      <c r="AU550" s="2426"/>
      <c r="AV550" s="2426"/>
      <c r="AW550" s="2427"/>
      <c r="BJ550" s="2377"/>
      <c r="BK550" s="2389"/>
      <c r="BL550" s="2389"/>
      <c r="BM550" s="2378"/>
      <c r="BN550" s="2377"/>
      <c r="BO550" s="2389"/>
      <c r="BP550" s="2389"/>
      <c r="BQ550" s="2378"/>
      <c r="BR550" s="2377"/>
      <c r="BS550" s="2389"/>
      <c r="BT550" s="2389"/>
      <c r="BU550" s="2378"/>
      <c r="BV550" s="2377">
        <f>IF(AND(BV547=2,BJ547=1),1,0)</f>
        <v>0</v>
      </c>
      <c r="BW550" s="2389"/>
      <c r="BX550" s="2389"/>
      <c r="BY550" s="2378"/>
      <c r="BZ550" s="2377">
        <f>IF(AND(BZ547=2,BN547=1),1,0)</f>
        <v>0</v>
      </c>
      <c r="CA550" s="2389"/>
      <c r="CB550" s="2389"/>
      <c r="CC550" s="2378"/>
      <c r="CD550" s="17"/>
      <c r="CE550" s="17"/>
      <c r="CF550" s="17"/>
      <c r="CG550" s="17"/>
      <c r="CI550" s="17"/>
      <c r="CJ550" s="17"/>
      <c r="CK550" s="46"/>
      <c r="CL550" s="46"/>
      <c r="CM550" s="46"/>
    </row>
    <row r="551" spans="1:99" s="47" customFormat="1" ht="14.1" customHeight="1" thickBot="1">
      <c r="A551" s="29"/>
      <c r="B551" s="2229"/>
      <c r="C551" s="2229"/>
      <c r="D551" s="2229"/>
      <c r="E551" s="2229"/>
      <c r="F551" s="2229"/>
      <c r="G551" s="2229"/>
      <c r="H551" s="2229"/>
      <c r="I551" s="2229"/>
      <c r="J551" s="2229"/>
      <c r="K551" s="2229"/>
      <c r="L551" s="2229"/>
      <c r="M551" s="2229"/>
      <c r="N551" s="2229"/>
      <c r="O551" s="2229"/>
      <c r="P551" s="2229"/>
      <c r="Q551" s="2229"/>
      <c r="R551" s="2229"/>
      <c r="S551" s="2229"/>
      <c r="T551" s="2229"/>
      <c r="U551" s="2229"/>
      <c r="V551" s="2229"/>
      <c r="W551" s="2229"/>
      <c r="X551" s="2229"/>
      <c r="Y551" s="2229"/>
      <c r="Z551" s="2229"/>
      <c r="AA551" s="2229"/>
      <c r="AB551" s="2229"/>
      <c r="AC551" s="2229"/>
      <c r="AD551" s="2229"/>
      <c r="AE551" s="2229"/>
      <c r="AF551" s="2229"/>
      <c r="AG551" s="2229"/>
      <c r="AH551" s="2229"/>
      <c r="AI551" s="260"/>
      <c r="AJ551" s="260"/>
      <c r="AK551" s="261"/>
      <c r="AL551" s="261"/>
      <c r="AM551" s="265"/>
      <c r="AN551" s="2425">
        <f>RANK(T611,$T$610:$X$614,0)+COUNTIF($T$610:$X$614,T611)-1</f>
        <v>5</v>
      </c>
      <c r="AO551" s="2426"/>
      <c r="AP551" s="2426"/>
      <c r="AQ551" s="2426"/>
      <c r="AR551" s="2427"/>
      <c r="AS551" s="2425">
        <f>RANK(Y611,$Y$610:$AC$614,0)+COUNTIF($Y$610:$AC$614,Y611)-1</f>
        <v>5</v>
      </c>
      <c r="AT551" s="2426"/>
      <c r="AU551" s="2426"/>
      <c r="AV551" s="2426"/>
      <c r="AW551" s="2427"/>
      <c r="BJ551" s="2377"/>
      <c r="BK551" s="2389"/>
      <c r="BL551" s="2389"/>
      <c r="BM551" s="2378"/>
      <c r="BN551" s="2377"/>
      <c r="BO551" s="2389"/>
      <c r="BP551" s="2389"/>
      <c r="BQ551" s="2378"/>
      <c r="BR551" s="2377"/>
      <c r="BS551" s="2389"/>
      <c r="BT551" s="2389"/>
      <c r="BU551" s="2378"/>
      <c r="BV551" s="2377"/>
      <c r="BW551" s="2389"/>
      <c r="BX551" s="2389"/>
      <c r="BY551" s="2378"/>
      <c r="BZ551" s="2377">
        <f>IF(AND(BZ547=2,BJ547=1),1,0)</f>
        <v>0</v>
      </c>
      <c r="CA551" s="2389"/>
      <c r="CB551" s="2389"/>
      <c r="CC551" s="2378"/>
      <c r="CD551" s="17"/>
      <c r="CE551" s="3"/>
      <c r="CF551" s="3"/>
      <c r="CG551" s="3"/>
      <c r="CH551" s="166"/>
      <c r="CI551" s="17"/>
      <c r="CJ551" s="17"/>
      <c r="CK551" s="46"/>
      <c r="CL551" s="46"/>
      <c r="CM551" s="46"/>
    </row>
    <row r="552" spans="1:99" s="47" customFormat="1" ht="14.1" customHeight="1" thickBot="1">
      <c r="A552" s="29"/>
      <c r="B552" s="2229"/>
      <c r="C552" s="2229"/>
      <c r="D552" s="2229"/>
      <c r="E552" s="2229"/>
      <c r="F552" s="2229"/>
      <c r="G552" s="2229"/>
      <c r="H552" s="2229"/>
      <c r="I552" s="2229"/>
      <c r="J552" s="2229"/>
      <c r="K552" s="2229"/>
      <c r="L552" s="2229"/>
      <c r="M552" s="2229"/>
      <c r="N552" s="2229"/>
      <c r="O552" s="2229"/>
      <c r="P552" s="2229"/>
      <c r="Q552" s="2229"/>
      <c r="R552" s="2229"/>
      <c r="S552" s="2229"/>
      <c r="T552" s="2229"/>
      <c r="U552" s="2229"/>
      <c r="V552" s="2229"/>
      <c r="W552" s="2229"/>
      <c r="X552" s="2229"/>
      <c r="Y552" s="2229"/>
      <c r="Z552" s="2229"/>
      <c r="AA552" s="2229"/>
      <c r="AB552" s="2229"/>
      <c r="AC552" s="2229"/>
      <c r="AD552" s="2229"/>
      <c r="AE552" s="2229"/>
      <c r="AF552" s="2229"/>
      <c r="AG552" s="2229"/>
      <c r="AH552" s="2229"/>
      <c r="AI552" s="260"/>
      <c r="AJ552" s="260"/>
      <c r="AK552" s="261"/>
      <c r="AL552" s="261"/>
      <c r="AM552" s="9"/>
      <c r="AN552" s="2425">
        <f>RANK(T612,$T$610:$X$614,0)+COUNTIF($T$610:$X$614,T612)-1</f>
        <v>5</v>
      </c>
      <c r="AO552" s="2426"/>
      <c r="AP552" s="2426"/>
      <c r="AQ552" s="2426"/>
      <c r="AR552" s="2427"/>
      <c r="AS552" s="2425">
        <f>RANK(Y612,$Y$610:$AC$614,0)+COUNTIF($Y$610:$AC$614,Y612)-1</f>
        <v>5</v>
      </c>
      <c r="AT552" s="2426"/>
      <c r="AU552" s="2426"/>
      <c r="AV552" s="2426"/>
      <c r="AW552" s="2427"/>
      <c r="BJ552" s="2377">
        <f>SUM(BJ548:BM551)</f>
        <v>0</v>
      </c>
      <c r="BK552" s="2389"/>
      <c r="BL552" s="2389"/>
      <c r="BM552" s="2378"/>
      <c r="BN552" s="2377">
        <f>SUM(BN548:BQ551)</f>
        <v>0</v>
      </c>
      <c r="BO552" s="2389"/>
      <c r="BP552" s="2389"/>
      <c r="BQ552" s="2378"/>
      <c r="BR552" s="2377">
        <f>SUM(BR548:BU551)</f>
        <v>0</v>
      </c>
      <c r="BS552" s="2389"/>
      <c r="BT552" s="2389"/>
      <c r="BU552" s="2378"/>
      <c r="BV552" s="2377">
        <f>SUM(BV548:BY551)</f>
        <v>0</v>
      </c>
      <c r="BW552" s="2389"/>
      <c r="BX552" s="2389"/>
      <c r="BY552" s="2378"/>
      <c r="BZ552" s="2377">
        <f>SUM(BZ548:CC551)</f>
        <v>0</v>
      </c>
      <c r="CA552" s="2389"/>
      <c r="CB552" s="2389"/>
      <c r="CC552" s="2389"/>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1" customHeight="1">
      <c r="A553" s="29"/>
      <c r="B553" s="2229"/>
      <c r="C553" s="2229"/>
      <c r="D553" s="2229"/>
      <c r="E553" s="2229"/>
      <c r="F553" s="2229"/>
      <c r="G553" s="2229"/>
      <c r="H553" s="2229"/>
      <c r="I553" s="2229"/>
      <c r="J553" s="2229"/>
      <c r="K553" s="2229"/>
      <c r="L553" s="2229"/>
      <c r="M553" s="2229"/>
      <c r="N553" s="2229"/>
      <c r="O553" s="2229"/>
      <c r="P553" s="2229"/>
      <c r="Q553" s="2229"/>
      <c r="R553" s="2229"/>
      <c r="S553" s="2229"/>
      <c r="T553" s="2229"/>
      <c r="U553" s="2229"/>
      <c r="V553" s="2229"/>
      <c r="W553" s="2229"/>
      <c r="X553" s="2229"/>
      <c r="Y553" s="2229"/>
      <c r="Z553" s="2229"/>
      <c r="AA553" s="2229"/>
      <c r="AB553" s="2229"/>
      <c r="AC553" s="2229"/>
      <c r="AD553" s="2229"/>
      <c r="AE553" s="2229"/>
      <c r="AF553" s="2229"/>
      <c r="AG553" s="2229"/>
      <c r="AH553" s="2229"/>
      <c r="AI553" s="260"/>
      <c r="AJ553" s="260"/>
      <c r="AK553" s="261"/>
      <c r="AL553" s="261"/>
      <c r="AN553" s="2425">
        <f>RANK(T613,$T$610:$X$614,0)+COUNTIF($T$610:$X$614,T613)-1</f>
        <v>5</v>
      </c>
      <c r="AO553" s="2426"/>
      <c r="AP553" s="2426"/>
      <c r="AQ553" s="2426"/>
      <c r="AR553" s="2427"/>
      <c r="AS553" s="2425">
        <f>RANK(Y613,$Y$610:$AC$614,0)+COUNTIF($Y$610:$AC$614,Y613)-1</f>
        <v>5</v>
      </c>
      <c r="AT553" s="2426"/>
      <c r="AU553" s="2426"/>
      <c r="AV553" s="2426"/>
      <c r="AW553" s="2427"/>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1" customHeight="1">
      <c r="A554" s="29"/>
      <c r="B554" s="2229"/>
      <c r="C554" s="2229"/>
      <c r="D554" s="2229"/>
      <c r="E554" s="2229"/>
      <c r="F554" s="2229"/>
      <c r="G554" s="2229"/>
      <c r="H554" s="2229"/>
      <c r="I554" s="2229"/>
      <c r="J554" s="2229"/>
      <c r="K554" s="2229"/>
      <c r="L554" s="2229"/>
      <c r="M554" s="2229"/>
      <c r="N554" s="2229"/>
      <c r="O554" s="2229"/>
      <c r="P554" s="2229"/>
      <c r="Q554" s="2229"/>
      <c r="R554" s="2229"/>
      <c r="S554" s="2229"/>
      <c r="T554" s="2229"/>
      <c r="U554" s="2229"/>
      <c r="V554" s="2229"/>
      <c r="W554" s="2229"/>
      <c r="X554" s="2229"/>
      <c r="Y554" s="2229"/>
      <c r="Z554" s="2229"/>
      <c r="AA554" s="2229"/>
      <c r="AB554" s="2229"/>
      <c r="AC554" s="2229"/>
      <c r="AD554" s="2229"/>
      <c r="AE554" s="2229"/>
      <c r="AF554" s="2229"/>
      <c r="AG554" s="2229"/>
      <c r="AH554" s="2229"/>
      <c r="AI554" s="260"/>
      <c r="AJ554" s="260"/>
      <c r="AK554" s="261"/>
      <c r="AL554" s="261"/>
      <c r="AN554" s="2425">
        <f>RANK(T614,$T$610:$X$614,0)+COUNTIF($T$610:$X$614,T614)-1</f>
        <v>5</v>
      </c>
      <c r="AO554" s="2426"/>
      <c r="AP554" s="2426"/>
      <c r="AQ554" s="2426"/>
      <c r="AR554" s="2427"/>
      <c r="AS554" s="2425">
        <f>RANK(Y614,$Y$610:$AC$614,0)+COUNTIF($Y$610:$AC$614,Y614)-1</f>
        <v>5</v>
      </c>
      <c r="AT554" s="2426"/>
      <c r="AU554" s="2426"/>
      <c r="AV554" s="2426"/>
      <c r="AW554" s="2427"/>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1" customHeight="1">
      <c r="A555" s="29"/>
      <c r="B555" s="2230" t="s">
        <v>1666</v>
      </c>
      <c r="C555" s="2230"/>
      <c r="D555" s="2230"/>
      <c r="E555" s="2230"/>
      <c r="F555" s="2230"/>
      <c r="G555" s="2230"/>
      <c r="H555" s="2230"/>
      <c r="I555" s="2230"/>
      <c r="J555" s="2230"/>
      <c r="K555" s="2230"/>
      <c r="L555" s="2230"/>
      <c r="M555" s="2230"/>
      <c r="N555" s="2230"/>
      <c r="O555" s="2230"/>
      <c r="P555" s="2230"/>
      <c r="Q555" s="2230"/>
      <c r="R555" s="2230"/>
      <c r="S555" s="2230"/>
      <c r="T555" s="2230"/>
      <c r="U555" s="2230"/>
      <c r="V555" s="2230"/>
      <c r="W555" s="2230"/>
      <c r="X555" s="2230"/>
      <c r="Y555" s="2230"/>
      <c r="Z555" s="2230"/>
      <c r="AA555" s="2230"/>
      <c r="AB555" s="2230"/>
      <c r="AC555" s="2230"/>
      <c r="AD555" s="2230"/>
      <c r="AE555" s="2230"/>
      <c r="AF555" s="2230"/>
      <c r="AG555" s="2230"/>
      <c r="AH555" s="2230"/>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1313</v>
      </c>
      <c r="BW555" s="65"/>
      <c r="BX555" s="65"/>
      <c r="BY555" s="65"/>
      <c r="CK555" s="46"/>
      <c r="CL555" s="46"/>
    </row>
    <row r="556" spans="1:99" s="17" customFormat="1" ht="14.1" customHeight="1">
      <c r="A556" s="29"/>
      <c r="B556" s="2230"/>
      <c r="C556" s="2230"/>
      <c r="D556" s="2230"/>
      <c r="E556" s="2230"/>
      <c r="F556" s="2230"/>
      <c r="G556" s="2230"/>
      <c r="H556" s="2230"/>
      <c r="I556" s="2230"/>
      <c r="J556" s="2230"/>
      <c r="K556" s="2230"/>
      <c r="L556" s="2230"/>
      <c r="M556" s="2230"/>
      <c r="N556" s="2230"/>
      <c r="O556" s="2230"/>
      <c r="P556" s="2230"/>
      <c r="Q556" s="2230"/>
      <c r="R556" s="2230"/>
      <c r="S556" s="2230"/>
      <c r="T556" s="2230"/>
      <c r="U556" s="2230"/>
      <c r="V556" s="2230"/>
      <c r="W556" s="2230"/>
      <c r="X556" s="2230"/>
      <c r="Y556" s="2230"/>
      <c r="Z556" s="2230"/>
      <c r="AA556" s="2230"/>
      <c r="AB556" s="2230"/>
      <c r="AC556" s="2230"/>
      <c r="AD556" s="2230"/>
      <c r="AE556" s="2230"/>
      <c r="AF556" s="2230"/>
      <c r="AG556" s="2230"/>
      <c r="AH556" s="2230"/>
      <c r="AI556" s="260"/>
      <c r="AJ556" s="260"/>
      <c r="AK556" s="261"/>
      <c r="AL556" s="261"/>
      <c r="AM556" s="143"/>
      <c r="AN556" s="239" t="s">
        <v>151</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465" t="s">
        <v>236</v>
      </c>
      <c r="BW556" s="2466"/>
      <c r="BX556" s="2466"/>
      <c r="BY556" s="2467"/>
    </row>
    <row r="557" spans="1:99" s="17" customFormat="1" ht="14.1" customHeight="1">
      <c r="A557" s="29"/>
      <c r="B557" s="2230" t="s">
        <v>2040</v>
      </c>
      <c r="C557" s="2230"/>
      <c r="D557" s="2230"/>
      <c r="E557" s="2230"/>
      <c r="F557" s="2230"/>
      <c r="G557" s="2230"/>
      <c r="H557" s="2230"/>
      <c r="I557" s="2230"/>
      <c r="J557" s="2230"/>
      <c r="K557" s="2230"/>
      <c r="L557" s="2230"/>
      <c r="M557" s="2230"/>
      <c r="N557" s="2230"/>
      <c r="O557" s="2230"/>
      <c r="P557" s="2230"/>
      <c r="Q557" s="2230"/>
      <c r="R557" s="2230"/>
      <c r="S557" s="2230"/>
      <c r="T557" s="2230"/>
      <c r="U557" s="2230"/>
      <c r="V557" s="2230"/>
      <c r="W557" s="2230"/>
      <c r="X557" s="2230"/>
      <c r="Y557" s="2230"/>
      <c r="Z557" s="2230"/>
      <c r="AA557" s="2230"/>
      <c r="AB557" s="2230"/>
      <c r="AC557" s="2230"/>
      <c r="AD557" s="2230"/>
      <c r="AE557" s="2230"/>
      <c r="AF557" s="2230"/>
      <c r="AG557" s="2230"/>
      <c r="AH557" s="358"/>
      <c r="AI557" s="260"/>
      <c r="AJ557" s="260"/>
      <c r="AK557" s="261"/>
      <c r="AL557" s="261"/>
      <c r="AM557" s="143"/>
      <c r="AN557" s="242" t="s">
        <v>149</v>
      </c>
      <c r="AO557" s="243"/>
      <c r="AP557" s="243"/>
      <c r="AQ557" s="243"/>
      <c r="AR557" s="243"/>
      <c r="AS557" s="243"/>
      <c r="AT557" s="243"/>
      <c r="AU557" s="243"/>
      <c r="AV557" s="243"/>
      <c r="AW557" s="2379">
        <f>SUM(O615:S616)</f>
        <v>0</v>
      </c>
      <c r="AX557" s="2380"/>
      <c r="AY557" s="47"/>
      <c r="AZ557" s="47"/>
      <c r="BA557" s="47"/>
      <c r="BB557" s="47"/>
      <c r="BC557" s="47"/>
      <c r="BD557" s="47"/>
      <c r="BE557" s="47"/>
      <c r="BF557" s="47"/>
      <c r="BG557" s="47"/>
      <c r="BH557" s="47"/>
      <c r="BI557" s="47"/>
      <c r="BJ557" s="47"/>
      <c r="BK557" s="47"/>
      <c r="BL557" s="47"/>
      <c r="BM557" s="47"/>
      <c r="BN557" s="47"/>
      <c r="BV557" s="2468"/>
      <c r="BW557" s="2469"/>
      <c r="BX557" s="2469"/>
      <c r="BY557" s="2470"/>
    </row>
    <row r="558" spans="1:99" s="17" customFormat="1" ht="13.7" customHeight="1">
      <c r="A558" s="29"/>
      <c r="B558" s="2230"/>
      <c r="C558" s="2230"/>
      <c r="D558" s="2230"/>
      <c r="E558" s="2230"/>
      <c r="F558" s="2230"/>
      <c r="G558" s="2230"/>
      <c r="H558" s="2230"/>
      <c r="I558" s="2230"/>
      <c r="J558" s="2230"/>
      <c r="K558" s="2230"/>
      <c r="L558" s="2230"/>
      <c r="M558" s="2230"/>
      <c r="N558" s="2230"/>
      <c r="O558" s="2230"/>
      <c r="P558" s="2230"/>
      <c r="Q558" s="2230"/>
      <c r="R558" s="2230"/>
      <c r="S558" s="2230"/>
      <c r="T558" s="2230"/>
      <c r="U558" s="2230"/>
      <c r="V558" s="2230"/>
      <c r="W558" s="2230"/>
      <c r="X558" s="2230"/>
      <c r="Y558" s="2230"/>
      <c r="Z558" s="2230"/>
      <c r="AA558" s="2230"/>
      <c r="AB558" s="2230"/>
      <c r="AC558" s="2230"/>
      <c r="AD558" s="2230"/>
      <c r="AE558" s="2230"/>
      <c r="AF558" s="2230"/>
      <c r="AG558" s="2230"/>
      <c r="AH558" s="358"/>
      <c r="AI558" s="260"/>
      <c r="AJ558" s="260"/>
      <c r="AK558" s="261"/>
      <c r="AL558" s="261"/>
      <c r="AM558" s="143"/>
      <c r="AN558" s="244" t="s">
        <v>851</v>
      </c>
      <c r="AO558" s="245"/>
      <c r="AP558" s="245"/>
      <c r="AQ558" s="2379" t="str">
        <f>IF(AW557=BI580,"passed","failed")</f>
        <v>passed</v>
      </c>
      <c r="AR558" s="2388"/>
      <c r="AS558" s="2380"/>
      <c r="AT558" s="245"/>
      <c r="AU558" s="245"/>
      <c r="AV558" s="245"/>
      <c r="AW558" s="245"/>
      <c r="AX558" s="246"/>
      <c r="AY558" s="47"/>
      <c r="AZ558" s="47"/>
      <c r="BA558" s="47"/>
      <c r="BB558" s="47"/>
      <c r="BV558" s="2468"/>
      <c r="BW558" s="2469"/>
      <c r="BX558" s="2469"/>
      <c r="BY558" s="2470"/>
    </row>
    <row r="559" spans="1:99" s="17" customFormat="1" ht="14.1" customHeight="1">
      <c r="A559" s="29"/>
      <c r="B559" s="1411" t="s">
        <v>2117</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BV559" s="2468"/>
      <c r="BW559" s="2469"/>
      <c r="BX559" s="2469"/>
      <c r="BY559" s="2470"/>
    </row>
    <row r="560" spans="1:99" s="17" customFormat="1" ht="14.1" customHeight="1">
      <c r="A560" s="29"/>
      <c r="B560" s="358" t="s">
        <v>2038</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150</v>
      </c>
      <c r="AO560" s="696"/>
      <c r="AP560" s="696"/>
      <c r="AQ560" s="696"/>
      <c r="AR560" s="696"/>
      <c r="AS560" s="696"/>
      <c r="AT560" s="696"/>
      <c r="AU560" s="696"/>
      <c r="AV560" s="697"/>
      <c r="BH560" s="153"/>
      <c r="BJ560" s="153" t="s">
        <v>1313</v>
      </c>
      <c r="BV560" s="2471"/>
      <c r="BW560" s="2472"/>
      <c r="BX560" s="2472"/>
      <c r="BY560" s="2473"/>
    </row>
    <row r="561" spans="1:99" s="17" customFormat="1" ht="14.1" customHeight="1">
      <c r="A561" s="29"/>
      <c r="B561" s="58"/>
      <c r="C561" s="29"/>
      <c r="D561" s="262"/>
      <c r="E561" s="263"/>
      <c r="F561" s="47"/>
      <c r="G561" s="47"/>
      <c r="H561" s="47"/>
      <c r="I561" s="348"/>
      <c r="J561" s="349"/>
      <c r="K561" s="350"/>
      <c r="L561" s="350"/>
      <c r="M561" s="351"/>
      <c r="N561" s="351"/>
      <c r="O561" s="351"/>
      <c r="P561" s="352"/>
      <c r="Q561" s="2420" t="s">
        <v>74</v>
      </c>
      <c r="R561" s="2420"/>
      <c r="S561" s="2420"/>
      <c r="T561" s="2420"/>
      <c r="U561" s="2420"/>
      <c r="V561" s="2420"/>
      <c r="W561" s="2420"/>
      <c r="X561" s="2420"/>
      <c r="Y561" s="2420"/>
      <c r="Z561" s="2420"/>
      <c r="AA561" s="2420"/>
      <c r="AB561" s="2420"/>
      <c r="AC561" s="2420"/>
      <c r="AD561" s="2420"/>
      <c r="AE561" s="2420"/>
      <c r="AF561" s="2420"/>
      <c r="AG561" s="260"/>
      <c r="AH561" s="260"/>
      <c r="AI561" s="260"/>
      <c r="AJ561" s="46"/>
      <c r="AK561" s="166"/>
      <c r="AL561" s="166"/>
      <c r="AM561" s="143"/>
      <c r="AN561" s="705" t="s">
        <v>856</v>
      </c>
      <c r="AO561" s="703"/>
      <c r="AP561" s="703"/>
      <c r="AQ561" s="703"/>
      <c r="AR561" s="703"/>
      <c r="AS561" s="706">
        <f>ROUNDUP(BI580*0.1,0)</f>
        <v>0</v>
      </c>
      <c r="AT561" s="700"/>
      <c r="AU561" s="705"/>
      <c r="AV561" s="704">
        <f>AS561-AN563</f>
        <v>0</v>
      </c>
      <c r="BC561" s="2377" t="s">
        <v>660</v>
      </c>
      <c r="BD561" s="2389"/>
      <c r="BE561" s="2378"/>
      <c r="BF561" s="2377" t="s">
        <v>229</v>
      </c>
      <c r="BG561" s="2389"/>
      <c r="BH561" s="2378"/>
      <c r="BI561" s="2377" t="s">
        <v>230</v>
      </c>
      <c r="BJ561" s="2389"/>
      <c r="BK561" s="2378"/>
      <c r="BL561" s="2377" t="s">
        <v>231</v>
      </c>
      <c r="BM561" s="2389"/>
      <c r="BN561" s="2378"/>
      <c r="BO561" s="2377" t="s">
        <v>232</v>
      </c>
      <c r="BP561" s="2389"/>
      <c r="BQ561" s="2378"/>
      <c r="BR561" s="2377" t="s">
        <v>661</v>
      </c>
      <c r="BS561" s="2389"/>
      <c r="BT561" s="2378"/>
      <c r="BV561" s="2377">
        <f>IF(OR(Y609=0,Y609&gt;=0.1),1,0)</f>
        <v>1</v>
      </c>
      <c r="BW561" s="2389"/>
      <c r="BX561" s="2389"/>
      <c r="BY561" s="2378"/>
      <c r="CK561" s="65"/>
      <c r="CP561" s="65"/>
      <c r="CQ561" s="65"/>
      <c r="CR561" s="65"/>
      <c r="CS561" s="65"/>
      <c r="CT561" s="65"/>
      <c r="CU561" s="65"/>
    </row>
    <row r="562" spans="1:99" s="17" customFormat="1" ht="14.1" customHeight="1">
      <c r="A562" s="29"/>
      <c r="B562" s="165"/>
      <c r="C562" s="29"/>
      <c r="D562" s="47"/>
      <c r="E562" s="47"/>
      <c r="F562" s="47"/>
      <c r="G562" s="47"/>
      <c r="H562" s="47"/>
      <c r="I562" s="353"/>
      <c r="J562" s="260"/>
      <c r="K562" s="176"/>
      <c r="L562" s="176"/>
      <c r="M562" s="176"/>
      <c r="N562" s="1172"/>
      <c r="O562" s="1172"/>
      <c r="P562" s="354"/>
      <c r="Q562" s="2420"/>
      <c r="R562" s="2420"/>
      <c r="S562" s="2420"/>
      <c r="T562" s="2420"/>
      <c r="U562" s="2420"/>
      <c r="V562" s="2420"/>
      <c r="W562" s="2420"/>
      <c r="X562" s="2420"/>
      <c r="Y562" s="2420"/>
      <c r="Z562" s="2420"/>
      <c r="AA562" s="2420"/>
      <c r="AB562" s="2420"/>
      <c r="AC562" s="2420"/>
      <c r="AD562" s="2420"/>
      <c r="AE562" s="2420"/>
      <c r="AF562" s="2420"/>
      <c r="AG562" s="47"/>
      <c r="AH562" s="47"/>
      <c r="AI562" s="47"/>
      <c r="AJ562" s="47"/>
      <c r="AK562" s="47"/>
      <c r="AL562" s="47"/>
      <c r="AM562" s="143"/>
      <c r="AN562" s="698"/>
      <c r="AO562" s="699"/>
      <c r="AP562" s="699"/>
      <c r="AQ562" s="699"/>
      <c r="AR562" s="699"/>
      <c r="AS562" s="699"/>
      <c r="AT562" s="699"/>
      <c r="AU562" s="699"/>
      <c r="AV562" s="701"/>
      <c r="BC562" s="2379">
        <f>IF(BV561=1,0,1)</f>
        <v>0</v>
      </c>
      <c r="BD562" s="2388"/>
      <c r="BE562" s="2380"/>
      <c r="BF562" s="684"/>
      <c r="BG562" s="685"/>
      <c r="BH562" s="685"/>
      <c r="BI562" s="684"/>
      <c r="BJ562" s="685"/>
      <c r="BK562" s="685"/>
      <c r="BL562" s="684"/>
      <c r="BM562" s="685"/>
      <c r="BN562" s="685"/>
      <c r="BO562" s="684"/>
      <c r="BP562" s="685"/>
      <c r="BQ562" s="685"/>
      <c r="BR562" s="684"/>
      <c r="BS562" s="685"/>
      <c r="BT562" s="686"/>
      <c r="BV562" s="2377">
        <f>IF(OR(Y610=0,Y610&gt;=0.1),1,0)</f>
        <v>1</v>
      </c>
      <c r="BW562" s="2389"/>
      <c r="BX562" s="2389"/>
      <c r="BY562" s="2378"/>
      <c r="CK562" s="65"/>
      <c r="CP562" s="65"/>
      <c r="CQ562" s="65"/>
      <c r="CR562" s="65"/>
      <c r="CS562" s="65"/>
      <c r="CT562" s="65"/>
      <c r="CU562" s="65"/>
    </row>
    <row r="563" spans="1:99" s="17" customFormat="1" ht="14.1" customHeight="1" thickBot="1">
      <c r="A563" s="29"/>
      <c r="B563" s="106"/>
      <c r="C563" s="29"/>
      <c r="D563" s="47"/>
      <c r="E563" s="47"/>
      <c r="F563" s="47"/>
      <c r="G563" s="47"/>
      <c r="H563" s="47"/>
      <c r="I563" s="355"/>
      <c r="J563" s="356"/>
      <c r="K563" s="275"/>
      <c r="L563" s="275"/>
      <c r="M563" s="275"/>
      <c r="N563" s="316"/>
      <c r="O563" s="316"/>
      <c r="P563" s="322"/>
      <c r="Q563" s="2225" t="s">
        <v>2039</v>
      </c>
      <c r="R563" s="2226"/>
      <c r="S563" s="2421" t="s">
        <v>292</v>
      </c>
      <c r="T563" s="2422"/>
      <c r="U563" s="2225">
        <v>0.5</v>
      </c>
      <c r="V563" s="2226"/>
      <c r="W563" s="2225">
        <v>0.45</v>
      </c>
      <c r="X563" s="2226"/>
      <c r="Y563" s="2225">
        <v>0.4</v>
      </c>
      <c r="Z563" s="2226"/>
      <c r="AA563" s="2225">
        <v>0.35</v>
      </c>
      <c r="AB563" s="2226"/>
      <c r="AC563" s="2225">
        <v>0.3</v>
      </c>
      <c r="AD563" s="2226"/>
      <c r="AE563" s="2225">
        <v>0.2</v>
      </c>
      <c r="AF563" s="2226"/>
      <c r="AG563" s="47"/>
      <c r="AH563" s="47"/>
      <c r="AI563" s="47"/>
      <c r="AJ563" s="47"/>
      <c r="AK563" s="47"/>
      <c r="AL563" s="47"/>
      <c r="AM563" s="143"/>
      <c r="AN563" s="2477">
        <f>SUM(T615:X616)</f>
        <v>0</v>
      </c>
      <c r="AO563" s="2478"/>
      <c r="AP563" s="2478"/>
      <c r="AQ563" s="2479"/>
      <c r="AR563" s="702"/>
      <c r="AS563" s="703"/>
      <c r="AT563" s="703"/>
      <c r="AU563" s="703"/>
      <c r="AV563" s="697"/>
      <c r="BC563" s="684"/>
      <c r="BD563" s="685"/>
      <c r="BE563" s="685"/>
      <c r="BF563" s="2379">
        <f>IF(AND(BV562=1,BC562=0),0,1)</f>
        <v>0</v>
      </c>
      <c r="BG563" s="2388"/>
      <c r="BH563" s="2380"/>
      <c r="BI563" s="684"/>
      <c r="BJ563" s="685"/>
      <c r="BK563" s="685"/>
      <c r="BL563" s="684"/>
      <c r="BM563" s="685"/>
      <c r="BN563" s="685"/>
      <c r="BO563" s="684"/>
      <c r="BP563" s="685"/>
      <c r="BQ563" s="685"/>
      <c r="BR563" s="684"/>
      <c r="BS563" s="685"/>
      <c r="BT563" s="686"/>
      <c r="BV563" s="2377">
        <f>IF(OR(Y611=0,Y611&gt;=0.1),1,0)</f>
        <v>1</v>
      </c>
      <c r="BW563" s="2389"/>
      <c r="BX563" s="2389"/>
      <c r="BY563" s="2378"/>
      <c r="CK563" s="65"/>
      <c r="CP563" s="65"/>
      <c r="CQ563" s="65"/>
      <c r="CR563" s="65"/>
      <c r="CS563" s="65"/>
      <c r="CT563" s="65"/>
      <c r="CU563" s="65"/>
    </row>
    <row r="564" spans="1:99" s="17" customFormat="1" ht="14.1" customHeight="1">
      <c r="A564" s="29"/>
      <c r="B564" s="106"/>
      <c r="C564" s="29"/>
      <c r="D564" s="47"/>
      <c r="E564" s="47"/>
      <c r="F564" s="47"/>
      <c r="G564" s="47"/>
      <c r="H564" s="47"/>
      <c r="I564" s="353"/>
      <c r="J564" s="260"/>
      <c r="K564" s="176"/>
      <c r="L564" s="176"/>
      <c r="M564" s="176"/>
      <c r="N564" s="71"/>
      <c r="O564" s="2250"/>
      <c r="P564" s="2251"/>
      <c r="Q564" s="2244"/>
      <c r="R564" s="2245"/>
      <c r="S564" s="2249"/>
      <c r="T564" s="2245"/>
      <c r="U564" s="2249"/>
      <c r="V564" s="2245"/>
      <c r="W564" s="2249"/>
      <c r="X564" s="2245"/>
      <c r="Y564" s="2249"/>
      <c r="Z564" s="2245"/>
      <c r="AA564" s="2438"/>
      <c r="AB564" s="2439"/>
      <c r="AC564" s="2440"/>
      <c r="AD564" s="2441"/>
      <c r="AE564" s="2249"/>
      <c r="AF564" s="2419"/>
      <c r="AG564" s="47"/>
      <c r="AH564" s="47"/>
      <c r="AI564" s="47"/>
      <c r="AJ564" s="47"/>
      <c r="AK564" s="47"/>
      <c r="AL564" s="47"/>
      <c r="AM564" s="143"/>
      <c r="AN564" s="252"/>
      <c r="AO564" s="253"/>
      <c r="AP564" s="253"/>
      <c r="AQ564" s="254" t="s">
        <v>851</v>
      </c>
      <c r="AR564" s="254"/>
      <c r="AS564" s="687" t="str">
        <f>IF(AN563&gt;=AS561,"passed","failed")</f>
        <v>passed</v>
      </c>
      <c r="AT564" s="679"/>
      <c r="AU564" s="679"/>
      <c r="AV564" s="680"/>
      <c r="AW564" s="49"/>
      <c r="AX564" s="49"/>
      <c r="AY564" s="49"/>
      <c r="BC564" s="684"/>
      <c r="BD564" s="685"/>
      <c r="BE564" s="685"/>
      <c r="BF564" s="684"/>
      <c r="BG564" s="685"/>
      <c r="BH564" s="685"/>
      <c r="BI564" s="2379">
        <f>IF(AND(AND(BV563=1,BF563=0,BC562=0)),0,1)</f>
        <v>0</v>
      </c>
      <c r="BJ564" s="2388"/>
      <c r="BK564" s="2380"/>
      <c r="BL564" s="684"/>
      <c r="BM564" s="685"/>
      <c r="BN564" s="685"/>
      <c r="BO564" s="684"/>
      <c r="BP564" s="685"/>
      <c r="BQ564" s="685"/>
      <c r="BR564" s="684"/>
      <c r="BS564" s="685"/>
      <c r="BT564" s="686"/>
      <c r="BV564" s="2377">
        <f>IF(OR(Y612=0,Y612&gt;=0.1),1,0)</f>
        <v>1</v>
      </c>
      <c r="BW564" s="2389"/>
      <c r="BX564" s="2389"/>
      <c r="BY564" s="2378"/>
      <c r="CK564" s="65"/>
      <c r="CP564" s="65"/>
      <c r="CQ564" s="65"/>
      <c r="CR564" s="65"/>
      <c r="CS564" s="65"/>
      <c r="CT564" s="65"/>
      <c r="CU564" s="65"/>
    </row>
    <row r="565" spans="1:99" s="17" customFormat="1" ht="14.1" customHeight="1">
      <c r="A565" s="29"/>
      <c r="B565" s="106"/>
      <c r="C565" s="29"/>
      <c r="D565" s="47"/>
      <c r="E565" s="47"/>
      <c r="F565" s="47"/>
      <c r="G565" s="47"/>
      <c r="H565" s="47"/>
      <c r="I565" s="353"/>
      <c r="J565" s="260"/>
      <c r="K565" s="176"/>
      <c r="L565" s="176"/>
      <c r="M565" s="176"/>
      <c r="N565" s="71"/>
      <c r="O565" s="2250"/>
      <c r="P565" s="2251"/>
      <c r="Q565" s="2256"/>
      <c r="R565" s="2252"/>
      <c r="S565" s="2237"/>
      <c r="T565" s="2252"/>
      <c r="U565" s="2237"/>
      <c r="V565" s="2252"/>
      <c r="W565" s="2237"/>
      <c r="X565" s="2252"/>
      <c r="Y565" s="2235"/>
      <c r="Z565" s="2236"/>
      <c r="AA565" s="2237"/>
      <c r="AB565" s="2238"/>
      <c r="AC565" s="2231"/>
      <c r="AD565" s="2231"/>
      <c r="AE565" s="2260"/>
      <c r="AF565" s="2474"/>
      <c r="AG565" s="47"/>
      <c r="AH565" s="47"/>
      <c r="AI565" s="47"/>
      <c r="AJ565" s="47"/>
      <c r="AK565" s="47"/>
      <c r="AL565" s="47"/>
      <c r="AM565" s="143"/>
      <c r="BC565" s="684"/>
      <c r="BD565" s="685"/>
      <c r="BE565" s="685"/>
      <c r="BF565" s="684"/>
      <c r="BG565" s="685"/>
      <c r="BH565" s="685"/>
      <c r="BI565" s="684"/>
      <c r="BJ565" s="685"/>
      <c r="BK565" s="685"/>
      <c r="BL565" s="2379">
        <f>IF(AND(AND(AND(BV564=1,BI564=0,BF563=0,BC562=0))),0,1)</f>
        <v>0</v>
      </c>
      <c r="BM565" s="2388"/>
      <c r="BN565" s="2380"/>
      <c r="BO565" s="684"/>
      <c r="BP565" s="685"/>
      <c r="BQ565" s="685"/>
      <c r="BR565" s="684"/>
      <c r="BS565" s="685"/>
      <c r="BT565" s="686"/>
      <c r="BV565" s="2377">
        <f>IF(OR(Y613=0,Y613&gt;=0.1),1,0)</f>
        <v>1</v>
      </c>
      <c r="BW565" s="2389"/>
      <c r="BX565" s="2389"/>
      <c r="BY565" s="2378"/>
      <c r="CK565" s="65"/>
      <c r="CP565" s="65"/>
      <c r="CQ565" s="65"/>
      <c r="CR565" s="65"/>
      <c r="CS565" s="65"/>
      <c r="CT565" s="65"/>
      <c r="CU565" s="65"/>
    </row>
    <row r="566" spans="1:99" s="17" customFormat="1" ht="14.1" customHeight="1" thickBot="1">
      <c r="A566" s="29"/>
      <c r="B566" s="106"/>
      <c r="C566" s="29"/>
      <c r="D566" s="47"/>
      <c r="E566" s="47"/>
      <c r="F566" s="47"/>
      <c r="G566" s="47"/>
      <c r="H566" s="47"/>
      <c r="I566" s="353"/>
      <c r="J566" s="260"/>
      <c r="K566" s="176"/>
      <c r="L566" s="176"/>
      <c r="M566" s="176"/>
      <c r="N566" s="71"/>
      <c r="O566" s="2250"/>
      <c r="P566" s="2251"/>
      <c r="Q566" s="2256"/>
      <c r="R566" s="2252"/>
      <c r="S566" s="2237"/>
      <c r="T566" s="2252"/>
      <c r="U566" s="2237"/>
      <c r="V566" s="2252"/>
      <c r="W566" s="2237"/>
      <c r="X566" s="2252"/>
      <c r="Y566" s="2237"/>
      <c r="Z566" s="2252"/>
      <c r="AA566" s="2235"/>
      <c r="AB566" s="2260"/>
      <c r="AC566" s="2224"/>
      <c r="AD566" s="2224"/>
      <c r="AE566" s="2238"/>
      <c r="AF566" s="2475"/>
      <c r="AG566" s="47"/>
      <c r="AH566" s="47"/>
      <c r="AI566" s="47"/>
      <c r="AJ566" s="47"/>
      <c r="AK566" s="47"/>
      <c r="AL566" s="47"/>
      <c r="AM566" s="143"/>
      <c r="AN566" s="239" t="s">
        <v>853</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379">
        <f>IF(AND(AND(AND(AND(BV565=1,BL565=0,BI564=0,BF563=0,BC562=0)))),0,1)</f>
        <v>0</v>
      </c>
      <c r="BP566" s="2388"/>
      <c r="BQ566" s="2380"/>
      <c r="BR566" s="684"/>
      <c r="BS566" s="685"/>
      <c r="BT566" s="686"/>
      <c r="CK566" s="65"/>
      <c r="CP566" s="65"/>
      <c r="CQ566" s="65"/>
      <c r="CR566" s="65"/>
      <c r="CS566" s="65"/>
      <c r="CT566" s="65"/>
      <c r="CU566" s="65"/>
    </row>
    <row r="567" spans="1:99" s="17" customFormat="1" ht="14.1" customHeight="1" thickBot="1">
      <c r="A567" s="29"/>
      <c r="B567" s="106"/>
      <c r="C567" s="29"/>
      <c r="D567" s="47"/>
      <c r="E567" s="47"/>
      <c r="F567" s="47"/>
      <c r="G567" s="47"/>
      <c r="H567" s="47"/>
      <c r="I567" s="353"/>
      <c r="J567" s="260"/>
      <c r="K567" s="176"/>
      <c r="L567" s="176"/>
      <c r="M567" s="176"/>
      <c r="N567" s="71"/>
      <c r="O567" s="2250"/>
      <c r="P567" s="2251"/>
      <c r="Q567" s="2256"/>
      <c r="R567" s="2252"/>
      <c r="S567" s="2237"/>
      <c r="T567" s="2252"/>
      <c r="U567" s="2237"/>
      <c r="V567" s="2252"/>
      <c r="W567" s="2237"/>
      <c r="X567" s="2252"/>
      <c r="Y567" s="2235"/>
      <c r="Z567" s="2236"/>
      <c r="AA567" s="2237"/>
      <c r="AB567" s="2238"/>
      <c r="AC567" s="2231"/>
      <c r="AD567" s="2231"/>
      <c r="AE567" s="2260"/>
      <c r="AF567" s="2474"/>
      <c r="AG567" s="47"/>
      <c r="AH567" s="47"/>
      <c r="AI567" s="47"/>
      <c r="AJ567" s="47"/>
      <c r="AK567" s="47"/>
      <c r="AL567" s="47"/>
      <c r="AM567" s="143"/>
      <c r="AN567" s="242" t="s">
        <v>228</v>
      </c>
      <c r="AO567" s="243"/>
      <c r="AP567" s="243"/>
      <c r="AQ567" s="243"/>
      <c r="AR567" s="243"/>
      <c r="AS567" s="243"/>
      <c r="AT567" s="243"/>
      <c r="AU567" s="243"/>
      <c r="AV567" s="250"/>
      <c r="AW567" s="250"/>
      <c r="BC567" s="2379">
        <f>SUM(BC562:BE566)</f>
        <v>0</v>
      </c>
      <c r="BD567" s="2388"/>
      <c r="BE567" s="2380"/>
      <c r="BF567" s="2379">
        <f>SUM(BF562:BH566)</f>
        <v>0</v>
      </c>
      <c r="BG567" s="2388"/>
      <c r="BH567" s="2380"/>
      <c r="BI567" s="2379">
        <f>SUM(BI562:BK566)</f>
        <v>0</v>
      </c>
      <c r="BJ567" s="2388"/>
      <c r="BK567" s="2380"/>
      <c r="BL567" s="2379">
        <f>SUM(BL562:BN566)</f>
        <v>0</v>
      </c>
      <c r="BM567" s="2388"/>
      <c r="BN567" s="2380"/>
      <c r="BO567" s="2379">
        <f>SUM(BO562:BQ566)</f>
        <v>0</v>
      </c>
      <c r="BP567" s="2388"/>
      <c r="BQ567" s="2380"/>
      <c r="BR567" s="2379">
        <f>SUM(BR562:BT566)</f>
        <v>0</v>
      </c>
      <c r="BS567" s="2388"/>
      <c r="BT567" s="2380"/>
      <c r="BU567" s="718">
        <f>IF(AND(BV561=1,T615&gt;0),0,SUM(BC567:BT567))</f>
        <v>0</v>
      </c>
      <c r="BV567" s="4"/>
      <c r="BW567" s="4"/>
      <c r="BX567" s="4"/>
      <c r="CK567" s="65"/>
      <c r="CP567" s="65"/>
      <c r="CQ567" s="65"/>
      <c r="CR567" s="65"/>
      <c r="CS567" s="65"/>
      <c r="CT567" s="65"/>
      <c r="CU567" s="65"/>
    </row>
    <row r="568" spans="1:99" s="17" customFormat="1" ht="14.1" customHeight="1">
      <c r="A568" s="29"/>
      <c r="B568" s="106"/>
      <c r="C568" s="29"/>
      <c r="D568" s="47"/>
      <c r="E568" s="47"/>
      <c r="F568" s="47"/>
      <c r="G568" s="47"/>
      <c r="H568" s="47"/>
      <c r="I568" s="353"/>
      <c r="J568" s="260"/>
      <c r="K568" s="176"/>
      <c r="L568" s="176"/>
      <c r="M568" s="176"/>
      <c r="N568" s="71"/>
      <c r="O568" s="2250"/>
      <c r="P568" s="2251"/>
      <c r="Q568" s="2256"/>
      <c r="R568" s="2252"/>
      <c r="S568" s="2237"/>
      <c r="T568" s="2252"/>
      <c r="U568" s="2237"/>
      <c r="V568" s="2252"/>
      <c r="W568" s="2235"/>
      <c r="X568" s="2236"/>
      <c r="Y568" s="2237"/>
      <c r="Z568" s="2252"/>
      <c r="AA568" s="2235"/>
      <c r="AB568" s="2260"/>
      <c r="AC568" s="2224"/>
      <c r="AD568" s="2224"/>
      <c r="AE568" s="2238"/>
      <c r="AF568" s="2475"/>
      <c r="AG568" s="47"/>
      <c r="AH568" s="47"/>
      <c r="AI568" s="47"/>
      <c r="AJ568" s="47"/>
      <c r="AK568" s="47"/>
      <c r="AL568" s="47"/>
      <c r="AM568" s="143"/>
      <c r="AN568" s="244"/>
      <c r="AO568" s="245"/>
      <c r="AP568" s="245"/>
      <c r="AQ568" s="245"/>
      <c r="AR568" s="251" t="s">
        <v>851</v>
      </c>
      <c r="AS568" s="245"/>
      <c r="AT568" s="687" t="str">
        <f>IF(BJ602&gt;0,"failed","passed")</f>
        <v>passed</v>
      </c>
      <c r="AU568" s="679"/>
      <c r="AV568" s="679"/>
      <c r="AW568" s="680"/>
    </row>
    <row r="569" spans="1:99" s="148" customFormat="1" ht="14.1" customHeight="1">
      <c r="A569" s="29"/>
      <c r="B569" s="106"/>
      <c r="C569" s="29"/>
      <c r="D569" s="47"/>
      <c r="E569" s="47"/>
      <c r="F569" s="47"/>
      <c r="G569" s="47"/>
      <c r="H569" s="47"/>
      <c r="I569" s="353"/>
      <c r="J569" s="260"/>
      <c r="K569" s="176"/>
      <c r="L569" s="176"/>
      <c r="M569" s="176"/>
      <c r="N569" s="71"/>
      <c r="O569" s="2250"/>
      <c r="P569" s="2251"/>
      <c r="Q569" s="2256"/>
      <c r="R569" s="2252"/>
      <c r="S569" s="2237"/>
      <c r="T569" s="2252"/>
      <c r="U569" s="2237"/>
      <c r="V569" s="2252"/>
      <c r="W569" s="2237"/>
      <c r="X569" s="2252"/>
      <c r="Y569" s="2235"/>
      <c r="Z569" s="2236"/>
      <c r="AA569" s="2237"/>
      <c r="AB569" s="2238"/>
      <c r="AC569" s="2231"/>
      <c r="AD569" s="2231"/>
      <c r="AE569" s="2260"/>
      <c r="AF569" s="2474"/>
      <c r="AG569" s="47"/>
      <c r="AH569" s="47"/>
      <c r="AI569" s="47"/>
      <c r="AJ569" s="47"/>
      <c r="AK569" s="47"/>
      <c r="AL569" s="47"/>
    </row>
    <row r="570" spans="1:99" s="47" customFormat="1" ht="14.1" customHeight="1">
      <c r="A570" s="29"/>
      <c r="B570" s="58"/>
      <c r="C570" s="29"/>
      <c r="I570" s="2291" t="s">
        <v>942</v>
      </c>
      <c r="J570" s="2292"/>
      <c r="K570" s="2292"/>
      <c r="L570" s="2292"/>
      <c r="M570" s="2292"/>
      <c r="N570" s="2293"/>
      <c r="O570" s="2250">
        <v>0.5</v>
      </c>
      <c r="P570" s="2251"/>
      <c r="Q570" s="2256"/>
      <c r="R570" s="2252"/>
      <c r="S570" s="2237"/>
      <c r="T570" s="2252"/>
      <c r="U570" s="2489" t="s">
        <v>1664</v>
      </c>
      <c r="V570" s="2490"/>
      <c r="W570" s="2235">
        <v>37.5</v>
      </c>
      <c r="X570" s="2236"/>
      <c r="Y570" s="2237"/>
      <c r="Z570" s="2252"/>
      <c r="AA570" s="2235"/>
      <c r="AB570" s="2260"/>
      <c r="AC570" s="2224"/>
      <c r="AD570" s="2224"/>
      <c r="AE570" s="2238"/>
      <c r="AF570" s="2475"/>
      <c r="AM570" s="9"/>
      <c r="AN570" s="85" t="s">
        <v>224</v>
      </c>
      <c r="AO570" s="86"/>
      <c r="AP570" s="86"/>
      <c r="AQ570" s="86"/>
      <c r="AR570" s="86"/>
      <c r="AS570" s="86"/>
      <c r="AT570" s="86"/>
      <c r="AU570" s="86"/>
      <c r="AV570" s="86"/>
      <c r="AW570" s="86"/>
      <c r="AX570" s="86"/>
      <c r="AY570" s="86"/>
      <c r="AZ570" s="86"/>
      <c r="BA570" s="86"/>
      <c r="BB570" s="86"/>
      <c r="BC570" s="86"/>
      <c r="BD570" s="86"/>
      <c r="BE570" s="108"/>
    </row>
    <row r="571" spans="1:99" s="47" customFormat="1" ht="14.1" customHeight="1">
      <c r="A571" s="29"/>
      <c r="B571" s="1173"/>
      <c r="C571" s="101"/>
      <c r="D571" s="29"/>
      <c r="E571" s="29"/>
      <c r="I571" s="2291"/>
      <c r="J571" s="2292"/>
      <c r="K571" s="2292"/>
      <c r="L571" s="2292"/>
      <c r="M571" s="2292"/>
      <c r="N571" s="2293"/>
      <c r="O571" s="2250">
        <v>0.45</v>
      </c>
      <c r="P571" s="2251"/>
      <c r="Q571" s="2256"/>
      <c r="R571" s="2252"/>
      <c r="S571" s="2237"/>
      <c r="T571" s="2252"/>
      <c r="U571" s="2284" t="s">
        <v>138</v>
      </c>
      <c r="V571" s="2285"/>
      <c r="W571" s="2235">
        <v>33.799999999999997</v>
      </c>
      <c r="X571" s="2236"/>
      <c r="Y571" s="2235"/>
      <c r="Z571" s="2236"/>
      <c r="AA571" s="2237"/>
      <c r="AB571" s="2238"/>
      <c r="AC571" s="2231"/>
      <c r="AD571" s="2231"/>
      <c r="AE571" s="2260"/>
      <c r="AF571" s="2474"/>
      <c r="AM571" s="9"/>
      <c r="AN571" s="93" t="s">
        <v>225</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1" customHeight="1">
      <c r="A572" s="29"/>
      <c r="B572" s="9"/>
      <c r="C572" s="9"/>
      <c r="D572" s="9"/>
      <c r="E572" s="9"/>
      <c r="I572" s="2291"/>
      <c r="J572" s="2292"/>
      <c r="K572" s="2292"/>
      <c r="L572" s="2292"/>
      <c r="M572" s="2292"/>
      <c r="N572" s="2293"/>
      <c r="O572" s="2250">
        <v>0.4</v>
      </c>
      <c r="P572" s="2251"/>
      <c r="Q572" s="2256"/>
      <c r="R572" s="2252"/>
      <c r="S572" s="2284" t="s">
        <v>1665</v>
      </c>
      <c r="T572" s="2285"/>
      <c r="U572" s="2235">
        <v>20</v>
      </c>
      <c r="V572" s="2236"/>
      <c r="W572" s="2235">
        <v>30</v>
      </c>
      <c r="X572" s="2236"/>
      <c r="Y572" s="2235"/>
      <c r="Z572" s="2236"/>
      <c r="AA572" s="2235"/>
      <c r="AB572" s="2260"/>
      <c r="AC572" s="2231"/>
      <c r="AD572" s="2231"/>
      <c r="AE572" s="2260"/>
      <c r="AF572" s="2474"/>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291"/>
      <c r="J573" s="2292"/>
      <c r="K573" s="2292"/>
      <c r="L573" s="2292"/>
      <c r="M573" s="2292"/>
      <c r="N573" s="2293"/>
      <c r="O573" s="2250">
        <v>0.35</v>
      </c>
      <c r="P573" s="2251"/>
      <c r="Q573" s="2256"/>
      <c r="R573" s="2252"/>
      <c r="S573" s="2284" t="s">
        <v>2041</v>
      </c>
      <c r="T573" s="2285"/>
      <c r="U573" s="2235">
        <v>17.5</v>
      </c>
      <c r="V573" s="2236"/>
      <c r="W573" s="2235">
        <v>26.3</v>
      </c>
      <c r="X573" s="2236"/>
      <c r="Y573" s="2235">
        <v>35</v>
      </c>
      <c r="Z573" s="2236"/>
      <c r="AA573" s="2235"/>
      <c r="AB573" s="2260"/>
      <c r="AC573" s="2231">
        <v>50</v>
      </c>
      <c r="AD573" s="2231"/>
      <c r="AE573" s="2260"/>
      <c r="AF573" s="2474"/>
      <c r="AM573" s="9"/>
      <c r="AN573" s="238" t="s">
        <v>226</v>
      </c>
      <c r="AO573" s="91"/>
      <c r="AP573" s="91"/>
      <c r="AQ573" s="91"/>
      <c r="AR573" s="2377" t="str">
        <f>IF(OR(AT568="passed",BB571="passed"),"passed","failed")</f>
        <v>passed</v>
      </c>
      <c r="AS573" s="2389"/>
      <c r="AT573" s="2389"/>
      <c r="AU573" s="2389"/>
      <c r="AV573" s="2378"/>
      <c r="AW573" s="17"/>
      <c r="AX573" s="17"/>
      <c r="AY573" s="17"/>
      <c r="AZ573" s="17"/>
      <c r="BA573" s="17"/>
      <c r="BB573" s="17"/>
      <c r="BC573" s="17"/>
      <c r="BD573" s="17"/>
      <c r="BE573" s="17"/>
    </row>
    <row r="574" spans="1:99" s="47" customFormat="1" ht="14.1" customHeight="1">
      <c r="A574" s="29"/>
      <c r="B574" s="9"/>
      <c r="C574" s="9"/>
      <c r="D574" s="9"/>
      <c r="E574" s="9"/>
      <c r="I574" s="2291"/>
      <c r="J574" s="2292"/>
      <c r="K574" s="2292"/>
      <c r="L574" s="2292"/>
      <c r="M574" s="2292"/>
      <c r="N574" s="2293"/>
      <c r="O574" s="2250">
        <v>0.3</v>
      </c>
      <c r="P574" s="2251"/>
      <c r="Q574" s="2256"/>
      <c r="R574" s="2252"/>
      <c r="S574" s="2284" t="s">
        <v>2042</v>
      </c>
      <c r="T574" s="2285"/>
      <c r="U574" s="2235">
        <v>15</v>
      </c>
      <c r="V574" s="2236"/>
      <c r="W574" s="2235">
        <v>22.5</v>
      </c>
      <c r="X574" s="2236"/>
      <c r="Y574" s="2235">
        <v>30</v>
      </c>
      <c r="Z574" s="2236"/>
      <c r="AA574" s="2235">
        <v>37.5</v>
      </c>
      <c r="AB574" s="2260"/>
      <c r="AC574" s="2231">
        <v>45</v>
      </c>
      <c r="AD574" s="2231"/>
      <c r="AE574" s="2260"/>
      <c r="AF574" s="2474"/>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29"/>
      <c r="B575" s="9"/>
      <c r="C575" s="9"/>
      <c r="D575" s="9"/>
      <c r="E575" s="9"/>
      <c r="I575" s="2291"/>
      <c r="J575" s="2292"/>
      <c r="K575" s="2292"/>
      <c r="L575" s="2292"/>
      <c r="M575" s="2292"/>
      <c r="N575" s="2293"/>
      <c r="O575" s="2250">
        <v>0.25</v>
      </c>
      <c r="P575" s="2251"/>
      <c r="Q575" s="2256"/>
      <c r="R575" s="2252"/>
      <c r="S575" s="2284" t="s">
        <v>2043</v>
      </c>
      <c r="T575" s="2285"/>
      <c r="U575" s="2235">
        <v>12.5</v>
      </c>
      <c r="V575" s="2236"/>
      <c r="W575" s="2235">
        <v>18.8</v>
      </c>
      <c r="X575" s="2236"/>
      <c r="Y575" s="2235">
        <v>25</v>
      </c>
      <c r="Z575" s="2236"/>
      <c r="AA575" s="2235">
        <v>31.3</v>
      </c>
      <c r="AB575" s="2260"/>
      <c r="AC575" s="2231">
        <v>37.5</v>
      </c>
      <c r="AD575" s="2231"/>
      <c r="AE575" s="2260">
        <v>50</v>
      </c>
      <c r="AF575" s="2474"/>
      <c r="AN575" s="247" t="s">
        <v>852</v>
      </c>
      <c r="AO575" s="248"/>
      <c r="AP575" s="248"/>
      <c r="AQ575" s="248"/>
      <c r="AR575" s="248"/>
      <c r="AS575" s="248"/>
      <c r="AT575" s="249"/>
      <c r="AU575" s="2405" t="str">
        <f>IF(AND(AND(AND(AND(AQ558="passed",AS564="passed",BB571="passed",SUM(T615:X616)&gt;1)))),"YES","NO")</f>
        <v>NO</v>
      </c>
      <c r="AV575" s="2406"/>
      <c r="AW575" s="2407"/>
      <c r="AX575" s="17"/>
      <c r="AY575" s="17"/>
      <c r="AZ575" s="17"/>
      <c r="BA575" s="17"/>
      <c r="BB575" s="17"/>
      <c r="BC575" s="17"/>
      <c r="BD575" s="17"/>
      <c r="BE575" s="17"/>
    </row>
    <row r="576" spans="1:99" s="47" customFormat="1" ht="14.1" customHeight="1">
      <c r="A576" s="1173"/>
      <c r="B576" s="9"/>
      <c r="C576" s="9"/>
      <c r="D576" s="9"/>
      <c r="E576" s="9"/>
      <c r="I576" s="2291"/>
      <c r="J576" s="2292"/>
      <c r="K576" s="2292"/>
      <c r="L576" s="2292"/>
      <c r="M576" s="2292"/>
      <c r="N576" s="2293"/>
      <c r="O576" s="2250">
        <v>0.2</v>
      </c>
      <c r="P576" s="2251"/>
      <c r="Q576" s="2256"/>
      <c r="R576" s="2252"/>
      <c r="S576" s="2284" t="s">
        <v>2044</v>
      </c>
      <c r="T576" s="2285"/>
      <c r="U576" s="2235">
        <v>10</v>
      </c>
      <c r="V576" s="2236"/>
      <c r="W576" s="2235">
        <v>15</v>
      </c>
      <c r="X576" s="2236"/>
      <c r="Y576" s="2235">
        <v>20</v>
      </c>
      <c r="Z576" s="2236"/>
      <c r="AA576" s="2235">
        <v>25</v>
      </c>
      <c r="AB576" s="2260"/>
      <c r="AC576" s="2231">
        <v>30</v>
      </c>
      <c r="AD576" s="2231"/>
      <c r="AE576" s="2260">
        <v>40</v>
      </c>
      <c r="AF576" s="2474"/>
      <c r="AN576" s="17"/>
      <c r="AO576" s="17"/>
      <c r="AP576" s="17"/>
      <c r="AQ576" s="17"/>
      <c r="AR576" s="17"/>
      <c r="AS576" s="17"/>
      <c r="AT576" s="17"/>
      <c r="AU576" s="17"/>
      <c r="AV576" s="17"/>
      <c r="AW576" s="17"/>
      <c r="AX576" s="17"/>
      <c r="AY576" s="17"/>
      <c r="AZ576" s="17"/>
      <c r="BA576" s="17"/>
      <c r="BB576" s="17"/>
      <c r="BC576" s="17"/>
      <c r="BD576" s="17"/>
      <c r="BE576" s="17"/>
    </row>
    <row r="577" spans="1:94" s="47" customFormat="1" ht="14.1" customHeight="1">
      <c r="A577" s="1173"/>
      <c r="B577" s="9"/>
      <c r="C577" s="9"/>
      <c r="D577" s="9"/>
      <c r="E577" s="9"/>
      <c r="I577" s="2291"/>
      <c r="J577" s="2292"/>
      <c r="K577" s="2292"/>
      <c r="L577" s="2292"/>
      <c r="M577" s="2292"/>
      <c r="N577" s="2293"/>
      <c r="O577" s="2250">
        <v>0.15</v>
      </c>
      <c r="P577" s="2251"/>
      <c r="Q577" s="2256"/>
      <c r="R577" s="2252"/>
      <c r="S577" s="2284" t="s">
        <v>2045</v>
      </c>
      <c r="T577" s="2285"/>
      <c r="U577" s="2235">
        <v>7.5</v>
      </c>
      <c r="V577" s="2236"/>
      <c r="W577" s="2235">
        <v>11.3</v>
      </c>
      <c r="X577" s="2236"/>
      <c r="Y577" s="2235">
        <v>15</v>
      </c>
      <c r="Z577" s="2236"/>
      <c r="AA577" s="2235">
        <v>18.8</v>
      </c>
      <c r="AB577" s="2260"/>
      <c r="AC577" s="2231">
        <v>22.5</v>
      </c>
      <c r="AD577" s="2231"/>
      <c r="AE577" s="2260">
        <v>30</v>
      </c>
      <c r="AF577" s="2474"/>
      <c r="AK577" s="166"/>
      <c r="AL577" s="166"/>
    </row>
    <row r="578" spans="1:94" s="47" customFormat="1" ht="14.1" customHeight="1">
      <c r="B578" s="9"/>
      <c r="C578" s="9"/>
      <c r="D578" s="9"/>
      <c r="E578" s="9"/>
      <c r="I578" s="2291"/>
      <c r="J578" s="2292"/>
      <c r="K578" s="2292"/>
      <c r="L578" s="2292"/>
      <c r="M578" s="2292"/>
      <c r="N578" s="2293"/>
      <c r="O578" s="2280">
        <v>0.1</v>
      </c>
      <c r="P578" s="2281"/>
      <c r="Q578" s="2282"/>
      <c r="R578" s="2283"/>
      <c r="S578" s="2269" t="s">
        <v>2046</v>
      </c>
      <c r="T578" s="2270"/>
      <c r="U578" s="2286">
        <v>5</v>
      </c>
      <c r="V578" s="2287"/>
      <c r="W578" s="2286">
        <v>7.5</v>
      </c>
      <c r="X578" s="2287"/>
      <c r="Y578" s="2286">
        <v>10</v>
      </c>
      <c r="Z578" s="2287"/>
      <c r="AA578" s="2286">
        <v>12.5</v>
      </c>
      <c r="AB578" s="2453"/>
      <c r="AC578" s="2231">
        <v>15</v>
      </c>
      <c r="AD578" s="2231"/>
      <c r="AE578" s="2453">
        <v>20</v>
      </c>
      <c r="AF578" s="2486"/>
      <c r="AK578" s="272"/>
      <c r="AL578" s="9"/>
      <c r="AT578" s="715" t="s">
        <v>1312</v>
      </c>
      <c r="AU578" s="468"/>
      <c r="AV578" s="468"/>
      <c r="AW578" s="468"/>
      <c r="AX578" s="716"/>
      <c r="AY578" s="2402" t="s">
        <v>227</v>
      </c>
      <c r="AZ578" s="2403"/>
      <c r="BA578" s="2403"/>
      <c r="BB578" s="2403"/>
      <c r="BC578" s="2404"/>
      <c r="BD578" s="2297">
        <f>SUM(O615:S616)</f>
        <v>0</v>
      </c>
      <c r="BE578" s="2298"/>
      <c r="BF578" s="2298"/>
      <c r="BG578" s="2298"/>
      <c r="BH578" s="2299"/>
      <c r="BI578" s="2288">
        <f>SUM(T615:X616)</f>
        <v>0</v>
      </c>
      <c r="BJ578" s="2289"/>
      <c r="BK578" s="2289"/>
      <c r="BL578" s="2289"/>
      <c r="BM578" s="2290"/>
    </row>
    <row r="579" spans="1:94" s="47" customFormat="1" ht="14.1" customHeight="1">
      <c r="B579" s="9"/>
      <c r="C579" s="9"/>
      <c r="D579" s="9"/>
      <c r="E579" s="1945" t="s">
        <v>97</v>
      </c>
      <c r="F579" s="1946"/>
      <c r="G579" s="1946"/>
      <c r="H579" s="1946"/>
      <c r="I579" s="1946"/>
      <c r="J579" s="1946"/>
      <c r="K579" s="1946"/>
      <c r="L579" s="1946"/>
      <c r="M579" s="1946"/>
      <c r="N579" s="1946"/>
      <c r="O579" s="1946"/>
      <c r="P579" s="1946"/>
      <c r="Q579" s="1946"/>
      <c r="R579" s="1946"/>
      <c r="S579" s="1946"/>
      <c r="T579" s="1946"/>
      <c r="U579" s="1946"/>
      <c r="V579" s="1946"/>
      <c r="W579" s="1946"/>
      <c r="X579" s="1946"/>
      <c r="Y579" s="1946"/>
      <c r="Z579" s="1946"/>
      <c r="AA579" s="1946"/>
      <c r="AB579" s="1946"/>
      <c r="AC579" s="1920"/>
      <c r="AD579" s="1920"/>
      <c r="AE579" s="1946"/>
      <c r="AF579" s="1946"/>
      <c r="AG579" s="1946"/>
      <c r="AH579" s="2300"/>
      <c r="AK579" s="272"/>
      <c r="AL579" s="9"/>
    </row>
    <row r="580" spans="1:94" s="47" customFormat="1" ht="14.1" customHeight="1">
      <c r="E580" s="1922"/>
      <c r="F580" s="1923"/>
      <c r="G580" s="1923"/>
      <c r="H580" s="1923"/>
      <c r="I580" s="1923"/>
      <c r="J580" s="1923"/>
      <c r="K580" s="1923"/>
      <c r="L580" s="1923"/>
      <c r="M580" s="1923"/>
      <c r="N580" s="1923"/>
      <c r="O580" s="1923"/>
      <c r="P580" s="1923"/>
      <c r="Q580" s="1923"/>
      <c r="R580" s="1923"/>
      <c r="S580" s="1923"/>
      <c r="T580" s="1923"/>
      <c r="U580" s="1923"/>
      <c r="V580" s="1923"/>
      <c r="W580" s="1923"/>
      <c r="X580" s="1923"/>
      <c r="Y580" s="1923"/>
      <c r="Z580" s="1923"/>
      <c r="AA580" s="1923"/>
      <c r="AB580" s="1923"/>
      <c r="AC580" s="1923"/>
      <c r="AD580" s="1923"/>
      <c r="AE580" s="1923"/>
      <c r="AF580" s="1923"/>
      <c r="AG580" s="1923"/>
      <c r="AH580" s="1924"/>
      <c r="AN580" s="2390" t="s">
        <v>199</v>
      </c>
      <c r="AO580" s="2391"/>
      <c r="AP580" s="2391"/>
      <c r="AQ580" s="2391"/>
      <c r="AR580" s="2391"/>
      <c r="AS580" s="2391"/>
      <c r="AT580" s="2391"/>
      <c r="AU580" s="2391"/>
      <c r="AV580" s="2391"/>
      <c r="AW580" s="2391"/>
      <c r="AX580" s="2391"/>
      <c r="AY580" s="2391"/>
      <c r="AZ580" s="2391"/>
      <c r="BA580" s="2391"/>
      <c r="BB580" s="2391"/>
      <c r="BC580" s="2391"/>
      <c r="BD580" s="2391"/>
      <c r="BE580" s="2391"/>
      <c r="BF580" s="2391"/>
      <c r="BG580" s="2391"/>
      <c r="BH580" s="2392"/>
      <c r="BI580" s="2396">
        <f>BD578</f>
        <v>0</v>
      </c>
      <c r="BJ580" s="2397"/>
      <c r="BK580" s="2397"/>
      <c r="BL580" s="2397"/>
      <c r="BM580" s="2398"/>
      <c r="BN580" s="65"/>
      <c r="BO580" s="65"/>
      <c r="BP580" s="17"/>
      <c r="BQ580" s="17"/>
      <c r="BR580" s="17"/>
      <c r="CE580" s="17"/>
      <c r="CF580" s="37"/>
      <c r="CG580" s="17"/>
      <c r="CH580" s="37"/>
      <c r="CI580" s="37"/>
      <c r="CJ580" s="37"/>
      <c r="CK580" s="65"/>
      <c r="CL580" s="65"/>
      <c r="CM580" s="65"/>
      <c r="CN580" s="65"/>
      <c r="CO580" s="65"/>
      <c r="CP580" s="65"/>
    </row>
    <row r="581" spans="1:94" s="47" customFormat="1" ht="14.1" customHeight="1">
      <c r="E581" s="2274" t="s">
        <v>1668</v>
      </c>
      <c r="F581" s="2275"/>
      <c r="G581" s="2275"/>
      <c r="H581" s="2275"/>
      <c r="I581" s="2275"/>
      <c r="J581" s="2276"/>
      <c r="K581" s="2274" t="s">
        <v>2037</v>
      </c>
      <c r="L581" s="2275"/>
      <c r="M581" s="2275"/>
      <c r="N581" s="2275"/>
      <c r="O581" s="2275"/>
      <c r="P581" s="2276"/>
      <c r="Q581" s="2307" t="s">
        <v>1667</v>
      </c>
      <c r="R581" s="2308"/>
      <c r="S581" s="2308"/>
      <c r="T581" s="2308"/>
      <c r="U581" s="2308"/>
      <c r="V581" s="2309"/>
      <c r="W581" s="2307" t="s">
        <v>1663</v>
      </c>
      <c r="X581" s="2308"/>
      <c r="Y581" s="2308"/>
      <c r="Z581" s="2308"/>
      <c r="AA581" s="2308"/>
      <c r="AB581" s="2309"/>
      <c r="AC581" s="2307" t="s">
        <v>943</v>
      </c>
      <c r="AD581" s="2308"/>
      <c r="AE581" s="2308"/>
      <c r="AF581" s="2308"/>
      <c r="AG581" s="2308"/>
      <c r="AH581" s="2309"/>
      <c r="AN581" s="2393"/>
      <c r="AO581" s="2394"/>
      <c r="AP581" s="2394"/>
      <c r="AQ581" s="2394"/>
      <c r="AR581" s="2394"/>
      <c r="AS581" s="2394"/>
      <c r="AT581" s="2394"/>
      <c r="AU581" s="2394"/>
      <c r="AV581" s="2394"/>
      <c r="AW581" s="2394"/>
      <c r="AX581" s="2394"/>
      <c r="AY581" s="2394"/>
      <c r="AZ581" s="2394"/>
      <c r="BA581" s="2394"/>
      <c r="BB581" s="2394"/>
      <c r="BC581" s="2394"/>
      <c r="BD581" s="2394"/>
      <c r="BE581" s="2394"/>
      <c r="BF581" s="2394"/>
      <c r="BG581" s="2394"/>
      <c r="BH581" s="2395"/>
      <c r="BI581" s="2399"/>
      <c r="BJ581" s="2400"/>
      <c r="BK581" s="2400"/>
      <c r="BL581" s="2400"/>
      <c r="BM581" s="2401"/>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1" customHeight="1">
      <c r="E582" s="2277"/>
      <c r="F582" s="2278"/>
      <c r="G582" s="2278"/>
      <c r="H582" s="2278"/>
      <c r="I582" s="2278"/>
      <c r="J582" s="2279"/>
      <c r="K582" s="2277"/>
      <c r="L582" s="2278"/>
      <c r="M582" s="2278"/>
      <c r="N582" s="2278"/>
      <c r="O582" s="2278"/>
      <c r="P582" s="2279"/>
      <c r="Q582" s="2291"/>
      <c r="R582" s="2292"/>
      <c r="S582" s="2292"/>
      <c r="T582" s="2292"/>
      <c r="U582" s="2292"/>
      <c r="V582" s="2293"/>
      <c r="W582" s="2291"/>
      <c r="X582" s="2292"/>
      <c r="Y582" s="2292"/>
      <c r="Z582" s="2292"/>
      <c r="AA582" s="2292"/>
      <c r="AB582" s="2293"/>
      <c r="AC582" s="2291"/>
      <c r="AD582" s="2292"/>
      <c r="AE582" s="2292"/>
      <c r="AF582" s="2292"/>
      <c r="AG582" s="2292"/>
      <c r="AH582" s="2293"/>
      <c r="AN582" s="143"/>
      <c r="AO582" s="65"/>
      <c r="AP582" s="65"/>
      <c r="AQ582" s="65"/>
      <c r="AR582" s="65"/>
      <c r="AS582" s="65"/>
      <c r="AT582" s="65"/>
      <c r="AU582" s="65"/>
      <c r="AV582" s="65"/>
      <c r="AW582" s="65"/>
      <c r="AX582" s="65"/>
      <c r="AY582" s="65"/>
      <c r="AZ582" s="65"/>
      <c r="BA582" s="65"/>
      <c r="BB582" s="65"/>
      <c r="BC582" s="68"/>
      <c r="BD582" s="68"/>
      <c r="BE582" s="68"/>
      <c r="BF582" s="68"/>
      <c r="BG582" s="68"/>
      <c r="BH582" s="2265">
        <v>5</v>
      </c>
      <c r="BI582" s="2266"/>
      <c r="BJ582" s="2266"/>
      <c r="BK582" s="2266"/>
      <c r="BL582" s="2267"/>
      <c r="BM582" s="2265">
        <v>4</v>
      </c>
      <c r="BN582" s="2266"/>
      <c r="BO582" s="2266"/>
      <c r="BP582" s="2266"/>
      <c r="BQ582" s="2267"/>
      <c r="BR582" s="2265">
        <v>3</v>
      </c>
      <c r="BS582" s="2266"/>
      <c r="BT582" s="2266"/>
      <c r="BU582" s="2266"/>
      <c r="BV582" s="2267"/>
      <c r="BW582" s="2265">
        <v>2</v>
      </c>
      <c r="BX582" s="2266"/>
      <c r="BY582" s="2266"/>
      <c r="BZ582" s="2266"/>
      <c r="CA582" s="2267"/>
      <c r="CB582" s="2265">
        <v>1</v>
      </c>
      <c r="CC582" s="2266"/>
      <c r="CD582" s="2266"/>
      <c r="CE582" s="2266"/>
      <c r="CF582" s="2267"/>
      <c r="CG582" s="2265">
        <v>0</v>
      </c>
      <c r="CH582" s="2266"/>
      <c r="CI582" s="2266"/>
      <c r="CJ582" s="2266"/>
      <c r="CK582" s="2267"/>
      <c r="CL582" s="65"/>
      <c r="CM582" s="65"/>
      <c r="CN582" s="65"/>
      <c r="CO582" s="65"/>
      <c r="CP582" s="65"/>
    </row>
    <row r="583" spans="1:94" s="47" customFormat="1" ht="14.1" customHeight="1">
      <c r="E583" s="2277"/>
      <c r="F583" s="2278"/>
      <c r="G583" s="2278"/>
      <c r="H583" s="2278"/>
      <c r="I583" s="2278"/>
      <c r="J583" s="2279"/>
      <c r="K583" s="2277"/>
      <c r="L583" s="2278"/>
      <c r="M583" s="2278"/>
      <c r="N583" s="2278"/>
      <c r="O583" s="2278"/>
      <c r="P583" s="2279"/>
      <c r="Q583" s="2291"/>
      <c r="R583" s="2292"/>
      <c r="S583" s="2292"/>
      <c r="T583" s="2292"/>
      <c r="U583" s="2292"/>
      <c r="V583" s="2293"/>
      <c r="W583" s="2291"/>
      <c r="X583" s="2292"/>
      <c r="Y583" s="2292"/>
      <c r="Z583" s="2292"/>
      <c r="AA583" s="2292"/>
      <c r="AB583" s="2293"/>
      <c r="AC583" s="2291"/>
      <c r="AD583" s="2292"/>
      <c r="AE583" s="2292"/>
      <c r="AF583" s="2292"/>
      <c r="AG583" s="2292"/>
      <c r="AH583" s="2293"/>
      <c r="AN583" s="2294" t="str">
        <f t="shared" ref="AN583:AN589" si="0">J609</f>
        <v>5 BR</v>
      </c>
      <c r="AO583" s="2295"/>
      <c r="AP583" s="2295"/>
      <c r="AQ583" s="2295"/>
      <c r="AR583" s="2296"/>
      <c r="AS583" s="1939">
        <f t="shared" ref="AS583:AS588" si="1">O609</f>
        <v>0</v>
      </c>
      <c r="AT583" s="1940"/>
      <c r="AU583" s="1940"/>
      <c r="AV583" s="1940"/>
      <c r="AW583" s="2268"/>
      <c r="AX583" s="1939">
        <f t="shared" ref="AX583:AX588" si="2">T609</f>
        <v>0</v>
      </c>
      <c r="AY583" s="1940"/>
      <c r="AZ583" s="1940"/>
      <c r="BA583" s="1940"/>
      <c r="BB583" s="2268"/>
      <c r="BC583" s="1916">
        <f t="shared" ref="BC583:BC588" si="3">Y609</f>
        <v>0</v>
      </c>
      <c r="BD583" s="1917"/>
      <c r="BE583" s="1917"/>
      <c r="BF583" s="1917"/>
      <c r="BG583" s="1918"/>
      <c r="BH583" s="2265">
        <f>IF(OR(AP593=0,BC583&gt;=0.1),0,1)</f>
        <v>0</v>
      </c>
      <c r="BI583" s="2266"/>
      <c r="BJ583" s="2266"/>
      <c r="BK583" s="2266"/>
      <c r="BL583" s="2267"/>
      <c r="BM583" s="2265"/>
      <c r="BN583" s="2266"/>
      <c r="BO583" s="2266"/>
      <c r="BP583" s="2266"/>
      <c r="BQ583" s="2267"/>
      <c r="BR583" s="2265"/>
      <c r="BS583" s="2266"/>
      <c r="BT583" s="2266"/>
      <c r="BU583" s="2266"/>
      <c r="BV583" s="2267"/>
      <c r="BW583" s="2265"/>
      <c r="BX583" s="2266"/>
      <c r="BY583" s="2266"/>
      <c r="BZ583" s="2266"/>
      <c r="CA583" s="2267"/>
      <c r="CB583" s="2265"/>
      <c r="CC583" s="2266"/>
      <c r="CD583" s="2266"/>
      <c r="CE583" s="2266"/>
      <c r="CF583" s="2267"/>
      <c r="CG583" s="2265"/>
      <c r="CH583" s="2266"/>
      <c r="CI583" s="2266"/>
      <c r="CJ583" s="2266"/>
      <c r="CK583" s="2267"/>
      <c r="CL583" s="65"/>
      <c r="CM583" s="65"/>
      <c r="CN583" s="65"/>
      <c r="CO583" s="65"/>
      <c r="CP583" s="65"/>
    </row>
    <row r="584" spans="1:94" s="47" customFormat="1" ht="14.1" customHeight="1">
      <c r="E584" s="2277"/>
      <c r="F584" s="2278"/>
      <c r="G584" s="2278"/>
      <c r="H584" s="2278"/>
      <c r="I584" s="2278"/>
      <c r="J584" s="2279"/>
      <c r="K584" s="2277"/>
      <c r="L584" s="2278"/>
      <c r="M584" s="2278"/>
      <c r="N584" s="2278"/>
      <c r="O584" s="2278"/>
      <c r="P584" s="2279"/>
      <c r="Q584" s="2291"/>
      <c r="R584" s="2292"/>
      <c r="S584" s="2292"/>
      <c r="T584" s="2292"/>
      <c r="U584" s="2292"/>
      <c r="V584" s="2293"/>
      <c r="W584" s="2291"/>
      <c r="X584" s="2292"/>
      <c r="Y584" s="2292"/>
      <c r="Z584" s="2292"/>
      <c r="AA584" s="2292"/>
      <c r="AB584" s="2293"/>
      <c r="AC584" s="2291"/>
      <c r="AD584" s="2292"/>
      <c r="AE584" s="2292"/>
      <c r="AF584" s="2292"/>
      <c r="AG584" s="2292"/>
      <c r="AH584" s="2293"/>
      <c r="AN584" s="2294" t="str">
        <f t="shared" si="0"/>
        <v>4 BR</v>
      </c>
      <c r="AO584" s="2295"/>
      <c r="AP584" s="2295"/>
      <c r="AQ584" s="2295"/>
      <c r="AR584" s="2296"/>
      <c r="AS584" s="1939">
        <f t="shared" si="1"/>
        <v>0</v>
      </c>
      <c r="AT584" s="1940"/>
      <c r="AU584" s="1940"/>
      <c r="AV584" s="1940"/>
      <c r="AW584" s="2268"/>
      <c r="AX584" s="1939">
        <f t="shared" si="2"/>
        <v>0</v>
      </c>
      <c r="AY584" s="1940"/>
      <c r="AZ584" s="1940"/>
      <c r="BA584" s="1940"/>
      <c r="BB584" s="2268"/>
      <c r="BC584" s="1916">
        <f t="shared" si="3"/>
        <v>0</v>
      </c>
      <c r="BD584" s="1917"/>
      <c r="BE584" s="1917"/>
      <c r="BF584" s="1917"/>
      <c r="BG584" s="1918"/>
      <c r="BH584" s="2265"/>
      <c r="BI584" s="2266"/>
      <c r="BJ584" s="2266"/>
      <c r="BK584" s="2266"/>
      <c r="BL584" s="2267"/>
      <c r="BM584" s="2265">
        <f>IF(AND(AND(AX583=0,BH583=0,AP594=1)),1,0)</f>
        <v>0</v>
      </c>
      <c r="BN584" s="2266"/>
      <c r="BO584" s="2266"/>
      <c r="BP584" s="2266"/>
      <c r="BQ584" s="2267"/>
      <c r="BR584" s="2265"/>
      <c r="BS584" s="2266"/>
      <c r="BT584" s="2266"/>
      <c r="BU584" s="2266"/>
      <c r="BV584" s="2267"/>
      <c r="BW584" s="2265"/>
      <c r="BX584" s="2266"/>
      <c r="BY584" s="2266"/>
      <c r="BZ584" s="2266"/>
      <c r="CA584" s="2267"/>
      <c r="CB584" s="2265"/>
      <c r="CC584" s="2266"/>
      <c r="CD584" s="2266"/>
      <c r="CE584" s="2266"/>
      <c r="CF584" s="2267"/>
      <c r="CG584" s="2265"/>
      <c r="CH584" s="2266"/>
      <c r="CI584" s="2266"/>
      <c r="CJ584" s="2266"/>
      <c r="CK584" s="2267"/>
      <c r="CL584" s="65"/>
      <c r="CM584" s="65"/>
      <c r="CN584" s="65"/>
      <c r="CO584" s="65"/>
      <c r="CP584" s="65"/>
    </row>
    <row r="585" spans="1:94" s="47" customFormat="1" ht="14.1" customHeight="1">
      <c r="E585" s="2271"/>
      <c r="F585" s="2272"/>
      <c r="G585" s="2272"/>
      <c r="H585" s="2272"/>
      <c r="I585" s="2272"/>
      <c r="J585" s="2273"/>
      <c r="K585" s="2288">
        <v>20</v>
      </c>
      <c r="L585" s="2289"/>
      <c r="M585" s="2289"/>
      <c r="N585" s="2289"/>
      <c r="O585" s="2289"/>
      <c r="P585" s="2290"/>
      <c r="Q585" s="2301">
        <f t="shared" ref="Q585" si="4">IF(ISERROR(IF((((E585/$BF$543)*100)&gt;100),"EXCESSIVE VALUE",(E585/$BF$543)*100)),0,IF((((E585/$BF$543)*100)&gt;100),"EXCESSIVE VALUE",(E585/$BF$543)*100))</f>
        <v>0</v>
      </c>
      <c r="R585" s="2302"/>
      <c r="S585" s="2302"/>
      <c r="T585" s="2302"/>
      <c r="U585" s="2302"/>
      <c r="V585" s="2303"/>
      <c r="W585" s="2304">
        <f>IF(FLOOR(Q585,5)&gt;80,80,FLOOR(Q585,5))</f>
        <v>0</v>
      </c>
      <c r="X585" s="2305"/>
      <c r="Y585" s="2305"/>
      <c r="Z585" s="2305"/>
      <c r="AA585" s="2305"/>
      <c r="AB585" s="2306"/>
      <c r="AC585" s="2304">
        <f t="shared" ref="AC585:AC590" si="5">IF(W585&gt;0,INDEX($BC$522:$BJ$536,MATCH(W585,$BB$522:$BB$536,0),MATCH(K585,$BC$521:$BJ$521,0)),0)</f>
        <v>0</v>
      </c>
      <c r="AD585" s="2305"/>
      <c r="AE585" s="2305"/>
      <c r="AF585" s="2305"/>
      <c r="AG585" s="2305"/>
      <c r="AH585" s="2306"/>
      <c r="AN585" s="2294" t="str">
        <f t="shared" si="0"/>
        <v>3 BR</v>
      </c>
      <c r="AO585" s="2295"/>
      <c r="AP585" s="2295"/>
      <c r="AQ585" s="2295"/>
      <c r="AR585" s="2296"/>
      <c r="AS585" s="1939">
        <f t="shared" si="1"/>
        <v>0</v>
      </c>
      <c r="AT585" s="1940"/>
      <c r="AU585" s="1940"/>
      <c r="AV585" s="1940"/>
      <c r="AW585" s="2268"/>
      <c r="AX585" s="1939">
        <f t="shared" si="2"/>
        <v>0</v>
      </c>
      <c r="AY585" s="1940"/>
      <c r="AZ585" s="1940"/>
      <c r="BA585" s="1940"/>
      <c r="BB585" s="2268"/>
      <c r="BC585" s="1916">
        <f t="shared" si="3"/>
        <v>0</v>
      </c>
      <c r="BD585" s="1917"/>
      <c r="BE585" s="1917"/>
      <c r="BF585" s="1917"/>
      <c r="BG585" s="1918"/>
      <c r="BH585" s="2265"/>
      <c r="BI585" s="2266"/>
      <c r="BJ585" s="2266"/>
      <c r="BK585" s="2266"/>
      <c r="BL585" s="2267"/>
      <c r="BM585" s="2265"/>
      <c r="BN585" s="2266"/>
      <c r="BO585" s="2266"/>
      <c r="BP585" s="2266"/>
      <c r="BQ585" s="2267"/>
      <c r="BR585" s="2265">
        <f>IF(AND(AND(AX583+AX584=0,BH583+BM584=0,AP595=1)),1,0)</f>
        <v>0</v>
      </c>
      <c r="BS585" s="2266"/>
      <c r="BT585" s="2266"/>
      <c r="BU585" s="2266"/>
      <c r="BV585" s="2267"/>
      <c r="BW585" s="2265"/>
      <c r="BX585" s="2266"/>
      <c r="BY585" s="2266"/>
      <c r="BZ585" s="2266"/>
      <c r="CA585" s="2267"/>
      <c r="CB585" s="2265"/>
      <c r="CC585" s="2266"/>
      <c r="CD585" s="2266"/>
      <c r="CE585" s="2266"/>
      <c r="CF585" s="2267"/>
      <c r="CG585" s="2265"/>
      <c r="CH585" s="2266"/>
      <c r="CI585" s="2266"/>
      <c r="CJ585" s="2266"/>
      <c r="CK585" s="2267"/>
      <c r="CL585" s="65"/>
      <c r="CM585" s="65"/>
      <c r="CN585" s="65"/>
      <c r="CO585" s="65"/>
      <c r="CP585" s="65"/>
    </row>
    <row r="586" spans="1:94" s="47" customFormat="1" ht="14.1" customHeight="1">
      <c r="E586" s="2271"/>
      <c r="F586" s="2272"/>
      <c r="G586" s="2272"/>
      <c r="H586" s="2272"/>
      <c r="I586" s="2272"/>
      <c r="J586" s="2273"/>
      <c r="K586" s="2288">
        <v>30</v>
      </c>
      <c r="L586" s="2289"/>
      <c r="M586" s="2289"/>
      <c r="N586" s="2289"/>
      <c r="O586" s="2289"/>
      <c r="P586" s="2290"/>
      <c r="Q586" s="2301">
        <f t="shared" ref="Q586:Q593" si="6">IF(ISERROR(IF((((E586/$BF$543)*100)&gt;100),"EXCESSIVE VALUE",(E586/$BF$543)*100)),0,IF((((E586/$BF$543)*100)&gt;100),"EXCESSIVE VALUE",(E586/$BF$543)*100))</f>
        <v>0</v>
      </c>
      <c r="R586" s="2302"/>
      <c r="S586" s="2302"/>
      <c r="T586" s="2302"/>
      <c r="U586" s="2302"/>
      <c r="V586" s="2303"/>
      <c r="W586" s="2304">
        <f>IF(FLOOR(Q586,5)&gt;80,80,FLOOR(Q586,5))</f>
        <v>0</v>
      </c>
      <c r="X586" s="2305"/>
      <c r="Y586" s="2305"/>
      <c r="Z586" s="2305"/>
      <c r="AA586" s="2305"/>
      <c r="AB586" s="2306"/>
      <c r="AC586" s="2304">
        <f t="shared" si="5"/>
        <v>0</v>
      </c>
      <c r="AD586" s="2305"/>
      <c r="AE586" s="2305"/>
      <c r="AF586" s="2305"/>
      <c r="AG586" s="2305"/>
      <c r="AH586" s="2306"/>
      <c r="AN586" s="2294" t="str">
        <f t="shared" si="0"/>
        <v>2 BR</v>
      </c>
      <c r="AO586" s="2295"/>
      <c r="AP586" s="2295"/>
      <c r="AQ586" s="2295"/>
      <c r="AR586" s="2296"/>
      <c r="AS586" s="1939">
        <f t="shared" si="1"/>
        <v>0</v>
      </c>
      <c r="AT586" s="1940"/>
      <c r="AU586" s="1940"/>
      <c r="AV586" s="1940"/>
      <c r="AW586" s="2268"/>
      <c r="AX586" s="1939">
        <f t="shared" si="2"/>
        <v>0</v>
      </c>
      <c r="AY586" s="1940"/>
      <c r="AZ586" s="1940"/>
      <c r="BA586" s="1940"/>
      <c r="BB586" s="2268"/>
      <c r="BC586" s="1916">
        <f t="shared" si="3"/>
        <v>0</v>
      </c>
      <c r="BD586" s="1917"/>
      <c r="BE586" s="1917"/>
      <c r="BF586" s="1917"/>
      <c r="BG586" s="1918"/>
      <c r="BH586" s="2265"/>
      <c r="BI586" s="2266"/>
      <c r="BJ586" s="2266"/>
      <c r="BK586" s="2266"/>
      <c r="BL586" s="2267"/>
      <c r="BM586" s="2265"/>
      <c r="BN586" s="2266"/>
      <c r="BO586" s="2266"/>
      <c r="BP586" s="2266"/>
      <c r="BQ586" s="2267"/>
      <c r="BR586" s="2265"/>
      <c r="BS586" s="2266"/>
      <c r="BT586" s="2266"/>
      <c r="BU586" s="2266"/>
      <c r="BV586" s="2267"/>
      <c r="BW586" s="2265">
        <f>IF(AND(AND(AX583+AX584+AX585=0,BM584+BR585+BH583=0,AP596=1)),1,0)</f>
        <v>0</v>
      </c>
      <c r="BX586" s="2266"/>
      <c r="BY586" s="2266"/>
      <c r="BZ586" s="2266"/>
      <c r="CA586" s="2267"/>
      <c r="CB586" s="2265"/>
      <c r="CC586" s="2266"/>
      <c r="CD586" s="2266"/>
      <c r="CE586" s="2266"/>
      <c r="CF586" s="2267"/>
      <c r="CG586" s="2265"/>
      <c r="CH586" s="2266"/>
      <c r="CI586" s="2266"/>
      <c r="CJ586" s="2266"/>
      <c r="CK586" s="2267"/>
      <c r="CL586" s="65"/>
      <c r="CM586" s="65"/>
      <c r="CN586" s="65"/>
      <c r="CO586" s="65"/>
      <c r="CP586" s="65"/>
    </row>
    <row r="587" spans="1:94" s="47" customFormat="1" ht="14.1" customHeight="1">
      <c r="E587" s="2271"/>
      <c r="F587" s="2272"/>
      <c r="G587" s="2272"/>
      <c r="H587" s="2272"/>
      <c r="I587" s="2272"/>
      <c r="J587" s="2273"/>
      <c r="K587" s="2288">
        <v>35</v>
      </c>
      <c r="L587" s="2289"/>
      <c r="M587" s="2289"/>
      <c r="N587" s="2289"/>
      <c r="O587" s="2289"/>
      <c r="P587" s="2290"/>
      <c r="Q587" s="2301">
        <f t="shared" si="6"/>
        <v>0</v>
      </c>
      <c r="R587" s="2302"/>
      <c r="S587" s="2302"/>
      <c r="T587" s="2302"/>
      <c r="U587" s="2302"/>
      <c r="V587" s="2303"/>
      <c r="W587" s="2304">
        <f t="shared" ref="W587:W593" si="7">IF(FLOOR(Q587,5)&gt;80,80,FLOOR(Q587,5))</f>
        <v>0</v>
      </c>
      <c r="X587" s="2305"/>
      <c r="Y587" s="2305"/>
      <c r="Z587" s="2305"/>
      <c r="AA587" s="2305"/>
      <c r="AB587" s="2306"/>
      <c r="AC587" s="2304">
        <f t="shared" si="5"/>
        <v>0</v>
      </c>
      <c r="AD587" s="2305"/>
      <c r="AE587" s="2305"/>
      <c r="AF587" s="2305"/>
      <c r="AG587" s="2305"/>
      <c r="AH587" s="2306"/>
      <c r="AN587" s="2294" t="str">
        <f t="shared" si="0"/>
        <v>1 BR</v>
      </c>
      <c r="AO587" s="2295"/>
      <c r="AP587" s="2295"/>
      <c r="AQ587" s="2295"/>
      <c r="AR587" s="2296"/>
      <c r="AS587" s="1939">
        <f t="shared" si="1"/>
        <v>0</v>
      </c>
      <c r="AT587" s="1940"/>
      <c r="AU587" s="1940"/>
      <c r="AV587" s="1940"/>
      <c r="AW587" s="2268"/>
      <c r="AX587" s="1939">
        <f t="shared" si="2"/>
        <v>0</v>
      </c>
      <c r="AY587" s="1940"/>
      <c r="AZ587" s="1940"/>
      <c r="BA587" s="1940"/>
      <c r="BB587" s="2268"/>
      <c r="BC587" s="1916">
        <f t="shared" si="3"/>
        <v>0</v>
      </c>
      <c r="BD587" s="1917"/>
      <c r="BE587" s="1917"/>
      <c r="BF587" s="1917"/>
      <c r="BG587" s="1918"/>
      <c r="BH587" s="2265"/>
      <c r="BI587" s="2266"/>
      <c r="BJ587" s="2266"/>
      <c r="BK587" s="2266"/>
      <c r="BL587" s="2267"/>
      <c r="BM587" s="2265"/>
      <c r="BN587" s="2266"/>
      <c r="BO587" s="2266"/>
      <c r="BP587" s="2266"/>
      <c r="BQ587" s="2267"/>
      <c r="BR587" s="2265"/>
      <c r="BS587" s="2266"/>
      <c r="BT587" s="2266"/>
      <c r="BU587" s="2266"/>
      <c r="BV587" s="2267"/>
      <c r="BW587" s="2265"/>
      <c r="BX587" s="2266"/>
      <c r="BY587" s="2266"/>
      <c r="BZ587" s="2266"/>
      <c r="CA587" s="2267"/>
      <c r="CB587" s="2265">
        <f>IF(AND(AND(BC584+BC585+BC586+BC583=0,BR585+BW586+BM584+BH583=0,AP597=1)),1,0)</f>
        <v>0</v>
      </c>
      <c r="CC587" s="2266"/>
      <c r="CD587" s="2266"/>
      <c r="CE587" s="2266"/>
      <c r="CF587" s="2267"/>
      <c r="CG587" s="2265"/>
      <c r="CH587" s="2266"/>
      <c r="CI587" s="2266"/>
      <c r="CJ587" s="2266"/>
      <c r="CK587" s="2267"/>
      <c r="CL587" s="65"/>
      <c r="CM587" s="65"/>
      <c r="CN587" s="65"/>
      <c r="CO587" s="65"/>
      <c r="CP587" s="65"/>
    </row>
    <row r="588" spans="1:94" s="47" customFormat="1" ht="14.1" customHeight="1">
      <c r="E588" s="2271"/>
      <c r="F588" s="2272"/>
      <c r="G588" s="2272"/>
      <c r="H588" s="2272"/>
      <c r="I588" s="2272"/>
      <c r="J588" s="2273"/>
      <c r="K588" s="2288">
        <v>40</v>
      </c>
      <c r="L588" s="2289"/>
      <c r="M588" s="2289"/>
      <c r="N588" s="2289"/>
      <c r="O588" s="2289"/>
      <c r="P588" s="2290"/>
      <c r="Q588" s="2301">
        <f t="shared" si="6"/>
        <v>0</v>
      </c>
      <c r="R588" s="2302"/>
      <c r="S588" s="2302"/>
      <c r="T588" s="2302"/>
      <c r="U588" s="2302"/>
      <c r="V588" s="2303"/>
      <c r="W588" s="2304">
        <f t="shared" si="7"/>
        <v>0</v>
      </c>
      <c r="X588" s="2305"/>
      <c r="Y588" s="2305"/>
      <c r="Z588" s="2305"/>
      <c r="AA588" s="2305"/>
      <c r="AB588" s="2306"/>
      <c r="AC588" s="2304">
        <f t="shared" si="5"/>
        <v>0</v>
      </c>
      <c r="AD588" s="2305"/>
      <c r="AE588" s="2305"/>
      <c r="AF588" s="2305"/>
      <c r="AG588" s="2305"/>
      <c r="AH588" s="2306"/>
      <c r="AN588" s="2294" t="str">
        <f t="shared" si="0"/>
        <v>SRO</v>
      </c>
      <c r="AO588" s="2295"/>
      <c r="AP588" s="2295"/>
      <c r="AQ588" s="2295"/>
      <c r="AR588" s="2296"/>
      <c r="AS588" s="1939">
        <f t="shared" si="1"/>
        <v>0</v>
      </c>
      <c r="AT588" s="1940"/>
      <c r="AU588" s="1940"/>
      <c r="AV588" s="1940"/>
      <c r="AW588" s="2268"/>
      <c r="AX588" s="1939">
        <f t="shared" si="2"/>
        <v>0</v>
      </c>
      <c r="AY588" s="1940"/>
      <c r="AZ588" s="1940"/>
      <c r="BA588" s="1940"/>
      <c r="BB588" s="2268"/>
      <c r="BC588" s="1916">
        <f t="shared" si="3"/>
        <v>0</v>
      </c>
      <c r="BD588" s="1917"/>
      <c r="BE588" s="1917"/>
      <c r="BF588" s="1917"/>
      <c r="BG588" s="1918"/>
      <c r="BH588" s="2265"/>
      <c r="BI588" s="2266"/>
      <c r="BJ588" s="2266"/>
      <c r="BK588" s="2266"/>
      <c r="BL588" s="2267"/>
      <c r="BM588" s="2265"/>
      <c r="BN588" s="2266"/>
      <c r="BO588" s="2266"/>
      <c r="BP588" s="2266"/>
      <c r="BQ588" s="2267"/>
      <c r="BR588" s="2265"/>
      <c r="BS588" s="2266"/>
      <c r="BT588" s="2266"/>
      <c r="BU588" s="2266"/>
      <c r="BV588" s="2267"/>
      <c r="BW588" s="2265"/>
      <c r="BX588" s="2266"/>
      <c r="BY588" s="2266"/>
      <c r="BZ588" s="2266"/>
      <c r="CA588" s="2267"/>
      <c r="CB588" s="2265"/>
      <c r="CC588" s="2266"/>
      <c r="CD588" s="2266"/>
      <c r="CE588" s="2266"/>
      <c r="CF588" s="2267"/>
      <c r="CG588" s="2265">
        <f>IF(AND(AND(AX585+AX586+AX587+AX584+AX583=0,BW586+CB587+BR585+BM584+BH583=0,AP598=1)),1,0)</f>
        <v>0</v>
      </c>
      <c r="CH588" s="2266"/>
      <c r="CI588" s="2266"/>
      <c r="CJ588" s="2266"/>
      <c r="CK588" s="2267"/>
      <c r="CL588" s="65"/>
      <c r="CM588" s="65"/>
      <c r="CN588" s="65"/>
      <c r="CO588" s="65"/>
      <c r="CP588" s="65"/>
    </row>
    <row r="589" spans="1:94" s="47" customFormat="1" ht="14.1" customHeight="1">
      <c r="E589" s="2271"/>
      <c r="F589" s="2272"/>
      <c r="G589" s="2272"/>
      <c r="H589" s="2272"/>
      <c r="I589" s="2272"/>
      <c r="J589" s="2273"/>
      <c r="K589" s="2288">
        <v>45</v>
      </c>
      <c r="L589" s="2289"/>
      <c r="M589" s="2289"/>
      <c r="N589" s="2289"/>
      <c r="O589" s="2289"/>
      <c r="P589" s="2290"/>
      <c r="Q589" s="2301">
        <f t="shared" si="6"/>
        <v>0</v>
      </c>
      <c r="R589" s="2302"/>
      <c r="S589" s="2302"/>
      <c r="T589" s="2302"/>
      <c r="U589" s="2302"/>
      <c r="V589" s="2303"/>
      <c r="W589" s="2304">
        <f>IF(FLOOR(Q589,5)&gt;65,65,FLOOR(Q589,5))</f>
        <v>0</v>
      </c>
      <c r="X589" s="2305"/>
      <c r="Y589" s="2305"/>
      <c r="Z589" s="2305"/>
      <c r="AA589" s="2305"/>
      <c r="AB589" s="2306"/>
      <c r="AC589" s="2304">
        <f t="shared" si="5"/>
        <v>0</v>
      </c>
      <c r="AD589" s="2305"/>
      <c r="AE589" s="2305"/>
      <c r="AF589" s="2305"/>
      <c r="AG589" s="2305"/>
      <c r="AH589" s="2306"/>
      <c r="AN589" s="2294" t="str">
        <f t="shared" si="0"/>
        <v>Total:</v>
      </c>
      <c r="AO589" s="2295"/>
      <c r="AP589" s="2295"/>
      <c r="AQ589" s="2295"/>
      <c r="AR589" s="2296"/>
      <c r="AS589" s="2294"/>
      <c r="AT589" s="2295"/>
      <c r="AU589" s="2295"/>
      <c r="AV589" s="2295"/>
      <c r="AW589" s="2296"/>
      <c r="AX589" s="2294"/>
      <c r="AY589" s="2295"/>
      <c r="AZ589" s="2295"/>
      <c r="BA589" s="2295"/>
      <c r="BB589" s="2296"/>
      <c r="BC589" s="2294"/>
      <c r="BD589" s="2295"/>
      <c r="BE589" s="2295"/>
      <c r="BF589" s="2295"/>
      <c r="BG589" s="2296"/>
      <c r="BH589" s="2265">
        <f>SUM(BH583:BL588)</f>
        <v>0</v>
      </c>
      <c r="BI589" s="2266"/>
      <c r="BJ589" s="2266"/>
      <c r="BK589" s="2266"/>
      <c r="BL589" s="2267"/>
      <c r="BM589" s="2265">
        <f>SUM(BM583:BQ588)</f>
        <v>0</v>
      </c>
      <c r="BN589" s="2266"/>
      <c r="BO589" s="2266"/>
      <c r="BP589" s="2266"/>
      <c r="BQ589" s="2267"/>
      <c r="BR589" s="2265">
        <f>SUM(BR583:BV588)</f>
        <v>0</v>
      </c>
      <c r="BS589" s="2266"/>
      <c r="BT589" s="2266"/>
      <c r="BU589" s="2266"/>
      <c r="BV589" s="2267"/>
      <c r="BW589" s="2265">
        <f>SUM(BW583:CA588)</f>
        <v>0</v>
      </c>
      <c r="BX589" s="2266"/>
      <c r="BY589" s="2266"/>
      <c r="BZ589" s="2266"/>
      <c r="CA589" s="2267"/>
      <c r="CB589" s="2265">
        <f>SUM(CB583:CF588)</f>
        <v>0</v>
      </c>
      <c r="CC589" s="2266"/>
      <c r="CD589" s="2266"/>
      <c r="CE589" s="2266"/>
      <c r="CF589" s="2267"/>
      <c r="CG589" s="2265">
        <f>SUM(CG583:CK588)</f>
        <v>0</v>
      </c>
      <c r="CH589" s="2266"/>
      <c r="CI589" s="2266"/>
      <c r="CJ589" s="2266"/>
      <c r="CK589" s="2267"/>
      <c r="CL589" s="2265">
        <f>SUM(BH589:CK589)</f>
        <v>0</v>
      </c>
      <c r="CM589" s="2266"/>
      <c r="CN589" s="2266"/>
      <c r="CO589" s="2266"/>
      <c r="CP589" s="2267"/>
    </row>
    <row r="590" spans="1:94" s="47" customFormat="1" ht="14.1" customHeight="1">
      <c r="E590" s="2271"/>
      <c r="F590" s="2272"/>
      <c r="G590" s="2272"/>
      <c r="H590" s="2272"/>
      <c r="I590" s="2272"/>
      <c r="J590" s="2273"/>
      <c r="K590" s="2288">
        <v>50</v>
      </c>
      <c r="L590" s="2289"/>
      <c r="M590" s="2289"/>
      <c r="N590" s="2289"/>
      <c r="O590" s="2289"/>
      <c r="P590" s="2290"/>
      <c r="Q590" s="2301">
        <f t="shared" si="6"/>
        <v>0</v>
      </c>
      <c r="R590" s="2302"/>
      <c r="S590" s="2302"/>
      <c r="T590" s="2302"/>
      <c r="U590" s="2302"/>
      <c r="V590" s="2303"/>
      <c r="W590" s="2304">
        <f>IF(FLOOR(Q590,5)&gt;40,40,FLOOR(Q590,5))</f>
        <v>0</v>
      </c>
      <c r="X590" s="2305"/>
      <c r="Y590" s="2305"/>
      <c r="Z590" s="2305"/>
      <c r="AA590" s="2305"/>
      <c r="AB590" s="2306"/>
      <c r="AC590" s="2304">
        <f t="shared" si="5"/>
        <v>0</v>
      </c>
      <c r="AD590" s="2305"/>
      <c r="AE590" s="2305"/>
      <c r="AF590" s="2305"/>
      <c r="AG590" s="2305"/>
      <c r="AH590" s="2306"/>
    </row>
    <row r="591" spans="1:94" s="47" customFormat="1" ht="14.1" customHeight="1">
      <c r="E591" s="2314"/>
      <c r="F591" s="2315"/>
      <c r="G591" s="2315"/>
      <c r="H591" s="2315"/>
      <c r="I591" s="2315"/>
      <c r="J591" s="2316"/>
      <c r="K591" s="2312">
        <f>IF(Application!X210="Yes",50,0)</f>
        <v>0</v>
      </c>
      <c r="L591" s="2313"/>
      <c r="M591" s="2310" t="s">
        <v>2106</v>
      </c>
      <c r="N591" s="2310"/>
      <c r="O591" s="2310"/>
      <c r="P591" s="2311"/>
      <c r="Q591" s="2301">
        <f t="shared" si="6"/>
        <v>0</v>
      </c>
      <c r="R591" s="2302"/>
      <c r="S591" s="2302"/>
      <c r="T591" s="2302"/>
      <c r="U591" s="2302"/>
      <c r="V591" s="2303"/>
      <c r="W591" s="2304">
        <f>IF(FLOOR(Q591,5)&gt;50,50,FLOOR(Q591,5))</f>
        <v>0</v>
      </c>
      <c r="X591" s="2305"/>
      <c r="Y591" s="2305"/>
      <c r="Z591" s="2305"/>
      <c r="AA591" s="2305"/>
      <c r="AB591" s="2306"/>
      <c r="AC591" s="2304">
        <f>IF(W591&gt;0,INDEX($BW$522:$CD$536,MATCH(W591,$BV$522:$BV$536,0),MATCH(K591,$BW$521:$CD$521,0)),0)</f>
        <v>0</v>
      </c>
      <c r="AD591" s="2305"/>
      <c r="AE591" s="2305"/>
      <c r="AF591" s="2305"/>
      <c r="AG591" s="2305"/>
      <c r="AH591" s="2306"/>
    </row>
    <row r="592" spans="1:94" s="47" customFormat="1" ht="14.1" customHeight="1">
      <c r="E592" s="2314"/>
      <c r="F592" s="2315"/>
      <c r="G592" s="2315"/>
      <c r="H592" s="2315"/>
      <c r="I592" s="2315"/>
      <c r="J592" s="2316"/>
      <c r="K592" s="2312">
        <f>IF(Application!X210="Yes",55,0)</f>
        <v>0</v>
      </c>
      <c r="L592" s="2313"/>
      <c r="M592" s="2310" t="s">
        <v>2106</v>
      </c>
      <c r="N592" s="2310"/>
      <c r="O592" s="2310"/>
      <c r="P592" s="2311"/>
      <c r="Q592" s="2301">
        <f t="shared" si="6"/>
        <v>0</v>
      </c>
      <c r="R592" s="2302"/>
      <c r="S592" s="2302"/>
      <c r="T592" s="2302"/>
      <c r="U592" s="2302"/>
      <c r="V592" s="2303"/>
      <c r="W592" s="2304">
        <f>IF(FLOOR(Q592,5)&gt;40,40,FLOOR(Q592,5))</f>
        <v>0</v>
      </c>
      <c r="X592" s="2305"/>
      <c r="Y592" s="2305"/>
      <c r="Z592" s="2305"/>
      <c r="AA592" s="2305"/>
      <c r="AB592" s="2306"/>
      <c r="AC592" s="2304">
        <f>IF(W592&gt;0,INDEX($BW$522:$CD$536,MATCH(W592,$BV$522:$BV$536,0),MATCH(K592,$BW$521:$CD$521,0)),0)</f>
        <v>0</v>
      </c>
      <c r="AD592" s="2305"/>
      <c r="AE592" s="2305"/>
      <c r="AF592" s="2305"/>
      <c r="AG592" s="2305"/>
      <c r="AH592" s="2306"/>
      <c r="AP592" s="63" t="s">
        <v>1314</v>
      </c>
      <c r="AX592" s="17"/>
      <c r="AY592" s="17"/>
      <c r="AZ592" s="17"/>
      <c r="BA592" s="17"/>
      <c r="BB592" s="17"/>
      <c r="BC592" s="17"/>
      <c r="BD592" s="17"/>
      <c r="BE592" s="63"/>
      <c r="BF592" s="17"/>
      <c r="BG592" s="63" t="s">
        <v>1311</v>
      </c>
      <c r="BH592" s="17"/>
      <c r="BI592" s="17"/>
      <c r="BJ592" s="17"/>
      <c r="BK592" s="17"/>
      <c r="BL592" s="17"/>
      <c r="BM592" s="17"/>
      <c r="BN592" s="17"/>
      <c r="BO592" s="17"/>
      <c r="BP592" s="17"/>
      <c r="BQ592" s="17"/>
    </row>
    <row r="593" spans="1:69" s="47" customFormat="1" ht="14.1" customHeight="1">
      <c r="E593" s="2271"/>
      <c r="F593" s="2272"/>
      <c r="G593" s="2272"/>
      <c r="H593" s="2272"/>
      <c r="I593" s="2272"/>
      <c r="J593" s="2273"/>
      <c r="K593" s="2288" t="s">
        <v>2105</v>
      </c>
      <c r="L593" s="2289"/>
      <c r="M593" s="2289"/>
      <c r="N593" s="2289"/>
      <c r="O593" s="2289"/>
      <c r="P593" s="2290"/>
      <c r="Q593" s="2301">
        <f t="shared" si="6"/>
        <v>0</v>
      </c>
      <c r="R593" s="2302"/>
      <c r="S593" s="2302"/>
      <c r="T593" s="2302"/>
      <c r="U593" s="2302"/>
      <c r="V593" s="2303"/>
      <c r="W593" s="2304">
        <f t="shared" si="7"/>
        <v>0</v>
      </c>
      <c r="X593" s="2305"/>
      <c r="Y593" s="2305"/>
      <c r="Z593" s="2305"/>
      <c r="AA593" s="2305"/>
      <c r="AB593" s="2306"/>
      <c r="AC593" s="2304">
        <v>0</v>
      </c>
      <c r="AD593" s="2305"/>
      <c r="AE593" s="2305"/>
      <c r="AF593" s="2305"/>
      <c r="AG593" s="2305"/>
      <c r="AH593" s="2306"/>
      <c r="AO593" s="47">
        <v>5</v>
      </c>
      <c r="AP593" s="2317">
        <f t="shared" ref="AP593:AP598" si="8">IF(OR(BC583&gt;=0.1,BC583=0),0,1)</f>
        <v>0</v>
      </c>
      <c r="AQ593" s="2318"/>
      <c r="AR593" s="2318"/>
      <c r="AS593" s="2318"/>
      <c r="AT593" s="2319"/>
      <c r="AX593" s="2379" t="s">
        <v>154</v>
      </c>
      <c r="AY593" s="2388"/>
      <c r="AZ593" s="2388"/>
      <c r="BA593" s="2388"/>
      <c r="BB593" s="2388"/>
      <c r="BC593" s="2388"/>
      <c r="BD593" s="2388"/>
      <c r="BE593" s="2388"/>
      <c r="BF593" s="2388"/>
      <c r="BG593" s="2388"/>
      <c r="BH593" s="2388"/>
      <c r="BI593" s="2388"/>
      <c r="BJ593" s="2388"/>
      <c r="BK593" s="2388"/>
      <c r="BL593" s="2388"/>
      <c r="BM593" s="2388"/>
      <c r="BN593" s="2388"/>
      <c r="BO593" s="2388"/>
      <c r="BP593" s="2388"/>
      <c r="BQ593" s="2380"/>
    </row>
    <row r="594" spans="1:69" s="47" customFormat="1" ht="14.1" customHeight="1">
      <c r="E594" s="2321">
        <f>SUM(E585:J593)</f>
        <v>0</v>
      </c>
      <c r="F594" s="2322"/>
      <c r="G594" s="2322"/>
      <c r="H594" s="2322"/>
      <c r="I594" s="2322"/>
      <c r="J594" s="2323"/>
      <c r="K594" s="279"/>
      <c r="L594" s="279"/>
      <c r="M594" s="279"/>
      <c r="N594" s="279"/>
      <c r="O594" s="279"/>
      <c r="P594" s="279"/>
      <c r="Q594" s="279"/>
      <c r="R594" s="279"/>
      <c r="S594" s="279"/>
      <c r="T594" s="279"/>
      <c r="U594" s="273"/>
      <c r="V594" s="273"/>
      <c r="W594" s="273"/>
      <c r="X594" s="273"/>
      <c r="Y594" s="273"/>
      <c r="Z594" s="279"/>
      <c r="AA594" s="273"/>
      <c r="AB594" s="1171" t="s">
        <v>850</v>
      </c>
      <c r="AC594" s="2385">
        <f>IF(SUM(AC585:AH593)&gt;0,SUM(AC585:AH593),0)</f>
        <v>0</v>
      </c>
      <c r="AD594" s="2386"/>
      <c r="AE594" s="2386"/>
      <c r="AF594" s="2386"/>
      <c r="AG594" s="2386"/>
      <c r="AH594" s="2387"/>
      <c r="AK594" s="9"/>
      <c r="AL594" s="280"/>
      <c r="AO594" s="47">
        <v>4</v>
      </c>
      <c r="AP594" s="2317">
        <f t="shared" si="8"/>
        <v>0</v>
      </c>
      <c r="AQ594" s="2318"/>
      <c r="AR594" s="2318"/>
      <c r="AS594" s="2318"/>
      <c r="AT594" s="2319"/>
      <c r="AX594" s="2381" t="s">
        <v>153</v>
      </c>
      <c r="AY594" s="2382"/>
      <c r="AZ594" s="2046" t="s">
        <v>153</v>
      </c>
      <c r="BA594" s="2047"/>
      <c r="BB594" s="2381" t="s">
        <v>559</v>
      </c>
      <c r="BC594" s="2382"/>
      <c r="BD594" s="2377" t="s">
        <v>559</v>
      </c>
      <c r="BE594" s="2378"/>
      <c r="BF594" s="2381" t="s">
        <v>558</v>
      </c>
      <c r="BG594" s="2382"/>
      <c r="BH594" s="2377" t="s">
        <v>558</v>
      </c>
      <c r="BI594" s="2378"/>
      <c r="BJ594" s="2381" t="s">
        <v>557</v>
      </c>
      <c r="BK594" s="2382"/>
      <c r="BL594" s="2377" t="s">
        <v>557</v>
      </c>
      <c r="BM594" s="2378"/>
      <c r="BN594" s="2381" t="s">
        <v>152</v>
      </c>
      <c r="BO594" s="2382"/>
      <c r="BP594" s="2377" t="s">
        <v>152</v>
      </c>
      <c r="BQ594" s="2378"/>
    </row>
    <row r="595" spans="1:69" s="47" customFormat="1" ht="14.1"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317">
        <f t="shared" si="8"/>
        <v>0</v>
      </c>
      <c r="AQ595" s="2318"/>
      <c r="AR595" s="2318"/>
      <c r="AS595" s="2318"/>
      <c r="AT595" s="2319"/>
      <c r="AX595" s="2381">
        <f>IF(AN550=1,1,0)</f>
        <v>0</v>
      </c>
      <c r="AY595" s="2382"/>
      <c r="AZ595" s="2379"/>
      <c r="BA595" s="2380"/>
      <c r="BB595" s="2383"/>
      <c r="BC595" s="2384"/>
      <c r="BD595" s="2377">
        <f>IF(AND(T609&gt;0,AN550&gt;0),1,0)</f>
        <v>0</v>
      </c>
      <c r="BE595" s="2378"/>
      <c r="BF595" s="2383"/>
      <c r="BG595" s="2384"/>
      <c r="BH595" s="2377">
        <f>IF(AND(T609&gt;0,AN550&gt;0),1,0)</f>
        <v>0</v>
      </c>
      <c r="BI595" s="2378"/>
      <c r="BJ595" s="2383"/>
      <c r="BK595" s="2384"/>
      <c r="BL595" s="2377">
        <f>IF(AND(T609&gt;0,AN550&gt;0),1,0)</f>
        <v>0</v>
      </c>
      <c r="BM595" s="2378"/>
      <c r="BN595" s="2383"/>
      <c r="BO595" s="2384"/>
      <c r="BP595" s="2377">
        <f>IF(AND(T609&gt;0,AN550&gt;0),1,0)</f>
        <v>0</v>
      </c>
      <c r="BQ595" s="2378"/>
    </row>
    <row r="596" spans="1:69" s="47" customFormat="1" ht="14.1" customHeight="1">
      <c r="AK596" s="9"/>
      <c r="AL596" s="9"/>
      <c r="AO596" s="47">
        <v>2</v>
      </c>
      <c r="AP596" s="2317">
        <f t="shared" si="8"/>
        <v>0</v>
      </c>
      <c r="AQ596" s="2318"/>
      <c r="AR596" s="2318"/>
      <c r="AS596" s="2318"/>
      <c r="AT596" s="2319"/>
      <c r="AX596" s="2383"/>
      <c r="AY596" s="2384"/>
      <c r="AZ596" s="2379"/>
      <c r="BA596" s="2380"/>
      <c r="BB596" s="2381">
        <f>IF(AN551=1,1,0)</f>
        <v>0</v>
      </c>
      <c r="BC596" s="2382"/>
      <c r="BD596" s="2379"/>
      <c r="BE596" s="2380"/>
      <c r="BF596" s="2383"/>
      <c r="BG596" s="2384"/>
      <c r="BH596" s="2377">
        <f>IF(AND(T610&gt;0,AN551&gt;0),1,0)</f>
        <v>0</v>
      </c>
      <c r="BI596" s="2378"/>
      <c r="BJ596" s="2383"/>
      <c r="BK596" s="2384"/>
      <c r="BL596" s="2377">
        <f>IF(AND(T610&gt;0,AN551&gt;0),1,0)</f>
        <v>0</v>
      </c>
      <c r="BM596" s="2378"/>
      <c r="BN596" s="2383"/>
      <c r="BO596" s="2384"/>
      <c r="BP596" s="2377">
        <f>IF(AND(T610&gt;0,AN551&gt;0),1,0)</f>
        <v>0</v>
      </c>
      <c r="BQ596" s="2378"/>
    </row>
    <row r="597" spans="1:69" s="148" customFormat="1" ht="14.1" customHeight="1">
      <c r="A597" s="47"/>
      <c r="B597" s="218" t="s">
        <v>2226</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345" t="s">
        <v>874</v>
      </c>
      <c r="AG597" s="2345"/>
      <c r="AH597" s="2345"/>
      <c r="AI597" s="2345"/>
      <c r="AK597" s="9"/>
      <c r="AL597" s="9"/>
      <c r="AN597" s="47"/>
      <c r="AO597" s="47">
        <v>1</v>
      </c>
      <c r="AP597" s="2317">
        <f t="shared" si="8"/>
        <v>0</v>
      </c>
      <c r="AQ597" s="2318"/>
      <c r="AR597" s="2318"/>
      <c r="AS597" s="2318"/>
      <c r="AT597" s="2319"/>
      <c r="AX597" s="2383"/>
      <c r="AY597" s="2384"/>
      <c r="AZ597" s="2379"/>
      <c r="BA597" s="2380"/>
      <c r="BB597" s="2383"/>
      <c r="BC597" s="2384"/>
      <c r="BD597" s="2379"/>
      <c r="BE597" s="2380"/>
      <c r="BF597" s="2381">
        <f>IF(AN552=1,1,0)</f>
        <v>0</v>
      </c>
      <c r="BG597" s="2382"/>
      <c r="BH597" s="2379"/>
      <c r="BI597" s="2380"/>
      <c r="BJ597" s="2383"/>
      <c r="BK597" s="2384"/>
      <c r="BL597" s="2377">
        <f>IF(AND(T611&gt;0,AN552&gt;0),1,0)</f>
        <v>0</v>
      </c>
      <c r="BM597" s="2378"/>
      <c r="BN597" s="2383"/>
      <c r="BO597" s="2384"/>
      <c r="BP597" s="2377">
        <f>IF(AND(T611&gt;0,AN552&gt;0),1,0)</f>
        <v>0</v>
      </c>
      <c r="BQ597" s="2378"/>
    </row>
    <row r="598" spans="1:69" s="47" customFormat="1" ht="14.1" customHeight="1">
      <c r="B598" s="2229" t="s">
        <v>2047</v>
      </c>
      <c r="C598" s="2229"/>
      <c r="D598" s="2229"/>
      <c r="E598" s="2229"/>
      <c r="F598" s="2229"/>
      <c r="G598" s="2229"/>
      <c r="H598" s="2229"/>
      <c r="I598" s="2229"/>
      <c r="J598" s="2229"/>
      <c r="K598" s="2229"/>
      <c r="L598" s="2229"/>
      <c r="M598" s="2229"/>
      <c r="N598" s="2229"/>
      <c r="O598" s="2229"/>
      <c r="P598" s="2229"/>
      <c r="Q598" s="2229"/>
      <c r="R598" s="2229"/>
      <c r="S598" s="2229"/>
      <c r="T598" s="2229"/>
      <c r="U598" s="2229"/>
      <c r="V598" s="2229"/>
      <c r="W598" s="2229"/>
      <c r="X598" s="2229"/>
      <c r="Y598" s="2229"/>
      <c r="Z598" s="2229"/>
      <c r="AA598" s="2229"/>
      <c r="AB598" s="2229"/>
      <c r="AC598" s="2229"/>
      <c r="AD598" s="2229"/>
      <c r="AE598" s="2229"/>
      <c r="AF598" s="2229"/>
      <c r="AG598" s="2229"/>
      <c r="AH598" s="2229"/>
      <c r="AI598" s="65"/>
      <c r="AJ598" s="65"/>
      <c r="AK598" s="17"/>
      <c r="AL598" s="17"/>
      <c r="AO598" s="47">
        <v>0</v>
      </c>
      <c r="AP598" s="2317">
        <f t="shared" si="8"/>
        <v>0</v>
      </c>
      <c r="AQ598" s="2318"/>
      <c r="AR598" s="2318"/>
      <c r="AS598" s="2318"/>
      <c r="AT598" s="2319"/>
      <c r="AX598" s="2383"/>
      <c r="AY598" s="2384"/>
      <c r="AZ598" s="2379"/>
      <c r="BA598" s="2380"/>
      <c r="BB598" s="2383"/>
      <c r="BC598" s="2384"/>
      <c r="BD598" s="2379"/>
      <c r="BE598" s="2380"/>
      <c r="BF598" s="2383"/>
      <c r="BG598" s="2384"/>
      <c r="BH598" s="2379"/>
      <c r="BI598" s="2380"/>
      <c r="BJ598" s="2381">
        <f>IF(AN553=1,1,0)</f>
        <v>0</v>
      </c>
      <c r="BK598" s="2382"/>
      <c r="BL598" s="2383"/>
      <c r="BM598" s="2384"/>
      <c r="BN598" s="2383"/>
      <c r="BO598" s="2384"/>
      <c r="BP598" s="2377">
        <f>IF(AND(T612&gt;0,AN553&gt;0),1,0)</f>
        <v>0</v>
      </c>
      <c r="BQ598" s="2378"/>
    </row>
    <row r="599" spans="1:69" s="47" customFormat="1" ht="14.1" customHeight="1">
      <c r="A599" s="65"/>
      <c r="B599" s="2229"/>
      <c r="C599" s="2229"/>
      <c r="D599" s="2229"/>
      <c r="E599" s="2229"/>
      <c r="F599" s="2229"/>
      <c r="G599" s="2229"/>
      <c r="H599" s="2229"/>
      <c r="I599" s="2229"/>
      <c r="J599" s="2229"/>
      <c r="K599" s="2229"/>
      <c r="L599" s="2229"/>
      <c r="M599" s="2229"/>
      <c r="N599" s="2229"/>
      <c r="O599" s="2229"/>
      <c r="P599" s="2229"/>
      <c r="Q599" s="2229"/>
      <c r="R599" s="2229"/>
      <c r="S599" s="2229"/>
      <c r="T599" s="2229"/>
      <c r="U599" s="2229"/>
      <c r="V599" s="2229"/>
      <c r="W599" s="2229"/>
      <c r="X599" s="2229"/>
      <c r="Y599" s="2229"/>
      <c r="Z599" s="2229"/>
      <c r="AA599" s="2229"/>
      <c r="AB599" s="2229"/>
      <c r="AC599" s="2229"/>
      <c r="AD599" s="2229"/>
      <c r="AE599" s="2229"/>
      <c r="AF599" s="2229"/>
      <c r="AG599" s="2229"/>
      <c r="AH599" s="2229"/>
      <c r="AI599" s="65"/>
      <c r="AJ599" s="65"/>
      <c r="AK599" s="17"/>
      <c r="AL599" s="17"/>
      <c r="AP599" s="681"/>
      <c r="AQ599" s="682"/>
      <c r="AR599" s="682"/>
      <c r="AS599" s="682"/>
      <c r="AT599" s="683"/>
      <c r="AX599" s="2383"/>
      <c r="AY599" s="2384"/>
      <c r="AZ599" s="2379"/>
      <c r="BA599" s="2380"/>
      <c r="BB599" s="2383"/>
      <c r="BC599" s="2384"/>
      <c r="BD599" s="2379"/>
      <c r="BE599" s="2380"/>
      <c r="BF599" s="2383"/>
      <c r="BG599" s="2384"/>
      <c r="BH599" s="2379"/>
      <c r="BI599" s="2380"/>
      <c r="BJ599" s="2383"/>
      <c r="BK599" s="2384"/>
      <c r="BL599" s="2383"/>
      <c r="BM599" s="2384"/>
      <c r="BN599" s="2381">
        <f>IF(AN554=1,1,0)</f>
        <v>0</v>
      </c>
      <c r="BO599" s="2382"/>
      <c r="BP599" s="2379"/>
      <c r="BQ599" s="2380"/>
    </row>
    <row r="600" spans="1:69" s="47" customFormat="1" ht="14.1" customHeight="1">
      <c r="A600" s="65"/>
      <c r="B600" s="2229"/>
      <c r="C600" s="2229"/>
      <c r="D600" s="2229"/>
      <c r="E600" s="2229"/>
      <c r="F600" s="2229"/>
      <c r="G600" s="2229"/>
      <c r="H600" s="2229"/>
      <c r="I600" s="2229"/>
      <c r="J600" s="2229"/>
      <c r="K600" s="2229"/>
      <c r="L600" s="2229"/>
      <c r="M600" s="2229"/>
      <c r="N600" s="2229"/>
      <c r="O600" s="2229"/>
      <c r="P600" s="2229"/>
      <c r="Q600" s="2229"/>
      <c r="R600" s="2229"/>
      <c r="S600" s="2229"/>
      <c r="T600" s="2229"/>
      <c r="U600" s="2229"/>
      <c r="V600" s="2229"/>
      <c r="W600" s="2229"/>
      <c r="X600" s="2229"/>
      <c r="Y600" s="2229"/>
      <c r="Z600" s="2229"/>
      <c r="AA600" s="2229"/>
      <c r="AB600" s="2229"/>
      <c r="AC600" s="2229"/>
      <c r="AD600" s="2229"/>
      <c r="AE600" s="2229"/>
      <c r="AF600" s="2229"/>
      <c r="AG600" s="2229"/>
      <c r="AH600" s="2229"/>
      <c r="AI600" s="65"/>
      <c r="AJ600" s="65"/>
      <c r="AK600" s="17"/>
      <c r="AL600" s="17"/>
      <c r="AX600" s="2381">
        <f>SUM(AX595:AY599)</f>
        <v>0</v>
      </c>
      <c r="AY600" s="2382"/>
      <c r="AZ600" s="2377">
        <f>SUM(AZ596:BA599)</f>
        <v>0</v>
      </c>
      <c r="BA600" s="2378"/>
      <c r="BB600" s="2381">
        <f>SUM(BB596:BC599)</f>
        <v>0</v>
      </c>
      <c r="BC600" s="2382"/>
      <c r="BD600" s="2377">
        <f>SUM(BD595:BE599)</f>
        <v>0</v>
      </c>
      <c r="BE600" s="2378"/>
      <c r="BF600" s="2381">
        <f>SUM(BF597:BG599)</f>
        <v>0</v>
      </c>
      <c r="BG600" s="2382"/>
      <c r="BH600" s="2377">
        <f>SUM(BH595:BI599)</f>
        <v>0</v>
      </c>
      <c r="BI600" s="2378"/>
      <c r="BJ600" s="2381">
        <f>SUM(BJ595:BK599)</f>
        <v>0</v>
      </c>
      <c r="BK600" s="2382"/>
      <c r="BL600" s="2377">
        <f>SUM(BL595:BM599)</f>
        <v>0</v>
      </c>
      <c r="BM600" s="2378"/>
      <c r="BN600" s="2381">
        <f>SUM(BN595:BO599)</f>
        <v>0</v>
      </c>
      <c r="BO600" s="2382"/>
      <c r="BP600" s="2377">
        <f>SUM(BP595:BQ599)</f>
        <v>0</v>
      </c>
      <c r="BQ600" s="2378"/>
    </row>
    <row r="601" spans="1:69" s="47" customFormat="1" ht="14.1" customHeight="1">
      <c r="A601" s="65"/>
      <c r="B601" s="2229"/>
      <c r="C601" s="2229"/>
      <c r="D601" s="2229"/>
      <c r="E601" s="2229"/>
      <c r="F601" s="2229"/>
      <c r="G601" s="2229"/>
      <c r="H601" s="2229"/>
      <c r="I601" s="2229"/>
      <c r="J601" s="2229"/>
      <c r="K601" s="2229"/>
      <c r="L601" s="2229"/>
      <c r="M601" s="2229"/>
      <c r="N601" s="2229"/>
      <c r="O601" s="2229"/>
      <c r="P601" s="2229"/>
      <c r="Q601" s="2229"/>
      <c r="R601" s="2229"/>
      <c r="S601" s="2229"/>
      <c r="T601" s="2229"/>
      <c r="U601" s="2229"/>
      <c r="V601" s="2229"/>
      <c r="W601" s="2229"/>
      <c r="X601" s="2229"/>
      <c r="Y601" s="2229"/>
      <c r="Z601" s="2229"/>
      <c r="AA601" s="2229"/>
      <c r="AB601" s="2229"/>
      <c r="AC601" s="2229"/>
      <c r="AD601" s="2229"/>
      <c r="AE601" s="2229"/>
      <c r="AF601" s="2229"/>
      <c r="AG601" s="2229"/>
      <c r="AH601" s="2229"/>
      <c r="AI601" s="65"/>
      <c r="AJ601" s="65"/>
      <c r="AK601" s="17"/>
      <c r="AL601" s="17"/>
      <c r="AX601" s="2368">
        <f>IF(AND(AX600=1,AZ600&gt;1),1,0)</f>
        <v>0</v>
      </c>
      <c r="AY601" s="2369"/>
      <c r="AZ601" s="2369"/>
      <c r="BA601" s="2370"/>
      <c r="BB601" s="2368">
        <f>IF(AND(BB600=1,BD600&gt;=1),1,0)</f>
        <v>0</v>
      </c>
      <c r="BC601" s="2369"/>
      <c r="BD601" s="2369"/>
      <c r="BE601" s="2370"/>
      <c r="BF601" s="2368">
        <f>IF(AND(BF600=1,BH600&gt;=1),1,0)</f>
        <v>0</v>
      </c>
      <c r="BG601" s="2369"/>
      <c r="BH601" s="2369"/>
      <c r="BI601" s="2370"/>
      <c r="BJ601" s="2368">
        <f>IF(AND(BJ600=1,BL600&gt;=1),1,0)</f>
        <v>0</v>
      </c>
      <c r="BK601" s="2369"/>
      <c r="BL601" s="2369"/>
      <c r="BM601" s="2370"/>
      <c r="BN601" s="2368">
        <f>IF(AND(BN600=1,BP600&gt;=1),1,0)</f>
        <v>0</v>
      </c>
      <c r="BO601" s="2369"/>
      <c r="BP601" s="2369"/>
      <c r="BQ601" s="2370"/>
    </row>
    <row r="602" spans="1:69" s="47" customFormat="1" ht="14.1" customHeight="1">
      <c r="A602" s="65"/>
      <c r="B602" s="2229"/>
      <c r="C602" s="2229"/>
      <c r="D602" s="2229"/>
      <c r="E602" s="2229"/>
      <c r="F602" s="2229"/>
      <c r="G602" s="2229"/>
      <c r="H602" s="2229"/>
      <c r="I602" s="2229"/>
      <c r="J602" s="2229"/>
      <c r="K602" s="2229"/>
      <c r="L602" s="2229"/>
      <c r="M602" s="2229"/>
      <c r="N602" s="2229"/>
      <c r="O602" s="2229"/>
      <c r="P602" s="2229"/>
      <c r="Q602" s="2229"/>
      <c r="R602" s="2229"/>
      <c r="S602" s="2229"/>
      <c r="T602" s="2229"/>
      <c r="U602" s="2229"/>
      <c r="V602" s="2229"/>
      <c r="W602" s="2229"/>
      <c r="X602" s="2229"/>
      <c r="Y602" s="2229"/>
      <c r="Z602" s="2229"/>
      <c r="AA602" s="2229"/>
      <c r="AB602" s="2229"/>
      <c r="AC602" s="2229"/>
      <c r="AD602" s="2229"/>
      <c r="AE602" s="2229"/>
      <c r="AF602" s="2229"/>
      <c r="AG602" s="2229"/>
      <c r="AH602" s="2229"/>
      <c r="AI602" s="65"/>
      <c r="AJ602" s="65"/>
      <c r="AK602" s="17"/>
      <c r="AL602" s="17"/>
      <c r="AX602" s="17"/>
      <c r="AY602" s="17"/>
      <c r="AZ602" s="17"/>
      <c r="BA602" s="17"/>
      <c r="BB602" s="17"/>
      <c r="BC602" s="17"/>
      <c r="BD602" s="17"/>
      <c r="BE602" s="17"/>
      <c r="BF602" s="17"/>
      <c r="BG602" s="17"/>
      <c r="BH602" s="17"/>
      <c r="BI602" s="255" t="s">
        <v>855</v>
      </c>
      <c r="BJ602" s="2368">
        <f>AX601+BB601+BF601+BJ601+BN601</f>
        <v>0</v>
      </c>
      <c r="BK602" s="2369"/>
      <c r="BL602" s="2369"/>
      <c r="BM602" s="2370"/>
      <c r="BN602" s="17"/>
      <c r="BO602" s="63"/>
      <c r="BP602" s="17"/>
      <c r="BQ602" s="17"/>
    </row>
    <row r="603" spans="1:69" s="47" customFormat="1" ht="14.1" customHeight="1">
      <c r="A603" s="65"/>
      <c r="B603" s="2229"/>
      <c r="C603" s="2229"/>
      <c r="D603" s="2229"/>
      <c r="E603" s="2229"/>
      <c r="F603" s="2229"/>
      <c r="G603" s="2229"/>
      <c r="H603" s="2229"/>
      <c r="I603" s="2229"/>
      <c r="J603" s="2229"/>
      <c r="K603" s="2229"/>
      <c r="L603" s="2229"/>
      <c r="M603" s="2229"/>
      <c r="N603" s="2229"/>
      <c r="O603" s="2229"/>
      <c r="P603" s="2229"/>
      <c r="Q603" s="2229"/>
      <c r="R603" s="2229"/>
      <c r="S603" s="2229"/>
      <c r="T603" s="2229"/>
      <c r="U603" s="2229"/>
      <c r="V603" s="2229"/>
      <c r="W603" s="2229"/>
      <c r="X603" s="2229"/>
      <c r="Y603" s="2229"/>
      <c r="Z603" s="2229"/>
      <c r="AA603" s="2229"/>
      <c r="AB603" s="2229"/>
      <c r="AC603" s="2229"/>
      <c r="AD603" s="2229"/>
      <c r="AE603" s="2229"/>
      <c r="AF603" s="2229"/>
      <c r="AG603" s="2229"/>
      <c r="AH603" s="2229"/>
      <c r="AI603" s="65"/>
      <c r="AJ603" s="65"/>
      <c r="AK603" s="17"/>
      <c r="AL603" s="17"/>
      <c r="AX603" s="17"/>
      <c r="AY603" s="17"/>
      <c r="AZ603" s="17"/>
      <c r="BA603" s="17"/>
      <c r="BB603" s="17"/>
      <c r="BC603" s="17"/>
      <c r="BD603" s="17"/>
      <c r="BE603" s="17"/>
      <c r="BF603" s="17"/>
      <c r="BG603" s="17"/>
      <c r="BH603" s="17"/>
      <c r="BI603" s="17"/>
      <c r="BJ603" s="17" t="s">
        <v>854</v>
      </c>
      <c r="BK603" s="17"/>
      <c r="BL603" s="17"/>
      <c r="BM603" s="17"/>
      <c r="BN603" s="17"/>
      <c r="BO603" s="17"/>
      <c r="BP603" s="17"/>
      <c r="BQ603" s="17"/>
    </row>
    <row r="604" spans="1:69" s="47" customFormat="1" ht="14.1"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1" customHeight="1">
      <c r="A605" s="65"/>
      <c r="B605" s="65"/>
      <c r="C605" s="65"/>
      <c r="D605" s="65"/>
      <c r="E605" s="65"/>
      <c r="F605" s="65"/>
      <c r="G605" s="65"/>
      <c r="H605" s="65"/>
      <c r="I605" s="65"/>
      <c r="J605" s="2326" t="s">
        <v>155</v>
      </c>
      <c r="K605" s="2327"/>
      <c r="L605" s="2327"/>
      <c r="M605" s="2327"/>
      <c r="N605" s="2328"/>
      <c r="O605" s="2326" t="s">
        <v>156</v>
      </c>
      <c r="P605" s="2327"/>
      <c r="Q605" s="2327"/>
      <c r="R605" s="2327"/>
      <c r="S605" s="2328"/>
      <c r="T605" s="2326" t="s">
        <v>820</v>
      </c>
      <c r="U605" s="2327"/>
      <c r="V605" s="2327"/>
      <c r="W605" s="2327"/>
      <c r="X605" s="2328"/>
      <c r="Y605" s="2326" t="s">
        <v>223</v>
      </c>
      <c r="Z605" s="2327"/>
      <c r="AA605" s="2327"/>
      <c r="AB605" s="2327"/>
      <c r="AC605" s="2328"/>
      <c r="AD605" s="65"/>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29"/>
      <c r="K606" s="2330"/>
      <c r="L606" s="2330"/>
      <c r="M606" s="2330"/>
      <c r="N606" s="2331"/>
      <c r="O606" s="2329"/>
      <c r="P606" s="2330"/>
      <c r="Q606" s="2330"/>
      <c r="R606" s="2330"/>
      <c r="S606" s="2331"/>
      <c r="T606" s="2329"/>
      <c r="U606" s="2330"/>
      <c r="V606" s="2330"/>
      <c r="W606" s="2330"/>
      <c r="X606" s="2331"/>
      <c r="Y606" s="2329"/>
      <c r="Z606" s="2330"/>
      <c r="AA606" s="2330"/>
      <c r="AB606" s="2330"/>
      <c r="AC606" s="2331"/>
      <c r="AD606" s="65"/>
      <c r="AE606" s="65"/>
      <c r="AF606" s="17"/>
      <c r="AG606" s="17"/>
      <c r="AH606" s="17"/>
      <c r="AI606" s="17"/>
      <c r="AJ606" s="17"/>
      <c r="AK606" s="65"/>
      <c r="AL606" s="65"/>
    </row>
    <row r="607" spans="1:69" s="47" customFormat="1" ht="14.1" customHeight="1">
      <c r="A607" s="65"/>
      <c r="B607" s="65"/>
      <c r="C607" s="65"/>
      <c r="D607" s="65"/>
      <c r="E607" s="65"/>
      <c r="F607" s="65"/>
      <c r="G607" s="65"/>
      <c r="H607" s="65"/>
      <c r="I607" s="17"/>
      <c r="J607" s="2329"/>
      <c r="K607" s="2330"/>
      <c r="L607" s="2330"/>
      <c r="M607" s="2330"/>
      <c r="N607" s="2331"/>
      <c r="O607" s="2329"/>
      <c r="P607" s="2330"/>
      <c r="Q607" s="2330"/>
      <c r="R607" s="2330"/>
      <c r="S607" s="2331"/>
      <c r="T607" s="2329"/>
      <c r="U607" s="2330"/>
      <c r="V607" s="2330"/>
      <c r="W607" s="2330"/>
      <c r="X607" s="2331"/>
      <c r="Y607" s="2329"/>
      <c r="Z607" s="2330"/>
      <c r="AA607" s="2330"/>
      <c r="AB607" s="2330"/>
      <c r="AC607" s="2331"/>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329"/>
      <c r="K608" s="2330"/>
      <c r="L608" s="2330"/>
      <c r="M608" s="2330"/>
      <c r="N608" s="2331"/>
      <c r="O608" s="2329"/>
      <c r="P608" s="2330"/>
      <c r="Q608" s="2330"/>
      <c r="R608" s="2330"/>
      <c r="S608" s="2331"/>
      <c r="T608" s="2329"/>
      <c r="U608" s="2330"/>
      <c r="V608" s="2330"/>
      <c r="W608" s="2330"/>
      <c r="X608" s="2331"/>
      <c r="Y608" s="2329"/>
      <c r="Z608" s="2330"/>
      <c r="AA608" s="2330"/>
      <c r="AB608" s="2330"/>
      <c r="AC608" s="2331"/>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335" t="s">
        <v>662</v>
      </c>
      <c r="K609" s="2336"/>
      <c r="L609" s="2336"/>
      <c r="M609" s="2336"/>
      <c r="N609" s="2337"/>
      <c r="O609" s="2288">
        <f>Application!BZ635</f>
        <v>0</v>
      </c>
      <c r="P609" s="2289"/>
      <c r="Q609" s="2289"/>
      <c r="R609" s="2289"/>
      <c r="S609" s="2290"/>
      <c r="T609" s="2288">
        <f>Application!DD635</f>
        <v>0</v>
      </c>
      <c r="U609" s="2289"/>
      <c r="V609" s="2289"/>
      <c r="W609" s="2289"/>
      <c r="X609" s="2290"/>
      <c r="Y609" s="2342">
        <f t="shared" ref="Y609:Y614" si="9">IF(T609&gt;0,T609/O609,0)</f>
        <v>0</v>
      </c>
      <c r="Z609" s="2343"/>
      <c r="AA609" s="2343"/>
      <c r="AB609" s="2343"/>
      <c r="AC609" s="2344"/>
      <c r="AD609" s="44"/>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335" t="s">
        <v>88</v>
      </c>
      <c r="K610" s="2336"/>
      <c r="L610" s="2336"/>
      <c r="M610" s="2336"/>
      <c r="N610" s="2337"/>
      <c r="O610" s="2288">
        <f>Application!BU635</f>
        <v>0</v>
      </c>
      <c r="P610" s="2289"/>
      <c r="Q610" s="2289"/>
      <c r="R610" s="2289"/>
      <c r="S610" s="2290"/>
      <c r="T610" s="2288">
        <f>Application!CY635</f>
        <v>0</v>
      </c>
      <c r="U610" s="2289"/>
      <c r="V610" s="2289"/>
      <c r="W610" s="2289"/>
      <c r="X610" s="2290"/>
      <c r="Y610" s="2342">
        <f t="shared" si="9"/>
        <v>0</v>
      </c>
      <c r="Z610" s="2343"/>
      <c r="AA610" s="2343"/>
      <c r="AB610" s="2343"/>
      <c r="AC610" s="2344"/>
      <c r="AD610" s="44"/>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335" t="s">
        <v>559</v>
      </c>
      <c r="K611" s="2336"/>
      <c r="L611" s="2336"/>
      <c r="M611" s="2336"/>
      <c r="N611" s="2337"/>
      <c r="O611" s="2288">
        <f>Application!BP635</f>
        <v>0</v>
      </c>
      <c r="P611" s="2289"/>
      <c r="Q611" s="2289"/>
      <c r="R611" s="2289"/>
      <c r="S611" s="2290"/>
      <c r="T611" s="2288">
        <f>Application!CT635</f>
        <v>0</v>
      </c>
      <c r="U611" s="2289"/>
      <c r="V611" s="2289"/>
      <c r="W611" s="2289"/>
      <c r="X611" s="2290"/>
      <c r="Y611" s="2342">
        <f t="shared" si="9"/>
        <v>0</v>
      </c>
      <c r="Z611" s="2343"/>
      <c r="AA611" s="2343"/>
      <c r="AB611" s="2343"/>
      <c r="AC611" s="2344"/>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335" t="s">
        <v>558</v>
      </c>
      <c r="K612" s="2336"/>
      <c r="L612" s="2336"/>
      <c r="M612" s="2336"/>
      <c r="N612" s="2337"/>
      <c r="O612" s="2288">
        <f>Application!BK635</f>
        <v>0</v>
      </c>
      <c r="P612" s="2289"/>
      <c r="Q612" s="2289"/>
      <c r="R612" s="2289"/>
      <c r="S612" s="2290"/>
      <c r="T612" s="2288">
        <f>Application!CO635</f>
        <v>0</v>
      </c>
      <c r="U612" s="2289"/>
      <c r="V612" s="2289"/>
      <c r="W612" s="2289"/>
      <c r="X612" s="2290"/>
      <c r="Y612" s="2342">
        <f t="shared" si="9"/>
        <v>0</v>
      </c>
      <c r="Z612" s="2343"/>
      <c r="AA612" s="2343"/>
      <c r="AB612" s="2343"/>
      <c r="AC612" s="2344"/>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335" t="s">
        <v>557</v>
      </c>
      <c r="K613" s="2336"/>
      <c r="L613" s="2336"/>
      <c r="M613" s="2336"/>
      <c r="N613" s="2337"/>
      <c r="O613" s="2288">
        <f>Application!BF635</f>
        <v>0</v>
      </c>
      <c r="P613" s="2289"/>
      <c r="Q613" s="2289"/>
      <c r="R613" s="2289"/>
      <c r="S613" s="2290"/>
      <c r="T613" s="2288">
        <f>Application!CJ635</f>
        <v>0</v>
      </c>
      <c r="U613" s="2289"/>
      <c r="V613" s="2289"/>
      <c r="W613" s="2289"/>
      <c r="X613" s="2290"/>
      <c r="Y613" s="2342">
        <f t="shared" si="9"/>
        <v>0</v>
      </c>
      <c r="Z613" s="2343"/>
      <c r="AA613" s="2343"/>
      <c r="AB613" s="2343"/>
      <c r="AC613" s="2344"/>
      <c r="AD613" s="17"/>
      <c r="AE613" s="65"/>
      <c r="AF613" s="17"/>
      <c r="AG613" s="17"/>
      <c r="AH613" s="17"/>
      <c r="AI613" s="17"/>
      <c r="AJ613" s="17"/>
      <c r="AK613" s="65"/>
      <c r="AL613" s="65"/>
    </row>
    <row r="614" spans="1:80" s="47" customFormat="1" ht="14.1" customHeight="1">
      <c r="A614" s="65"/>
      <c r="B614" s="65"/>
      <c r="C614" s="65"/>
      <c r="D614" s="17"/>
      <c r="E614" s="17"/>
      <c r="F614" s="17"/>
      <c r="G614" s="17"/>
      <c r="H614" s="17"/>
      <c r="I614" s="17"/>
      <c r="J614" s="2335" t="s">
        <v>152</v>
      </c>
      <c r="K614" s="2336"/>
      <c r="L614" s="2336"/>
      <c r="M614" s="2336"/>
      <c r="N614" s="2337"/>
      <c r="O614" s="2288">
        <f>Application!BA635</f>
        <v>0</v>
      </c>
      <c r="P614" s="2289"/>
      <c r="Q614" s="2289"/>
      <c r="R614" s="2289"/>
      <c r="S614" s="2290"/>
      <c r="T614" s="2288">
        <f>Application!CE635</f>
        <v>0</v>
      </c>
      <c r="U614" s="2289"/>
      <c r="V614" s="2289"/>
      <c r="W614" s="2289"/>
      <c r="X614" s="2290"/>
      <c r="Y614" s="2342">
        <f t="shared" si="9"/>
        <v>0</v>
      </c>
      <c r="Z614" s="2343"/>
      <c r="AA614" s="2343"/>
      <c r="AB614" s="2343"/>
      <c r="AC614" s="2344"/>
      <c r="AD614" s="17"/>
      <c r="AE614" s="65"/>
      <c r="AF614" s="17"/>
      <c r="AG614" s="17"/>
      <c r="AH614" s="17"/>
      <c r="AI614" s="17"/>
      <c r="AJ614" s="17"/>
      <c r="AK614" s="65"/>
      <c r="AL614" s="65"/>
    </row>
    <row r="615" spans="1:80" s="47" customFormat="1" ht="14.1" customHeight="1">
      <c r="A615" s="65"/>
      <c r="B615" s="65"/>
      <c r="C615" s="65"/>
      <c r="D615" s="17"/>
      <c r="E615" s="17"/>
      <c r="F615" s="17"/>
      <c r="G615" s="17"/>
      <c r="H615" s="17"/>
      <c r="I615" s="17"/>
      <c r="J615" s="2332" t="s">
        <v>329</v>
      </c>
      <c r="K615" s="2333"/>
      <c r="L615" s="2333"/>
      <c r="M615" s="2333"/>
      <c r="N615" s="2334"/>
      <c r="O615" s="2371">
        <f>SUM(O610:S614)</f>
        <v>0</v>
      </c>
      <c r="P615" s="2372"/>
      <c r="Q615" s="2372"/>
      <c r="R615" s="2372"/>
      <c r="S615" s="2373"/>
      <c r="T615" s="2371">
        <f>SUM(T610:X614)</f>
        <v>0</v>
      </c>
      <c r="U615" s="2372"/>
      <c r="V615" s="2372"/>
      <c r="W615" s="2372"/>
      <c r="X615" s="2373"/>
      <c r="Y615" s="2339" t="s">
        <v>899</v>
      </c>
      <c r="Z615" s="2340"/>
      <c r="AA615" s="2340"/>
      <c r="AB615" s="2340"/>
      <c r="AC615" s="2341"/>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0</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954" t="s">
        <v>1669</v>
      </c>
      <c r="B618" s="1955"/>
      <c r="C618" s="1955"/>
      <c r="D618" s="1955"/>
      <c r="E618" s="1955"/>
      <c r="F618" s="1955"/>
      <c r="G618" s="1955"/>
      <c r="H618" s="1955"/>
      <c r="I618" s="1955"/>
      <c r="J618" s="1955"/>
      <c r="K618" s="1955"/>
      <c r="L618" s="1955"/>
      <c r="M618" s="1955"/>
      <c r="N618" s="1955"/>
      <c r="O618" s="1955"/>
      <c r="P618" s="1955"/>
      <c r="Q618" s="1955"/>
      <c r="R618" s="1955"/>
      <c r="S618" s="1955"/>
      <c r="T618" s="1955"/>
      <c r="U618" s="1955"/>
      <c r="V618" s="1955"/>
      <c r="W618" s="1955"/>
      <c r="X618" s="1955"/>
      <c r="Y618" s="1955"/>
      <c r="Z618" s="1955"/>
      <c r="AA618" s="1955"/>
      <c r="AB618" s="1955"/>
      <c r="AC618" s="1955"/>
      <c r="AD618" s="1955"/>
      <c r="AE618" s="1955"/>
      <c r="AF618" s="1955"/>
      <c r="AG618" s="1955"/>
      <c r="AH618" s="1955"/>
      <c r="AI618" s="1956"/>
      <c r="AJ618" s="2375"/>
      <c r="AK618" s="2376"/>
      <c r="AL618" s="65"/>
      <c r="AM618" s="285"/>
      <c r="AN618" s="47">
        <f>IF($C$632="yes",5,0)</f>
        <v>0</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884</v>
      </c>
      <c r="AK620" s="1991">
        <f>IF($AC$594=0,0,$AC$594+$AJ$618)</f>
        <v>0</v>
      </c>
      <c r="AL620" s="1992"/>
      <c r="AM620" s="1993"/>
      <c r="AN620" s="47">
        <f>SUM(AN617:AN619)</f>
        <v>0</v>
      </c>
      <c r="AO620" s="47" t="s">
        <v>787</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106" t="s">
        <v>2227</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30"/>
      <c r="B624" s="2320" t="s">
        <v>1913</v>
      </c>
      <c r="C624" s="2320"/>
      <c r="D624" s="2320"/>
      <c r="E624" s="2320"/>
      <c r="F624" s="2320"/>
      <c r="G624" s="2320"/>
      <c r="H624" s="2320"/>
      <c r="I624" s="2320"/>
      <c r="J624" s="2320"/>
      <c r="K624" s="2320"/>
      <c r="L624" s="2320"/>
      <c r="M624" s="2320"/>
      <c r="N624" s="2320"/>
      <c r="O624" s="2320"/>
      <c r="P624" s="2320"/>
      <c r="Q624" s="2320"/>
      <c r="R624" s="2320"/>
      <c r="S624" s="2320"/>
      <c r="T624" s="2320"/>
      <c r="U624" s="2320"/>
      <c r="V624" s="2320"/>
      <c r="W624" s="2320"/>
      <c r="X624" s="2320"/>
      <c r="Y624" s="2320"/>
      <c r="Z624" s="2320"/>
      <c r="AA624" s="2320"/>
      <c r="AB624" s="2320"/>
      <c r="AC624" s="2320"/>
      <c r="AD624" s="2320"/>
      <c r="AE624" s="2320"/>
      <c r="AF624" s="2320"/>
      <c r="AG624" s="2320"/>
      <c r="AH624" s="2320"/>
      <c r="AI624" s="2320"/>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2320"/>
      <c r="C625" s="2320"/>
      <c r="D625" s="2320"/>
      <c r="E625" s="2320"/>
      <c r="F625" s="2320"/>
      <c r="G625" s="2320"/>
      <c r="H625" s="2320"/>
      <c r="I625" s="2320"/>
      <c r="J625" s="2320"/>
      <c r="K625" s="2320"/>
      <c r="L625" s="2320"/>
      <c r="M625" s="2320"/>
      <c r="N625" s="2320"/>
      <c r="O625" s="2320"/>
      <c r="P625" s="2320"/>
      <c r="Q625" s="2320"/>
      <c r="R625" s="2320"/>
      <c r="S625" s="2320"/>
      <c r="T625" s="2320"/>
      <c r="U625" s="2320"/>
      <c r="V625" s="2320"/>
      <c r="W625" s="2320"/>
      <c r="X625" s="2320"/>
      <c r="Y625" s="2320"/>
      <c r="Z625" s="2320"/>
      <c r="AA625" s="2320"/>
      <c r="AB625" s="2320"/>
      <c r="AC625" s="2320"/>
      <c r="AD625" s="2320"/>
      <c r="AE625" s="2320"/>
      <c r="AF625" s="2320"/>
      <c r="AG625" s="2320"/>
      <c r="AH625" s="2320"/>
      <c r="AI625" s="2320"/>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2320"/>
      <c r="C626" s="2320"/>
      <c r="D626" s="2320"/>
      <c r="E626" s="2320"/>
      <c r="F626" s="2320"/>
      <c r="G626" s="2320"/>
      <c r="H626" s="2320"/>
      <c r="I626" s="2320"/>
      <c r="J626" s="2320"/>
      <c r="K626" s="2320"/>
      <c r="L626" s="2320"/>
      <c r="M626" s="2320"/>
      <c r="N626" s="2320"/>
      <c r="O626" s="2320"/>
      <c r="P626" s="2320"/>
      <c r="Q626" s="2320"/>
      <c r="R626" s="2320"/>
      <c r="S626" s="2320"/>
      <c r="T626" s="2320"/>
      <c r="U626" s="2320"/>
      <c r="V626" s="2320"/>
      <c r="W626" s="2320"/>
      <c r="X626" s="2320"/>
      <c r="Y626" s="2320"/>
      <c r="Z626" s="2320"/>
      <c r="AA626" s="2320"/>
      <c r="AB626" s="2320"/>
      <c r="AC626" s="2320"/>
      <c r="AD626" s="2320"/>
      <c r="AE626" s="2320"/>
      <c r="AF626" s="2320"/>
      <c r="AG626" s="2320"/>
      <c r="AH626" s="2320"/>
      <c r="AI626" s="2320"/>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58"/>
      <c r="C627" s="282" t="s">
        <v>972</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251</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1"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1" customHeight="1">
      <c r="A629" s="29"/>
      <c r="B629" s="214"/>
      <c r="C629" s="1607" t="s">
        <v>750</v>
      </c>
      <c r="D629" s="1607"/>
      <c r="E629" s="308" t="s">
        <v>166</v>
      </c>
      <c r="F629" s="2454" t="s">
        <v>1670</v>
      </c>
      <c r="G629" s="2455"/>
      <c r="H629" s="2455"/>
      <c r="I629" s="2455"/>
      <c r="J629" s="2455"/>
      <c r="K629" s="2455"/>
      <c r="L629" s="2455"/>
      <c r="M629" s="2455"/>
      <c r="N629" s="2455"/>
      <c r="O629" s="2455"/>
      <c r="P629" s="2455"/>
      <c r="Q629" s="2455"/>
      <c r="R629" s="2455"/>
      <c r="S629" s="2455"/>
      <c r="T629" s="2455"/>
      <c r="U629" s="2455"/>
      <c r="V629" s="2455"/>
      <c r="W629" s="2455"/>
      <c r="X629" s="2455"/>
      <c r="Y629" s="2455"/>
      <c r="Z629" s="2455"/>
      <c r="AA629" s="2455"/>
      <c r="AB629" s="2455"/>
      <c r="AC629" s="2455"/>
      <c r="AD629" s="2456"/>
      <c r="AF629" s="283"/>
      <c r="AG629" s="2374" t="s">
        <v>110</v>
      </c>
      <c r="AH629" s="2374"/>
      <c r="AI629" s="2374"/>
      <c r="AJ629" s="2374"/>
      <c r="AK629" s="166"/>
      <c r="AL629" s="166"/>
    </row>
    <row r="630" spans="1:80" s="47" customFormat="1" ht="14.1" customHeight="1">
      <c r="A630" s="29"/>
      <c r="B630" s="214"/>
      <c r="C630" s="77"/>
      <c r="E630" s="308"/>
      <c r="F630" s="2457"/>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9"/>
      <c r="AF630" s="283"/>
      <c r="AG630" s="283"/>
      <c r="AH630" s="283"/>
      <c r="AI630" s="283"/>
      <c r="AK630" s="166"/>
      <c r="AL630" s="166"/>
    </row>
    <row r="631" spans="1:80" s="47" customFormat="1" ht="14.1"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1" customHeight="1">
      <c r="A632" s="29"/>
      <c r="B632" s="214"/>
      <c r="C632" s="1607" t="s">
        <v>750</v>
      </c>
      <c r="D632" s="1607"/>
      <c r="E632" s="308" t="s">
        <v>971</v>
      </c>
      <c r="F632" s="2454" t="s">
        <v>2231</v>
      </c>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6"/>
      <c r="AF632" s="283"/>
      <c r="AG632" s="2374" t="s">
        <v>110</v>
      </c>
      <c r="AH632" s="2374"/>
      <c r="AI632" s="2374"/>
      <c r="AJ632" s="2374"/>
      <c r="AK632" s="166"/>
      <c r="AL632" s="166"/>
      <c r="AN632" s="47">
        <f>IF($C$629="yes",5,0)</f>
        <v>0</v>
      </c>
    </row>
    <row r="633" spans="1:80" s="47" customFormat="1" ht="14.1" customHeight="1">
      <c r="A633" s="29"/>
      <c r="B633" s="214"/>
      <c r="C633" s="77"/>
      <c r="E633" s="308"/>
      <c r="F633" s="2460"/>
      <c r="G633" s="2229"/>
      <c r="H633" s="2229"/>
      <c r="I633" s="2229"/>
      <c r="J633" s="2229"/>
      <c r="K633" s="2229"/>
      <c r="L633" s="2229"/>
      <c r="M633" s="2229"/>
      <c r="N633" s="2229"/>
      <c r="O633" s="2229"/>
      <c r="P633" s="2229"/>
      <c r="Q633" s="2229"/>
      <c r="R633" s="2229"/>
      <c r="S633" s="2229"/>
      <c r="T633" s="2229"/>
      <c r="U633" s="2229"/>
      <c r="V633" s="2229"/>
      <c r="W633" s="2229"/>
      <c r="X633" s="2229"/>
      <c r="Y633" s="2229"/>
      <c r="Z633" s="2229"/>
      <c r="AA633" s="2229"/>
      <c r="AB633" s="2229"/>
      <c r="AC633" s="2229"/>
      <c r="AD633" s="2461"/>
      <c r="AF633" s="283"/>
      <c r="AG633" s="283"/>
      <c r="AH633" s="283"/>
      <c r="AI633" s="283"/>
      <c r="AK633" s="166"/>
      <c r="AL633" s="166"/>
      <c r="AN633" s="47">
        <f>IF($C$632="yes",5,0)</f>
        <v>0</v>
      </c>
    </row>
    <row r="634" spans="1:80" s="47" customFormat="1" ht="14.1" customHeight="1">
      <c r="A634" s="29"/>
      <c r="B634" s="214"/>
      <c r="C634" s="77"/>
      <c r="E634" s="308"/>
      <c r="F634" s="2460"/>
      <c r="G634" s="2229"/>
      <c r="H634" s="2229"/>
      <c r="I634" s="2229"/>
      <c r="J634" s="2229"/>
      <c r="K634" s="2229"/>
      <c r="L634" s="2229"/>
      <c r="M634" s="2229"/>
      <c r="N634" s="2229"/>
      <c r="O634" s="2229"/>
      <c r="P634" s="2229"/>
      <c r="Q634" s="2229"/>
      <c r="R634" s="2229"/>
      <c r="S634" s="2229"/>
      <c r="T634" s="2229"/>
      <c r="U634" s="2229"/>
      <c r="V634" s="2229"/>
      <c r="W634" s="2229"/>
      <c r="X634" s="2229"/>
      <c r="Y634" s="2229"/>
      <c r="Z634" s="2229"/>
      <c r="AA634" s="2229"/>
      <c r="AB634" s="2229"/>
      <c r="AC634" s="2229"/>
      <c r="AD634" s="2461"/>
      <c r="AF634" s="283"/>
      <c r="AG634" s="283"/>
      <c r="AH634" s="283"/>
      <c r="AI634" s="283"/>
      <c r="AK634" s="166"/>
      <c r="AL634" s="166"/>
      <c r="AN634" s="47">
        <f>SUM(AN632:AN633)</f>
        <v>0</v>
      </c>
      <c r="AO634" s="47" t="s">
        <v>787</v>
      </c>
    </row>
    <row r="635" spans="1:80" s="47" customFormat="1" ht="14.1" customHeight="1">
      <c r="A635" s="29"/>
      <c r="B635" s="214"/>
      <c r="C635" s="77"/>
      <c r="E635" s="308"/>
      <c r="F635" s="2457"/>
      <c r="G635" s="2458"/>
      <c r="H635" s="2458"/>
      <c r="I635" s="2458"/>
      <c r="J635" s="2458"/>
      <c r="K635" s="2458"/>
      <c r="L635" s="2458"/>
      <c r="M635" s="2458"/>
      <c r="N635" s="2458"/>
      <c r="O635" s="2458"/>
      <c r="P635" s="2458"/>
      <c r="Q635" s="2458"/>
      <c r="R635" s="2458"/>
      <c r="S635" s="2458"/>
      <c r="T635" s="2458"/>
      <c r="U635" s="2458"/>
      <c r="V635" s="2458"/>
      <c r="W635" s="2458"/>
      <c r="X635" s="2458"/>
      <c r="Y635" s="2458"/>
      <c r="Z635" s="2458"/>
      <c r="AA635" s="2458"/>
      <c r="AB635" s="2458"/>
      <c r="AC635" s="2458"/>
      <c r="AD635" s="2459"/>
      <c r="AF635" s="283"/>
      <c r="AG635" s="283"/>
      <c r="AH635" s="283"/>
      <c r="AI635" s="283"/>
      <c r="AK635" s="166"/>
      <c r="AL635" s="166"/>
    </row>
    <row r="636" spans="1:80" s="47" customFormat="1" ht="14.1"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1" customHeight="1">
      <c r="A637" s="29"/>
      <c r="B637" s="214"/>
      <c r="C637" s="2320" t="s">
        <v>2071</v>
      </c>
      <c r="D637" s="2320"/>
      <c r="E637" s="2320"/>
      <c r="F637" s="2320"/>
      <c r="G637" s="2320"/>
      <c r="H637" s="2320"/>
      <c r="I637" s="2320"/>
      <c r="J637" s="2320"/>
      <c r="K637" s="2320"/>
      <c r="L637" s="2320"/>
      <c r="M637" s="2320"/>
      <c r="N637" s="2320"/>
      <c r="O637" s="2320"/>
      <c r="P637" s="2320"/>
      <c r="Q637" s="2320"/>
      <c r="R637" s="2320"/>
      <c r="S637" s="2320"/>
      <c r="T637" s="2320"/>
      <c r="U637" s="2320"/>
      <c r="V637" s="2320"/>
      <c r="W637" s="2320"/>
      <c r="X637" s="2320"/>
      <c r="Y637" s="2320"/>
      <c r="Z637" s="2320"/>
      <c r="AA637" s="2320"/>
      <c r="AB637" s="2320"/>
      <c r="AC637" s="2320"/>
      <c r="AD637" s="2320"/>
      <c r="AE637" s="2320"/>
      <c r="AF637" s="2320"/>
      <c r="AG637" s="2320"/>
      <c r="AH637" s="2320"/>
      <c r="AI637" s="2320"/>
      <c r="AK637" s="166"/>
      <c r="AL637" s="166"/>
    </row>
    <row r="638" spans="1:80" s="47" customFormat="1" ht="14.1" customHeight="1">
      <c r="A638" s="29"/>
      <c r="B638" s="214"/>
      <c r="C638" s="2320"/>
      <c r="D638" s="2320"/>
      <c r="E638" s="2320"/>
      <c r="F638" s="2320"/>
      <c r="G638" s="2320"/>
      <c r="H638" s="2320"/>
      <c r="I638" s="2320"/>
      <c r="J638" s="2320"/>
      <c r="K638" s="2320"/>
      <c r="L638" s="2320"/>
      <c r="M638" s="2320"/>
      <c r="N638" s="2320"/>
      <c r="O638" s="2320"/>
      <c r="P638" s="2320"/>
      <c r="Q638" s="2320"/>
      <c r="R638" s="2320"/>
      <c r="S638" s="2320"/>
      <c r="T638" s="2320"/>
      <c r="U638" s="2320"/>
      <c r="V638" s="2320"/>
      <c r="W638" s="2320"/>
      <c r="X638" s="2320"/>
      <c r="Y638" s="2320"/>
      <c r="Z638" s="2320"/>
      <c r="AA638" s="2320"/>
      <c r="AB638" s="2320"/>
      <c r="AC638" s="2320"/>
      <c r="AD638" s="2320"/>
      <c r="AE638" s="2320"/>
      <c r="AF638" s="2320"/>
      <c r="AG638" s="2320"/>
      <c r="AH638" s="2320"/>
      <c r="AI638" s="2320"/>
      <c r="AK638" s="166"/>
      <c r="AL638" s="166"/>
    </row>
    <row r="639" spans="1:80" s="47" customFormat="1" ht="14.1" customHeight="1">
      <c r="A639" s="29"/>
      <c r="B639" s="214"/>
      <c r="C639" s="2320"/>
      <c r="D639" s="2320"/>
      <c r="E639" s="2320"/>
      <c r="F639" s="2320"/>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0"/>
      <c r="AE639" s="2320"/>
      <c r="AF639" s="2320"/>
      <c r="AG639" s="2320"/>
      <c r="AH639" s="2320"/>
      <c r="AI639" s="2320"/>
      <c r="AK639" s="166"/>
      <c r="AL639" s="166"/>
    </row>
    <row r="640" spans="1:80" s="47" customFormat="1" ht="14.1" customHeight="1">
      <c r="A640" s="845"/>
      <c r="B640" s="58"/>
      <c r="C640" s="2320"/>
      <c r="D640" s="2320"/>
      <c r="E640" s="2320"/>
      <c r="F640" s="2320"/>
      <c r="G640" s="2320"/>
      <c r="H640" s="2320"/>
      <c r="I640" s="2320"/>
      <c r="J640" s="2320"/>
      <c r="K640" s="2320"/>
      <c r="L640" s="2320"/>
      <c r="M640" s="2320"/>
      <c r="N640" s="2320"/>
      <c r="O640" s="2320"/>
      <c r="P640" s="2320"/>
      <c r="Q640" s="2320"/>
      <c r="R640" s="2320"/>
      <c r="S640" s="2320"/>
      <c r="T640" s="2320"/>
      <c r="U640" s="2320"/>
      <c r="V640" s="2320"/>
      <c r="W640" s="2320"/>
      <c r="X640" s="2320"/>
      <c r="Y640" s="2320"/>
      <c r="Z640" s="2320"/>
      <c r="AA640" s="2320"/>
      <c r="AB640" s="2320"/>
      <c r="AC640" s="2320"/>
      <c r="AD640" s="2320"/>
      <c r="AE640" s="2320"/>
      <c r="AF640" s="2320"/>
      <c r="AG640" s="2320"/>
      <c r="AH640" s="2320"/>
      <c r="AI640" s="2320"/>
      <c r="AK640" s="166"/>
      <c r="AL640" s="166"/>
    </row>
    <row r="641" spans="1:40" s="47" customFormat="1" ht="14.1" customHeight="1">
      <c r="A641" s="845"/>
      <c r="B641" s="58"/>
      <c r="C641" s="2320"/>
      <c r="D641" s="2320"/>
      <c r="E641" s="2320"/>
      <c r="F641" s="2320"/>
      <c r="G641" s="2320"/>
      <c r="H641" s="2320"/>
      <c r="I641" s="2320"/>
      <c r="J641" s="2320"/>
      <c r="K641" s="2320"/>
      <c r="L641" s="2320"/>
      <c r="M641" s="2320"/>
      <c r="N641" s="2320"/>
      <c r="O641" s="2320"/>
      <c r="P641" s="2320"/>
      <c r="Q641" s="2320"/>
      <c r="R641" s="2320"/>
      <c r="S641" s="2320"/>
      <c r="T641" s="2320"/>
      <c r="U641" s="2320"/>
      <c r="V641" s="2320"/>
      <c r="W641" s="2320"/>
      <c r="X641" s="2320"/>
      <c r="Y641" s="2320"/>
      <c r="Z641" s="2320"/>
      <c r="AA641" s="2320"/>
      <c r="AB641" s="2320"/>
      <c r="AC641" s="2320"/>
      <c r="AD641" s="2320"/>
      <c r="AE641" s="2320"/>
      <c r="AF641" s="2320"/>
      <c r="AG641" s="2320"/>
      <c r="AH641" s="2320"/>
      <c r="AI641" s="2320"/>
      <c r="AK641" s="166"/>
      <c r="AL641" s="166"/>
    </row>
    <row r="642" spans="1:40" s="47" customFormat="1" ht="14.1" customHeight="1">
      <c r="A642" s="746"/>
      <c r="B642" s="58"/>
      <c r="C642" s="2320"/>
      <c r="D642" s="2320"/>
      <c r="E642" s="2320"/>
      <c r="F642" s="2320"/>
      <c r="G642" s="2320"/>
      <c r="H642" s="2320"/>
      <c r="I642" s="2320"/>
      <c r="J642" s="2320"/>
      <c r="K642" s="2320"/>
      <c r="L642" s="2320"/>
      <c r="M642" s="2320"/>
      <c r="N642" s="2320"/>
      <c r="O642" s="2320"/>
      <c r="P642" s="2320"/>
      <c r="Q642" s="2320"/>
      <c r="R642" s="2320"/>
      <c r="S642" s="2320"/>
      <c r="T642" s="2320"/>
      <c r="U642" s="2320"/>
      <c r="V642" s="2320"/>
      <c r="W642" s="2320"/>
      <c r="X642" s="2320"/>
      <c r="Y642" s="2320"/>
      <c r="Z642" s="2320"/>
      <c r="AA642" s="2320"/>
      <c r="AB642" s="2320"/>
      <c r="AC642" s="2320"/>
      <c r="AD642" s="2320"/>
      <c r="AE642" s="2320"/>
      <c r="AF642" s="2320"/>
      <c r="AG642" s="2320"/>
      <c r="AH642" s="2320"/>
      <c r="AI642" s="2320"/>
      <c r="AK642" s="166"/>
      <c r="AL642" s="166"/>
    </row>
    <row r="643" spans="1:40" s="47" customFormat="1" ht="14.1" customHeight="1">
      <c r="A643" s="746"/>
      <c r="B643" s="58"/>
      <c r="C643" s="2320"/>
      <c r="D643" s="2320"/>
      <c r="E643" s="2320"/>
      <c r="F643" s="2320"/>
      <c r="G643" s="2320"/>
      <c r="H643" s="2320"/>
      <c r="I643" s="2320"/>
      <c r="J643" s="2320"/>
      <c r="K643" s="2320"/>
      <c r="L643" s="2320"/>
      <c r="M643" s="2320"/>
      <c r="N643" s="2320"/>
      <c r="O643" s="2320"/>
      <c r="P643" s="2320"/>
      <c r="Q643" s="2320"/>
      <c r="R643" s="2320"/>
      <c r="S643" s="2320"/>
      <c r="T643" s="2320"/>
      <c r="U643" s="2320"/>
      <c r="V643" s="2320"/>
      <c r="W643" s="2320"/>
      <c r="X643" s="2320"/>
      <c r="Y643" s="2320"/>
      <c r="Z643" s="2320"/>
      <c r="AA643" s="2320"/>
      <c r="AB643" s="2320"/>
      <c r="AC643" s="2320"/>
      <c r="AD643" s="2320"/>
      <c r="AE643" s="2320"/>
      <c r="AF643" s="2320"/>
      <c r="AG643" s="2320"/>
      <c r="AH643" s="2320"/>
      <c r="AI643" s="2320"/>
      <c r="AK643" s="166"/>
      <c r="AL643" s="166"/>
    </row>
    <row r="644" spans="1:40" s="47" customFormat="1" ht="14.1" customHeight="1">
      <c r="A644" s="845"/>
      <c r="B644" s="58"/>
      <c r="C644" s="2320"/>
      <c r="D644" s="2320"/>
      <c r="E644" s="2320"/>
      <c r="F644" s="2320"/>
      <c r="G644" s="2320"/>
      <c r="H644" s="2320"/>
      <c r="I644" s="2320"/>
      <c r="J644" s="2320"/>
      <c r="K644" s="2320"/>
      <c r="L644" s="2320"/>
      <c r="M644" s="2320"/>
      <c r="N644" s="2320"/>
      <c r="O644" s="2320"/>
      <c r="P644" s="2320"/>
      <c r="Q644" s="2320"/>
      <c r="R644" s="2320"/>
      <c r="S644" s="2320"/>
      <c r="T644" s="2320"/>
      <c r="U644" s="2320"/>
      <c r="V644" s="2320"/>
      <c r="W644" s="2320"/>
      <c r="X644" s="2320"/>
      <c r="Y644" s="2320"/>
      <c r="Z644" s="2320"/>
      <c r="AA644" s="2320"/>
      <c r="AB644" s="2320"/>
      <c r="AC644" s="2320"/>
      <c r="AD644" s="2320"/>
      <c r="AE644" s="2320"/>
      <c r="AF644" s="2320"/>
      <c r="AG644" s="2320"/>
      <c r="AH644" s="2320"/>
      <c r="AI644" s="2320"/>
      <c r="AK644" s="166"/>
      <c r="AL644" s="166"/>
    </row>
    <row r="645" spans="1:40" s="47" customFormat="1" ht="14.1" customHeight="1">
      <c r="A645" s="845"/>
      <c r="B645" s="58"/>
      <c r="C645" s="2320"/>
      <c r="D645" s="2320"/>
      <c r="E645" s="2320"/>
      <c r="F645" s="2320"/>
      <c r="G645" s="2320"/>
      <c r="H645" s="2320"/>
      <c r="I645" s="2320"/>
      <c r="J645" s="2320"/>
      <c r="K645" s="2320"/>
      <c r="L645" s="2320"/>
      <c r="M645" s="2320"/>
      <c r="N645" s="2320"/>
      <c r="O645" s="2320"/>
      <c r="P645" s="2320"/>
      <c r="Q645" s="2320"/>
      <c r="R645" s="2320"/>
      <c r="S645" s="2320"/>
      <c r="T645" s="2320"/>
      <c r="U645" s="2320"/>
      <c r="V645" s="2320"/>
      <c r="W645" s="2320"/>
      <c r="X645" s="2320"/>
      <c r="Y645" s="2320"/>
      <c r="Z645" s="2320"/>
      <c r="AA645" s="2320"/>
      <c r="AB645" s="2320"/>
      <c r="AC645" s="2320"/>
      <c r="AD645" s="2320"/>
      <c r="AE645" s="2320"/>
      <c r="AF645" s="2320"/>
      <c r="AG645" s="2320"/>
      <c r="AH645" s="2320"/>
      <c r="AI645" s="2320"/>
      <c r="AK645" s="166"/>
      <c r="AL645" s="166"/>
    </row>
    <row r="646" spans="1:40" s="47" customFormat="1" ht="14.1" customHeight="1">
      <c r="A646" s="845"/>
      <c r="B646" s="58"/>
      <c r="C646" s="2320"/>
      <c r="D646" s="2320"/>
      <c r="E646" s="2320"/>
      <c r="F646" s="2320"/>
      <c r="G646" s="2320"/>
      <c r="H646" s="2320"/>
      <c r="I646" s="2320"/>
      <c r="J646" s="2320"/>
      <c r="K646" s="2320"/>
      <c r="L646" s="2320"/>
      <c r="M646" s="2320"/>
      <c r="N646" s="2320"/>
      <c r="O646" s="2320"/>
      <c r="P646" s="2320"/>
      <c r="Q646" s="2320"/>
      <c r="R646" s="2320"/>
      <c r="S646" s="2320"/>
      <c r="T646" s="2320"/>
      <c r="U646" s="2320"/>
      <c r="V646" s="2320"/>
      <c r="W646" s="2320"/>
      <c r="X646" s="2320"/>
      <c r="Y646" s="2320"/>
      <c r="Z646" s="2320"/>
      <c r="AA646" s="2320"/>
      <c r="AB646" s="2320"/>
      <c r="AC646" s="2320"/>
      <c r="AD646" s="2320"/>
      <c r="AE646" s="2320"/>
      <c r="AF646" s="2320"/>
      <c r="AG646" s="2320"/>
      <c r="AH646" s="2320"/>
      <c r="AI646" s="2320"/>
      <c r="AK646" s="166"/>
      <c r="AL646" s="166"/>
    </row>
    <row r="647" spans="1:40" s="47" customFormat="1" ht="14.1" customHeight="1">
      <c r="A647" s="845"/>
      <c r="B647" s="58"/>
      <c r="C647" s="2320"/>
      <c r="D647" s="2320"/>
      <c r="E647" s="2320"/>
      <c r="F647" s="2320"/>
      <c r="G647" s="2320"/>
      <c r="H647" s="2320"/>
      <c r="I647" s="2320"/>
      <c r="J647" s="2320"/>
      <c r="K647" s="2320"/>
      <c r="L647" s="2320"/>
      <c r="M647" s="2320"/>
      <c r="N647" s="2320"/>
      <c r="O647" s="2320"/>
      <c r="P647" s="2320"/>
      <c r="Q647" s="2320"/>
      <c r="R647" s="2320"/>
      <c r="S647" s="2320"/>
      <c r="T647" s="2320"/>
      <c r="U647" s="2320"/>
      <c r="V647" s="2320"/>
      <c r="W647" s="2320"/>
      <c r="X647" s="2320"/>
      <c r="Y647" s="2320"/>
      <c r="Z647" s="2320"/>
      <c r="AA647" s="2320"/>
      <c r="AB647" s="2320"/>
      <c r="AC647" s="2320"/>
      <c r="AD647" s="2320"/>
      <c r="AE647" s="2320"/>
      <c r="AF647" s="2320"/>
      <c r="AG647" s="2320"/>
      <c r="AH647" s="2320"/>
      <c r="AI647" s="2320"/>
      <c r="AK647" s="166"/>
      <c r="AL647" s="166"/>
    </row>
    <row r="648" spans="1:40" ht="14.1" customHeight="1">
      <c r="A648" s="845"/>
      <c r="B648" s="58"/>
      <c r="C648" s="2320"/>
      <c r="D648" s="2320"/>
      <c r="E648" s="2320"/>
      <c r="F648" s="2320"/>
      <c r="G648" s="2320"/>
      <c r="H648" s="2320"/>
      <c r="I648" s="2320"/>
      <c r="J648" s="2320"/>
      <c r="K648" s="2320"/>
      <c r="L648" s="2320"/>
      <c r="M648" s="2320"/>
      <c r="N648" s="2320"/>
      <c r="O648" s="2320"/>
      <c r="P648" s="2320"/>
      <c r="Q648" s="2320"/>
      <c r="R648" s="2320"/>
      <c r="S648" s="2320"/>
      <c r="T648" s="2320"/>
      <c r="U648" s="2320"/>
      <c r="V648" s="2320"/>
      <c r="W648" s="2320"/>
      <c r="X648" s="2320"/>
      <c r="Y648" s="2320"/>
      <c r="Z648" s="2320"/>
      <c r="AA648" s="2320"/>
      <c r="AB648" s="2320"/>
      <c r="AC648" s="2320"/>
      <c r="AD648" s="2320"/>
      <c r="AE648" s="2320"/>
      <c r="AF648" s="2320"/>
      <c r="AG648" s="2320"/>
      <c r="AH648" s="2320"/>
      <c r="AI648" s="2320"/>
      <c r="AJ648" s="47"/>
      <c r="AK648" s="166"/>
      <c r="AL648" s="166"/>
    </row>
    <row r="649" spans="1:40" ht="14.1" customHeight="1">
      <c r="A649" s="845"/>
      <c r="B649" s="58"/>
      <c r="C649" s="2320"/>
      <c r="D649" s="2320"/>
      <c r="E649" s="2320"/>
      <c r="F649" s="2320"/>
      <c r="G649" s="2320"/>
      <c r="H649" s="2320"/>
      <c r="I649" s="2320"/>
      <c r="J649" s="2320"/>
      <c r="K649" s="2320"/>
      <c r="L649" s="2320"/>
      <c r="M649" s="2320"/>
      <c r="N649" s="2320"/>
      <c r="O649" s="2320"/>
      <c r="P649" s="2320"/>
      <c r="Q649" s="2320"/>
      <c r="R649" s="2320"/>
      <c r="S649" s="2320"/>
      <c r="T649" s="2320"/>
      <c r="U649" s="2320"/>
      <c r="V649" s="2320"/>
      <c r="W649" s="2320"/>
      <c r="X649" s="2320"/>
      <c r="Y649" s="2320"/>
      <c r="Z649" s="2320"/>
      <c r="AA649" s="2320"/>
      <c r="AB649" s="2320"/>
      <c r="AC649" s="2320"/>
      <c r="AD649" s="2320"/>
      <c r="AE649" s="2320"/>
      <c r="AF649" s="2320"/>
      <c r="AG649" s="2320"/>
      <c r="AH649" s="2320"/>
      <c r="AI649" s="2320"/>
      <c r="AJ649" s="47"/>
      <c r="AK649" s="166"/>
      <c r="AL649" s="166"/>
      <c r="AM649" s="47"/>
      <c r="AN649" s="47"/>
    </row>
    <row r="650" spans="1:40" ht="14.1" customHeight="1">
      <c r="A650" s="845"/>
      <c r="B650" s="58"/>
      <c r="C650" s="2320"/>
      <c r="D650" s="2320"/>
      <c r="E650" s="2320"/>
      <c r="F650" s="2320"/>
      <c r="G650" s="2320"/>
      <c r="H650" s="2320"/>
      <c r="I650" s="2320"/>
      <c r="J650" s="2320"/>
      <c r="K650" s="2320"/>
      <c r="L650" s="2320"/>
      <c r="M650" s="2320"/>
      <c r="N650" s="2320"/>
      <c r="O650" s="2320"/>
      <c r="P650" s="2320"/>
      <c r="Q650" s="2320"/>
      <c r="R650" s="2320"/>
      <c r="S650" s="2320"/>
      <c r="T650" s="2320"/>
      <c r="U650" s="2320"/>
      <c r="V650" s="2320"/>
      <c r="W650" s="2320"/>
      <c r="X650" s="2320"/>
      <c r="Y650" s="2320"/>
      <c r="Z650" s="2320"/>
      <c r="AA650" s="2320"/>
      <c r="AB650" s="2320"/>
      <c r="AC650" s="2320"/>
      <c r="AD650" s="2320"/>
      <c r="AE650" s="2320"/>
      <c r="AF650" s="2320"/>
      <c r="AG650" s="2320"/>
      <c r="AH650" s="2320"/>
      <c r="AI650" s="2320"/>
      <c r="AJ650" s="47"/>
      <c r="AK650" s="166"/>
      <c r="AL650" s="166"/>
      <c r="AM650" s="47"/>
      <c r="AN650" s="47"/>
    </row>
    <row r="651" spans="1:40" ht="14.1" customHeight="1">
      <c r="A651" s="845"/>
      <c r="B651" s="58"/>
      <c r="C651" s="2320"/>
      <c r="D651" s="2320"/>
      <c r="E651" s="2320"/>
      <c r="F651" s="2320"/>
      <c r="G651" s="2320"/>
      <c r="H651" s="2320"/>
      <c r="I651" s="2320"/>
      <c r="J651" s="2320"/>
      <c r="K651" s="2320"/>
      <c r="L651" s="2320"/>
      <c r="M651" s="2320"/>
      <c r="N651" s="2320"/>
      <c r="O651" s="2320"/>
      <c r="P651" s="2320"/>
      <c r="Q651" s="2320"/>
      <c r="R651" s="2320"/>
      <c r="S651" s="2320"/>
      <c r="T651" s="2320"/>
      <c r="U651" s="2320"/>
      <c r="V651" s="2320"/>
      <c r="W651" s="2320"/>
      <c r="X651" s="2320"/>
      <c r="Y651" s="2320"/>
      <c r="Z651" s="2320"/>
      <c r="AA651" s="2320"/>
      <c r="AB651" s="2320"/>
      <c r="AC651" s="2320"/>
      <c r="AD651" s="2320"/>
      <c r="AE651" s="2320"/>
      <c r="AF651" s="2320"/>
      <c r="AG651" s="2320"/>
      <c r="AH651" s="2320"/>
      <c r="AI651" s="2320"/>
      <c r="AJ651" s="47"/>
      <c r="AK651" s="166"/>
      <c r="AL651" s="166"/>
      <c r="AM651" s="47"/>
      <c r="AN651" s="47"/>
    </row>
    <row r="652" spans="1:40" ht="14.1" customHeight="1">
      <c r="A652" s="766"/>
      <c r="B652" s="58"/>
      <c r="C652" s="2320"/>
      <c r="D652" s="2320"/>
      <c r="E652" s="2320"/>
      <c r="F652" s="2320"/>
      <c r="G652" s="2320"/>
      <c r="H652" s="2320"/>
      <c r="I652" s="2320"/>
      <c r="J652" s="2320"/>
      <c r="K652" s="2320"/>
      <c r="L652" s="2320"/>
      <c r="M652" s="2320"/>
      <c r="N652" s="2320"/>
      <c r="O652" s="2320"/>
      <c r="P652" s="2320"/>
      <c r="Q652" s="2320"/>
      <c r="R652" s="2320"/>
      <c r="S652" s="2320"/>
      <c r="T652" s="2320"/>
      <c r="U652" s="2320"/>
      <c r="V652" s="2320"/>
      <c r="W652" s="2320"/>
      <c r="X652" s="2320"/>
      <c r="Y652" s="2320"/>
      <c r="Z652" s="2320"/>
      <c r="AA652" s="2320"/>
      <c r="AB652" s="2320"/>
      <c r="AC652" s="2320"/>
      <c r="AD652" s="2320"/>
      <c r="AE652" s="2320"/>
      <c r="AF652" s="2320"/>
      <c r="AG652" s="2320"/>
      <c r="AH652" s="2320"/>
      <c r="AI652" s="2320"/>
      <c r="AJ652" s="47"/>
      <c r="AK652" s="166"/>
      <c r="AL652" s="166"/>
      <c r="AN652" s="47"/>
    </row>
    <row r="653" spans="1:40" ht="14.1" customHeight="1">
      <c r="A653" s="766"/>
      <c r="B653" s="58"/>
      <c r="C653" s="2320"/>
      <c r="D653" s="2320"/>
      <c r="E653" s="2320"/>
      <c r="F653" s="2320"/>
      <c r="G653" s="2320"/>
      <c r="H653" s="2320"/>
      <c r="I653" s="2320"/>
      <c r="J653" s="2320"/>
      <c r="K653" s="2320"/>
      <c r="L653" s="2320"/>
      <c r="M653" s="2320"/>
      <c r="N653" s="2320"/>
      <c r="O653" s="2320"/>
      <c r="P653" s="2320"/>
      <c r="Q653" s="2320"/>
      <c r="R653" s="2320"/>
      <c r="S653" s="2320"/>
      <c r="T653" s="2320"/>
      <c r="U653" s="2320"/>
      <c r="V653" s="2320"/>
      <c r="W653" s="2320"/>
      <c r="X653" s="2320"/>
      <c r="Y653" s="2320"/>
      <c r="Z653" s="2320"/>
      <c r="AA653" s="2320"/>
      <c r="AB653" s="2320"/>
      <c r="AC653" s="2320"/>
      <c r="AD653" s="2320"/>
      <c r="AE653" s="2320"/>
      <c r="AF653" s="2320"/>
      <c r="AG653" s="2320"/>
      <c r="AH653" s="2320"/>
      <c r="AI653" s="2320"/>
      <c r="AJ653" s="47"/>
      <c r="AK653" s="166"/>
      <c r="AL653" s="166"/>
    </row>
    <row r="654" spans="1:40" ht="14.1" customHeight="1">
      <c r="A654" s="766"/>
      <c r="B654" s="58"/>
      <c r="C654" s="2320"/>
      <c r="D654" s="2320"/>
      <c r="E654" s="2320"/>
      <c r="F654" s="2320"/>
      <c r="G654" s="2320"/>
      <c r="H654" s="2320"/>
      <c r="I654" s="2320"/>
      <c r="J654" s="2320"/>
      <c r="K654" s="2320"/>
      <c r="L654" s="2320"/>
      <c r="M654" s="2320"/>
      <c r="N654" s="2320"/>
      <c r="O654" s="2320"/>
      <c r="P654" s="2320"/>
      <c r="Q654" s="2320"/>
      <c r="R654" s="2320"/>
      <c r="S654" s="2320"/>
      <c r="T654" s="2320"/>
      <c r="U654" s="2320"/>
      <c r="V654" s="2320"/>
      <c r="W654" s="2320"/>
      <c r="X654" s="2320"/>
      <c r="Y654" s="2320"/>
      <c r="Z654" s="2320"/>
      <c r="AA654" s="2320"/>
      <c r="AB654" s="2320"/>
      <c r="AC654" s="2320"/>
      <c r="AD654" s="2320"/>
      <c r="AE654" s="2320"/>
      <c r="AF654" s="2320"/>
      <c r="AG654" s="2320"/>
      <c r="AH654" s="2320"/>
      <c r="AI654" s="2320"/>
      <c r="AJ654" s="47"/>
      <c r="AK654" s="166"/>
      <c r="AL654" s="166"/>
    </row>
    <row r="655" spans="1:40" ht="14.1" customHeight="1">
      <c r="A655" s="766"/>
      <c r="B655" s="58"/>
      <c r="C655" s="2320"/>
      <c r="D655" s="2320"/>
      <c r="E655" s="2320"/>
      <c r="F655" s="2320"/>
      <c r="G655" s="2320"/>
      <c r="H655" s="2320"/>
      <c r="I655" s="2320"/>
      <c r="J655" s="2320"/>
      <c r="K655" s="2320"/>
      <c r="L655" s="2320"/>
      <c r="M655" s="2320"/>
      <c r="N655" s="2320"/>
      <c r="O655" s="2320"/>
      <c r="P655" s="2320"/>
      <c r="Q655" s="2320"/>
      <c r="R655" s="2320"/>
      <c r="S655" s="2320"/>
      <c r="T655" s="2320"/>
      <c r="U655" s="2320"/>
      <c r="V655" s="2320"/>
      <c r="W655" s="2320"/>
      <c r="X655" s="2320"/>
      <c r="Y655" s="2320"/>
      <c r="Z655" s="2320"/>
      <c r="AA655" s="2320"/>
      <c r="AB655" s="2320"/>
      <c r="AC655" s="2320"/>
      <c r="AD655" s="2320"/>
      <c r="AE655" s="2320"/>
      <c r="AF655" s="2320"/>
      <c r="AG655" s="2320"/>
      <c r="AH655" s="2320"/>
      <c r="AI655" s="2320"/>
      <c r="AJ655" s="47"/>
      <c r="AK655" s="166"/>
      <c r="AL655" s="166"/>
    </row>
    <row r="656" spans="1:40" ht="14.1" customHeight="1">
      <c r="A656" s="766"/>
      <c r="B656" s="58"/>
      <c r="C656" s="2320"/>
      <c r="D656" s="2320"/>
      <c r="E656" s="2320"/>
      <c r="F656" s="2320"/>
      <c r="G656" s="2320"/>
      <c r="H656" s="2320"/>
      <c r="I656" s="2320"/>
      <c r="J656" s="2320"/>
      <c r="K656" s="2320"/>
      <c r="L656" s="2320"/>
      <c r="M656" s="2320"/>
      <c r="N656" s="2320"/>
      <c r="O656" s="2320"/>
      <c r="P656" s="2320"/>
      <c r="Q656" s="2320"/>
      <c r="R656" s="2320"/>
      <c r="S656" s="2320"/>
      <c r="T656" s="2320"/>
      <c r="U656" s="2320"/>
      <c r="V656" s="2320"/>
      <c r="W656" s="2320"/>
      <c r="X656" s="2320"/>
      <c r="Y656" s="2320"/>
      <c r="Z656" s="2320"/>
      <c r="AA656" s="2320"/>
      <c r="AB656" s="2320"/>
      <c r="AC656" s="2320"/>
      <c r="AD656" s="2320"/>
      <c r="AE656" s="2320"/>
      <c r="AF656" s="2320"/>
      <c r="AG656" s="2320"/>
      <c r="AH656" s="2320"/>
      <c r="AI656" s="2320"/>
      <c r="AJ656" s="47"/>
      <c r="AK656" s="166"/>
      <c r="AL656" s="166"/>
    </row>
    <row r="657" spans="1:59" ht="14.1" customHeight="1">
      <c r="A657" s="766"/>
      <c r="B657" s="58"/>
      <c r="C657" s="2320"/>
      <c r="D657" s="2320"/>
      <c r="E657" s="2320"/>
      <c r="F657" s="2320"/>
      <c r="G657" s="2320"/>
      <c r="H657" s="2320"/>
      <c r="I657" s="2320"/>
      <c r="J657" s="2320"/>
      <c r="K657" s="2320"/>
      <c r="L657" s="2320"/>
      <c r="M657" s="2320"/>
      <c r="N657" s="2320"/>
      <c r="O657" s="2320"/>
      <c r="P657" s="2320"/>
      <c r="Q657" s="2320"/>
      <c r="R657" s="2320"/>
      <c r="S657" s="2320"/>
      <c r="T657" s="2320"/>
      <c r="U657" s="2320"/>
      <c r="V657" s="2320"/>
      <c r="W657" s="2320"/>
      <c r="X657" s="2320"/>
      <c r="Y657" s="2320"/>
      <c r="Z657" s="2320"/>
      <c r="AA657" s="2320"/>
      <c r="AB657" s="2320"/>
      <c r="AC657" s="2320"/>
      <c r="AD657" s="2320"/>
      <c r="AE657" s="2320"/>
      <c r="AF657" s="2320"/>
      <c r="AG657" s="2320"/>
      <c r="AH657" s="2320"/>
      <c r="AI657" s="2320"/>
      <c r="AJ657" s="47"/>
      <c r="AK657" s="166"/>
      <c r="AL657" s="166"/>
    </row>
    <row r="658" spans="1:59" ht="14.1"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1"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885</v>
      </c>
      <c r="AJ659" s="1991">
        <f>$AN$620</f>
        <v>0</v>
      </c>
      <c r="AK659" s="1992"/>
      <c r="AL659" s="1992"/>
      <c r="AM659" s="1993"/>
    </row>
    <row r="660" spans="1:59" ht="14.1"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1"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1" customHeight="1">
      <c r="A662" s="1619" t="s">
        <v>273</v>
      </c>
      <c r="B662" s="1619"/>
      <c r="C662" s="1619"/>
      <c r="D662" s="1619"/>
      <c r="E662" s="1619"/>
      <c r="F662" s="1619"/>
      <c r="G662" s="1619"/>
      <c r="H662" s="1619"/>
      <c r="I662" s="1619"/>
      <c r="J662" s="1619"/>
      <c r="K662" s="1619"/>
      <c r="L662" s="1619"/>
      <c r="M662" s="1619"/>
      <c r="N662" s="1619"/>
      <c r="O662" s="1619"/>
      <c r="P662" s="1619"/>
      <c r="Q662" s="1619"/>
      <c r="R662" s="1619"/>
      <c r="S662" s="1619"/>
      <c r="T662" s="1619"/>
      <c r="U662" s="1619"/>
      <c r="V662" s="1619"/>
      <c r="W662" s="1619"/>
      <c r="X662" s="1619"/>
      <c r="Y662" s="1619"/>
      <c r="Z662" s="1619"/>
      <c r="AA662" s="1619"/>
      <c r="AB662" s="1619"/>
      <c r="AC662" s="1619"/>
      <c r="AD662" s="1619"/>
      <c r="AE662" s="1619"/>
      <c r="AF662" s="1619"/>
      <c r="AG662" s="1619"/>
      <c r="AH662" s="1619"/>
      <c r="AI662" s="1619"/>
      <c r="AJ662" s="1619"/>
      <c r="AK662" s="1619"/>
      <c r="AL662" s="1619"/>
      <c r="AM662" s="66"/>
      <c r="AN662" s="326"/>
      <c r="AO662" s="31"/>
      <c r="AP662" s="31"/>
      <c r="AQ662" s="31"/>
      <c r="AR662" s="31"/>
      <c r="AS662" s="31"/>
    </row>
    <row r="663" spans="1:59" ht="14.1" customHeight="1" thickBot="1">
      <c r="A663" s="1621"/>
      <c r="B663" s="1621"/>
      <c r="C663" s="1621"/>
      <c r="D663" s="1621"/>
      <c r="E663" s="1621"/>
      <c r="F663" s="1621"/>
      <c r="G663" s="1621"/>
      <c r="H663" s="1621"/>
      <c r="I663" s="1621"/>
      <c r="J663" s="1621"/>
      <c r="K663" s="1621"/>
      <c r="L663" s="1621"/>
      <c r="M663" s="1621"/>
      <c r="N663" s="1621"/>
      <c r="O663" s="1621"/>
      <c r="P663" s="1621"/>
      <c r="Q663" s="1621"/>
      <c r="R663" s="1621"/>
      <c r="S663" s="1621"/>
      <c r="T663" s="1621"/>
      <c r="U663" s="1621"/>
      <c r="V663" s="1621"/>
      <c r="W663" s="1621"/>
      <c r="X663" s="1621"/>
      <c r="Y663" s="1621"/>
      <c r="Z663" s="1621"/>
      <c r="AA663" s="1621"/>
      <c r="AB663" s="1621"/>
      <c r="AC663" s="1621"/>
      <c r="AD663" s="1621"/>
      <c r="AE663" s="1621"/>
      <c r="AF663" s="1621"/>
      <c r="AG663" s="1621"/>
      <c r="AH663" s="1621"/>
      <c r="AI663" s="1621"/>
      <c r="AJ663" s="1621"/>
      <c r="AK663" s="1621"/>
      <c r="AL663" s="1621"/>
      <c r="AM663" s="66"/>
      <c r="AO663" s="31"/>
      <c r="AP663" s="31"/>
      <c r="AQ663" s="31"/>
      <c r="AR663" s="31"/>
      <c r="AS663" s="31"/>
    </row>
    <row r="664" spans="1:59" ht="14.1"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0</v>
      </c>
      <c r="AO664" s="31"/>
      <c r="AP664" s="31"/>
      <c r="AQ664" s="31"/>
      <c r="AR664" s="31"/>
      <c r="AS664" s="31"/>
    </row>
    <row r="665" spans="1:59" ht="14.1" customHeight="1">
      <c r="A665" s="2338" t="s">
        <v>2233</v>
      </c>
      <c r="B665" s="2338"/>
      <c r="C665" s="2338"/>
      <c r="D665" s="2338"/>
      <c r="E665" s="2338"/>
      <c r="F665" s="2338"/>
      <c r="G665" s="2338"/>
      <c r="H665" s="2338"/>
      <c r="I665" s="2338"/>
      <c r="J665" s="2338"/>
      <c r="K665" s="2338"/>
      <c r="L665" s="2338"/>
      <c r="M665" s="2338"/>
      <c r="N665" s="2338"/>
      <c r="O665" s="2338"/>
      <c r="P665" s="2338"/>
      <c r="Q665" s="2338"/>
      <c r="R665" s="2338"/>
      <c r="S665" s="2338"/>
      <c r="T665" s="2338"/>
      <c r="U665" s="2338"/>
      <c r="V665" s="2338"/>
      <c r="W665" s="2338"/>
      <c r="X665" s="2338"/>
      <c r="Y665" s="2338"/>
      <c r="Z665" s="2338"/>
      <c r="AA665" s="2338"/>
      <c r="AB665" s="2338"/>
      <c r="AC665" s="2338"/>
      <c r="AD665" s="2338"/>
      <c r="AE665" s="2338"/>
      <c r="AF665" s="2338"/>
      <c r="AG665" s="2338"/>
      <c r="AH665" s="2338"/>
      <c r="AI665" s="2338"/>
      <c r="AJ665" s="2338"/>
      <c r="AK665" s="2338"/>
      <c r="AL665" s="2338"/>
      <c r="AM665" s="66"/>
      <c r="AN665" s="326">
        <f>IF(T675&gt;10,10,T675)</f>
        <v>0</v>
      </c>
      <c r="AO665" s="31"/>
      <c r="AP665" s="31"/>
      <c r="AQ665" s="31"/>
      <c r="AR665" s="31"/>
      <c r="AS665" s="31"/>
    </row>
    <row r="666" spans="1:59" ht="14.1"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0</v>
      </c>
      <c r="AO666" s="31"/>
      <c r="AP666" s="31"/>
      <c r="AQ666" s="31"/>
      <c r="AR666" s="31"/>
      <c r="AS666" s="31"/>
    </row>
    <row r="667" spans="1:59" ht="14.1" customHeight="1">
      <c r="A667" s="361"/>
      <c r="B667" s="350"/>
      <c r="C667" s="350"/>
      <c r="D667" s="350"/>
      <c r="E667" s="350"/>
      <c r="F667" s="350"/>
      <c r="G667" s="350"/>
      <c r="H667" s="350"/>
      <c r="I667" s="350"/>
      <c r="J667" s="350"/>
      <c r="K667" s="350"/>
      <c r="L667" s="350"/>
      <c r="M667" s="350"/>
      <c r="N667" s="350"/>
      <c r="O667" s="350"/>
      <c r="P667" s="350"/>
      <c r="Q667" s="350"/>
      <c r="R667" s="350"/>
      <c r="S667" s="362"/>
      <c r="T667" s="2348" t="s">
        <v>382</v>
      </c>
      <c r="U667" s="1963"/>
      <c r="V667" s="1963"/>
      <c r="W667" s="1963"/>
      <c r="X667" s="1963"/>
      <c r="Y667" s="1964"/>
      <c r="Z667" s="2348" t="s">
        <v>381</v>
      </c>
      <c r="AA667" s="1963"/>
      <c r="AB667" s="1963"/>
      <c r="AC667" s="1963"/>
      <c r="AD667" s="1963"/>
      <c r="AE667" s="1964"/>
      <c r="AF667" s="2348" t="s">
        <v>383</v>
      </c>
      <c r="AG667" s="1963"/>
      <c r="AH667" s="1963"/>
      <c r="AI667" s="1963"/>
      <c r="AJ667" s="1963"/>
      <c r="AK667" s="1964"/>
      <c r="AL667" s="47"/>
      <c r="AM667" s="66"/>
      <c r="AN667" s="784"/>
      <c r="BC667" s="65"/>
      <c r="BD667" s="65"/>
      <c r="BE667" s="65"/>
      <c r="BF667" s="65"/>
      <c r="BG667" s="65"/>
    </row>
    <row r="668" spans="1:59" ht="14.1" customHeight="1">
      <c r="A668" s="363"/>
      <c r="B668" s="275"/>
      <c r="C668" s="275"/>
      <c r="D668" s="275"/>
      <c r="E668" s="275"/>
      <c r="F668" s="275"/>
      <c r="G668" s="275"/>
      <c r="H668" s="275"/>
      <c r="I668" s="275"/>
      <c r="J668" s="275"/>
      <c r="K668" s="275"/>
      <c r="L668" s="275"/>
      <c r="M668" s="275"/>
      <c r="N668" s="275"/>
      <c r="O668" s="275"/>
      <c r="P668" s="275"/>
      <c r="Q668" s="275"/>
      <c r="R668" s="275"/>
      <c r="S668" s="278"/>
      <c r="T668" s="2349"/>
      <c r="U668" s="1965"/>
      <c r="V668" s="1965"/>
      <c r="W668" s="1965"/>
      <c r="X668" s="1965"/>
      <c r="Y668" s="1966"/>
      <c r="Z668" s="2349"/>
      <c r="AA668" s="1965"/>
      <c r="AB668" s="1965"/>
      <c r="AC668" s="1965"/>
      <c r="AD668" s="1965"/>
      <c r="AE668" s="1966"/>
      <c r="AF668" s="2349"/>
      <c r="AG668" s="1965"/>
      <c r="AH668" s="1965"/>
      <c r="AI668" s="1965"/>
      <c r="AJ668" s="1965"/>
      <c r="AK668" s="1966"/>
      <c r="AL668" s="47"/>
      <c r="AM668" s="66"/>
      <c r="AN668" s="65"/>
      <c r="BC668" s="65"/>
      <c r="BD668" s="65"/>
      <c r="BE668" s="65"/>
      <c r="BF668" s="65"/>
      <c r="BG668" s="65"/>
    </row>
    <row r="669" spans="1:59" ht="14.1" customHeight="1">
      <c r="A669" s="1104" t="s">
        <v>394</v>
      </c>
      <c r="B669" s="2324" t="s">
        <v>666</v>
      </c>
      <c r="C669" s="2324"/>
      <c r="D669" s="2324"/>
      <c r="E669" s="2324"/>
      <c r="F669" s="2324"/>
      <c r="G669" s="2324"/>
      <c r="H669" s="2324"/>
      <c r="I669" s="2324"/>
      <c r="J669" s="2324"/>
      <c r="K669" s="2324"/>
      <c r="L669" s="2324"/>
      <c r="M669" s="2324"/>
      <c r="N669" s="2324"/>
      <c r="O669" s="2324"/>
      <c r="P669" s="2324"/>
      <c r="Q669" s="2324"/>
      <c r="R669" s="2324"/>
      <c r="S669" s="2325"/>
      <c r="T669" s="2347">
        <f>SUM(T670:Y671)</f>
        <v>0</v>
      </c>
      <c r="U669" s="2347"/>
      <c r="V669" s="2347"/>
      <c r="W669" s="2347"/>
      <c r="X669" s="2347"/>
      <c r="Y669" s="2347"/>
      <c r="Z669" s="1967">
        <v>9</v>
      </c>
      <c r="AA669" s="1967"/>
      <c r="AB669" s="1967"/>
      <c r="AC669" s="1967"/>
      <c r="AD669" s="1967"/>
      <c r="AE669" s="1967"/>
      <c r="AF669" s="2013">
        <f>IF(T669&gt;Z669,Z669,T669)</f>
        <v>0</v>
      </c>
      <c r="AG669" s="2011"/>
      <c r="AH669" s="2011"/>
      <c r="AI669" s="2011"/>
      <c r="AJ669" s="2011"/>
      <c r="AK669" s="2012"/>
      <c r="AL669" s="47"/>
      <c r="AM669" s="66"/>
      <c r="AN669" s="66"/>
      <c r="AO669" s="31"/>
      <c r="AP669" s="31"/>
      <c r="AQ669" s="31"/>
      <c r="AR669" s="31"/>
      <c r="AS669" s="31"/>
    </row>
    <row r="670" spans="1:59" ht="14.1" customHeight="1">
      <c r="A670" s="1105"/>
      <c r="B670" s="1106"/>
      <c r="C670" s="1107"/>
      <c r="D670" s="1108" t="s">
        <v>140</v>
      </c>
      <c r="E670" s="2363" t="s">
        <v>13</v>
      </c>
      <c r="F670" s="2363"/>
      <c r="G670" s="2363"/>
      <c r="H670" s="2363"/>
      <c r="I670" s="2363"/>
      <c r="J670" s="2363"/>
      <c r="K670" s="2363"/>
      <c r="L670" s="2363"/>
      <c r="M670" s="2363"/>
      <c r="N670" s="2363"/>
      <c r="O670" s="2363"/>
      <c r="P670" s="2363"/>
      <c r="Q670" s="2363"/>
      <c r="R670" s="2363"/>
      <c r="S670" s="2364"/>
      <c r="T670" s="2346">
        <f>AJ24</f>
        <v>0</v>
      </c>
      <c r="U670" s="2346"/>
      <c r="V670" s="2346"/>
      <c r="W670" s="2346"/>
      <c r="X670" s="2346"/>
      <c r="Y670" s="2346"/>
      <c r="Z670" s="1982">
        <v>6</v>
      </c>
      <c r="AA670" s="1982"/>
      <c r="AB670" s="1982"/>
      <c r="AC670" s="1982"/>
      <c r="AD670" s="1982"/>
      <c r="AE670" s="1982"/>
      <c r="AF670" s="2365"/>
      <c r="AG670" s="2366"/>
      <c r="AH670" s="2366"/>
      <c r="AI670" s="2366"/>
      <c r="AJ670" s="2366"/>
      <c r="AK670" s="2367"/>
      <c r="AL670" s="47"/>
      <c r="AM670" s="66"/>
      <c r="AN670" s="66"/>
      <c r="AO670" s="31"/>
      <c r="AP670" s="31"/>
      <c r="AQ670" s="31"/>
      <c r="AR670" s="31"/>
      <c r="AS670" s="31"/>
    </row>
    <row r="671" spans="1:59" ht="14.1" customHeight="1">
      <c r="A671" s="1109"/>
      <c r="B671" s="1106"/>
      <c r="C671" s="1110"/>
      <c r="D671" s="1108" t="s">
        <v>471</v>
      </c>
      <c r="E671" s="2363" t="s">
        <v>992</v>
      </c>
      <c r="F671" s="2363"/>
      <c r="G671" s="2363"/>
      <c r="H671" s="2363"/>
      <c r="I671" s="2363"/>
      <c r="J671" s="2363"/>
      <c r="K671" s="2363"/>
      <c r="L671" s="2363"/>
      <c r="M671" s="2363"/>
      <c r="N671" s="2363"/>
      <c r="O671" s="2363"/>
      <c r="P671" s="2363"/>
      <c r="Q671" s="2363"/>
      <c r="R671" s="2363"/>
      <c r="S671" s="2364"/>
      <c r="T671" s="2346">
        <f>AJ33</f>
        <v>0</v>
      </c>
      <c r="U671" s="2346"/>
      <c r="V671" s="2346"/>
      <c r="W671" s="2346"/>
      <c r="X671" s="2346"/>
      <c r="Y671" s="2346"/>
      <c r="Z671" s="1982">
        <v>3</v>
      </c>
      <c r="AA671" s="1982"/>
      <c r="AB671" s="1982"/>
      <c r="AC671" s="1982"/>
      <c r="AD671" s="1982"/>
      <c r="AE671" s="1982"/>
      <c r="AF671" s="2365"/>
      <c r="AG671" s="2366"/>
      <c r="AH671" s="2366"/>
      <c r="AI671" s="2366"/>
      <c r="AJ671" s="2366"/>
      <c r="AK671" s="2367"/>
      <c r="AL671" s="47"/>
      <c r="AM671" s="66"/>
      <c r="AN671" s="66"/>
      <c r="AO671" s="31"/>
      <c r="AP671" s="31"/>
      <c r="AQ671" s="31"/>
      <c r="AR671" s="31"/>
      <c r="AS671" s="31"/>
    </row>
    <row r="672" spans="1:59" ht="14.1" customHeight="1">
      <c r="A672" s="1104" t="s">
        <v>951</v>
      </c>
      <c r="B672" s="2324" t="s">
        <v>667</v>
      </c>
      <c r="C672" s="2324"/>
      <c r="D672" s="2324"/>
      <c r="E672" s="2324"/>
      <c r="F672" s="2324"/>
      <c r="G672" s="2324"/>
      <c r="H672" s="2324"/>
      <c r="I672" s="2324"/>
      <c r="J672" s="2324"/>
      <c r="K672" s="2324"/>
      <c r="L672" s="2324"/>
      <c r="M672" s="2324"/>
      <c r="N672" s="2324"/>
      <c r="O672" s="2324"/>
      <c r="P672" s="2324"/>
      <c r="Q672" s="2324"/>
      <c r="R672" s="2324"/>
      <c r="S672" s="2325"/>
      <c r="T672" s="2347">
        <f>AK59</f>
        <v>0</v>
      </c>
      <c r="U672" s="2347"/>
      <c r="V672" s="2347"/>
      <c r="W672" s="2347"/>
      <c r="X672" s="2347"/>
      <c r="Y672" s="2347"/>
      <c r="Z672" s="1967">
        <v>10</v>
      </c>
      <c r="AA672" s="1967"/>
      <c r="AB672" s="1967"/>
      <c r="AC672" s="1967"/>
      <c r="AD672" s="1967"/>
      <c r="AE672" s="1967"/>
      <c r="AF672" s="2013">
        <f>IF(T672&gt;Z672,Z672,T672)</f>
        <v>0</v>
      </c>
      <c r="AG672" s="2011"/>
      <c r="AH672" s="2011"/>
      <c r="AI672" s="2011"/>
      <c r="AJ672" s="2011"/>
      <c r="AK672" s="2012"/>
      <c r="AL672" s="47"/>
      <c r="AM672" s="66"/>
      <c r="AN672" s="66"/>
      <c r="AO672" s="31"/>
      <c r="AP672" s="31"/>
      <c r="AQ672" s="31"/>
      <c r="AR672" s="31"/>
      <c r="AS672" s="31"/>
    </row>
    <row r="673" spans="1:45" ht="14.1" customHeight="1">
      <c r="A673" s="1104" t="s">
        <v>961</v>
      </c>
      <c r="B673" s="2324" t="s">
        <v>668</v>
      </c>
      <c r="C673" s="2324"/>
      <c r="D673" s="2324"/>
      <c r="E673" s="2324"/>
      <c r="F673" s="2324"/>
      <c r="G673" s="2324"/>
      <c r="H673" s="2324"/>
      <c r="I673" s="2324"/>
      <c r="J673" s="2324"/>
      <c r="K673" s="2324"/>
      <c r="L673" s="2324"/>
      <c r="M673" s="2324"/>
      <c r="N673" s="2324"/>
      <c r="O673" s="2324"/>
      <c r="P673" s="2324"/>
      <c r="Q673" s="2324"/>
      <c r="R673" s="2324"/>
      <c r="S673" s="2325"/>
      <c r="T673" s="2347">
        <f>AN666</f>
        <v>0</v>
      </c>
      <c r="U673" s="2347"/>
      <c r="V673" s="2347"/>
      <c r="W673" s="2347"/>
      <c r="X673" s="2347"/>
      <c r="Y673" s="2347"/>
      <c r="Z673" s="1967">
        <v>25</v>
      </c>
      <c r="AA673" s="1967"/>
      <c r="AB673" s="1967"/>
      <c r="AC673" s="1967"/>
      <c r="AD673" s="1967"/>
      <c r="AE673" s="1967"/>
      <c r="AF673" s="2013">
        <f>IF(T673&gt;Z673,Z673,T673)</f>
        <v>0</v>
      </c>
      <c r="AG673" s="2011"/>
      <c r="AH673" s="2011"/>
      <c r="AI673" s="2011"/>
      <c r="AJ673" s="2011"/>
      <c r="AK673" s="2012"/>
      <c r="AL673" s="47"/>
      <c r="AM673" s="66"/>
      <c r="AN673" s="47">
        <f>IF(T678&gt;30,30,T678)</f>
        <v>0</v>
      </c>
      <c r="AO673" s="31"/>
      <c r="AP673" s="31"/>
      <c r="AQ673" s="31"/>
      <c r="AR673" s="31"/>
      <c r="AS673" s="31"/>
    </row>
    <row r="674" spans="1:45" ht="14.1" customHeight="1">
      <c r="A674" s="1104"/>
      <c r="B674" s="1106"/>
      <c r="C674" s="1110"/>
      <c r="D674" s="1108" t="s">
        <v>53</v>
      </c>
      <c r="E674" s="2363" t="s">
        <v>993</v>
      </c>
      <c r="F674" s="2363"/>
      <c r="G674" s="2363"/>
      <c r="H674" s="2363"/>
      <c r="I674" s="2363"/>
      <c r="J674" s="2363"/>
      <c r="K674" s="2363"/>
      <c r="L674" s="2363"/>
      <c r="M674" s="2363"/>
      <c r="N674" s="2363"/>
      <c r="O674" s="2363"/>
      <c r="P674" s="2363"/>
      <c r="Q674" s="2363"/>
      <c r="R674" s="2363"/>
      <c r="S674" s="2364"/>
      <c r="T674" s="2346">
        <f>AK270</f>
        <v>0</v>
      </c>
      <c r="U674" s="2346"/>
      <c r="V674" s="2346"/>
      <c r="W674" s="2346"/>
      <c r="X674" s="2346"/>
      <c r="Y674" s="2346"/>
      <c r="Z674" s="1982">
        <v>15</v>
      </c>
      <c r="AA674" s="1982"/>
      <c r="AB674" s="1982"/>
      <c r="AC674" s="1982"/>
      <c r="AD674" s="1982"/>
      <c r="AE674" s="1982"/>
      <c r="AF674" s="2365"/>
      <c r="AG674" s="2366"/>
      <c r="AH674" s="2366"/>
      <c r="AI674" s="2366"/>
      <c r="AJ674" s="2366"/>
      <c r="AK674" s="2367"/>
      <c r="AL674" s="47"/>
      <c r="AM674" s="66"/>
      <c r="AN674" s="66"/>
      <c r="AO674" s="31"/>
      <c r="AP674" s="31"/>
      <c r="AQ674" s="31"/>
      <c r="AR674" s="31"/>
      <c r="AS674" s="31"/>
    </row>
    <row r="675" spans="1:45" ht="14.1" customHeight="1">
      <c r="A675" s="1111"/>
      <c r="B675" s="1112"/>
      <c r="C675" s="1113"/>
      <c r="D675" s="1114" t="s">
        <v>54</v>
      </c>
      <c r="E675" s="2363" t="s">
        <v>994</v>
      </c>
      <c r="F675" s="2363"/>
      <c r="G675" s="2363"/>
      <c r="H675" s="2363"/>
      <c r="I675" s="2363"/>
      <c r="J675" s="2363"/>
      <c r="K675" s="2363"/>
      <c r="L675" s="2363"/>
      <c r="M675" s="2363"/>
      <c r="N675" s="2363"/>
      <c r="O675" s="2363"/>
      <c r="P675" s="2363"/>
      <c r="Q675" s="2363"/>
      <c r="R675" s="2363"/>
      <c r="S675" s="2364"/>
      <c r="T675" s="2346">
        <f>AK478</f>
        <v>0</v>
      </c>
      <c r="U675" s="2346"/>
      <c r="V675" s="2346"/>
      <c r="W675" s="2346"/>
      <c r="X675" s="2346"/>
      <c r="Y675" s="2346"/>
      <c r="Z675" s="1982">
        <v>10</v>
      </c>
      <c r="AA675" s="1982"/>
      <c r="AB675" s="1982"/>
      <c r="AC675" s="1982"/>
      <c r="AD675" s="1982"/>
      <c r="AE675" s="1982"/>
      <c r="AF675" s="2365"/>
      <c r="AG675" s="2366"/>
      <c r="AH675" s="2366"/>
      <c r="AI675" s="2366"/>
      <c r="AJ675" s="2366"/>
      <c r="AK675" s="2367"/>
      <c r="AL675" s="47"/>
      <c r="AM675" s="66"/>
      <c r="AN675" s="66"/>
      <c r="AO675" s="31"/>
      <c r="AP675" s="31"/>
      <c r="AQ675" s="31"/>
      <c r="AR675" s="31"/>
      <c r="AS675" s="31"/>
    </row>
    <row r="676" spans="1:45" ht="14.1" hidden="1" customHeight="1">
      <c r="A676" s="1104"/>
      <c r="B676" s="2324" t="s">
        <v>669</v>
      </c>
      <c r="C676" s="2324"/>
      <c r="D676" s="2324"/>
      <c r="E676" s="2324"/>
      <c r="F676" s="2324"/>
      <c r="G676" s="2324"/>
      <c r="H676" s="2324"/>
      <c r="I676" s="2324"/>
      <c r="J676" s="2324"/>
      <c r="K676" s="2324"/>
      <c r="L676" s="2324"/>
      <c r="M676" s="2324"/>
      <c r="N676" s="2324"/>
      <c r="O676" s="2324"/>
      <c r="P676" s="2324"/>
      <c r="Q676" s="2324"/>
      <c r="R676" s="2324"/>
      <c r="S676" s="2325"/>
      <c r="T676" s="2347">
        <f>IF(AK544&gt;5,5,AK544)</f>
        <v>0</v>
      </c>
      <c r="U676" s="2347"/>
      <c r="V676" s="2347"/>
      <c r="W676" s="2347"/>
      <c r="X676" s="2347"/>
      <c r="Y676" s="2347"/>
      <c r="Z676" s="1967">
        <v>0</v>
      </c>
      <c r="AA676" s="1967"/>
      <c r="AB676" s="1967"/>
      <c r="AC676" s="1967"/>
      <c r="AD676" s="1967"/>
      <c r="AE676" s="1967"/>
      <c r="AF676" s="2013">
        <f>IF(T676&gt;Z676,5,T676)</f>
        <v>0</v>
      </c>
      <c r="AG676" s="2011"/>
      <c r="AH676" s="2011"/>
      <c r="AI676" s="2011"/>
      <c r="AJ676" s="2011"/>
      <c r="AK676" s="2012"/>
      <c r="AL676" s="47"/>
      <c r="AM676" s="66"/>
      <c r="AN676" s="66"/>
      <c r="AO676" s="31"/>
      <c r="AP676" s="31"/>
      <c r="AQ676" s="31"/>
      <c r="AR676" s="31"/>
      <c r="AS676" s="31"/>
    </row>
    <row r="677" spans="1:45" ht="14.1" customHeight="1">
      <c r="A677" s="1458" t="s">
        <v>748</v>
      </c>
      <c r="B677" s="2324" t="s">
        <v>670</v>
      </c>
      <c r="C677" s="2324"/>
      <c r="D677" s="2324"/>
      <c r="E677" s="2324"/>
      <c r="F677" s="2324"/>
      <c r="G677" s="2324"/>
      <c r="H677" s="2324"/>
      <c r="I677" s="2324"/>
      <c r="J677" s="2324"/>
      <c r="K677" s="2324"/>
      <c r="L677" s="2324"/>
      <c r="M677" s="2324"/>
      <c r="N677" s="2324"/>
      <c r="O677" s="2324"/>
      <c r="P677" s="2324"/>
      <c r="Q677" s="2324"/>
      <c r="R677" s="2324"/>
      <c r="S677" s="2325"/>
      <c r="T677" s="2447">
        <f>IF(SUM(T678:Y679)&gt;52,52,SUM(T678:Y679))</f>
        <v>0</v>
      </c>
      <c r="U677" s="2448"/>
      <c r="V677" s="2448"/>
      <c r="W677" s="2448"/>
      <c r="X677" s="2448"/>
      <c r="Y677" s="2449"/>
      <c r="Z677" s="2447">
        <v>32</v>
      </c>
      <c r="AA677" s="2448"/>
      <c r="AB677" s="2448"/>
      <c r="AC677" s="2448"/>
      <c r="AD677" s="2448"/>
      <c r="AE677" s="2449"/>
      <c r="AF677" s="2447">
        <f>$AN$673+$T$679</f>
        <v>0</v>
      </c>
      <c r="AG677" s="2448"/>
      <c r="AH677" s="2448"/>
      <c r="AI677" s="2448"/>
      <c r="AJ677" s="2448"/>
      <c r="AK677" s="2449"/>
      <c r="AL677" s="47"/>
      <c r="AM677" s="66"/>
      <c r="AN677" s="66"/>
      <c r="AO677" s="31"/>
      <c r="AP677" s="31"/>
      <c r="AQ677" s="31"/>
      <c r="AR677" s="31"/>
      <c r="AS677" s="31"/>
    </row>
    <row r="678" spans="1:45" ht="14.1" customHeight="1">
      <c r="A678" s="1115"/>
      <c r="B678" s="1116"/>
      <c r="C678" s="1117"/>
      <c r="D678" s="1118" t="s">
        <v>82</v>
      </c>
      <c r="E678" s="2363" t="s">
        <v>886</v>
      </c>
      <c r="F678" s="2363"/>
      <c r="G678" s="2363"/>
      <c r="H678" s="2363"/>
      <c r="I678" s="2363"/>
      <c r="J678" s="2363"/>
      <c r="K678" s="2363"/>
      <c r="L678" s="2363"/>
      <c r="M678" s="2363"/>
      <c r="N678" s="2363"/>
      <c r="O678" s="2363"/>
      <c r="P678" s="2363"/>
      <c r="Q678" s="2363"/>
      <c r="R678" s="2363"/>
      <c r="S678" s="2364"/>
      <c r="T678" s="2450">
        <f>AC594</f>
        <v>0</v>
      </c>
      <c r="U678" s="2451"/>
      <c r="V678" s="2451"/>
      <c r="W678" s="2451"/>
      <c r="X678" s="2451"/>
      <c r="Y678" s="2452"/>
      <c r="Z678" s="2450">
        <v>30</v>
      </c>
      <c r="AA678" s="2451"/>
      <c r="AB678" s="2451"/>
      <c r="AC678" s="2451"/>
      <c r="AD678" s="2451"/>
      <c r="AE678" s="2452"/>
      <c r="AF678" s="2365"/>
      <c r="AG678" s="2366"/>
      <c r="AH678" s="2366"/>
      <c r="AI678" s="2366"/>
      <c r="AJ678" s="2366"/>
      <c r="AK678" s="2367"/>
      <c r="AL678" s="47"/>
      <c r="AM678" s="66"/>
      <c r="AN678" s="66"/>
      <c r="AO678" s="31"/>
      <c r="AP678" s="31"/>
      <c r="AQ678" s="31"/>
      <c r="AR678" s="31"/>
      <c r="AS678" s="31"/>
    </row>
    <row r="679" spans="1:45" ht="14.1" customHeight="1">
      <c r="A679" s="1119"/>
      <c r="B679" s="1106"/>
      <c r="C679" s="1110"/>
      <c r="D679" s="1108" t="s">
        <v>83</v>
      </c>
      <c r="E679" s="2363" t="s">
        <v>887</v>
      </c>
      <c r="F679" s="2363"/>
      <c r="G679" s="2363"/>
      <c r="H679" s="2363"/>
      <c r="I679" s="2363"/>
      <c r="J679" s="2363"/>
      <c r="K679" s="2363"/>
      <c r="L679" s="2363"/>
      <c r="M679" s="2363"/>
      <c r="N679" s="2363"/>
      <c r="O679" s="2363"/>
      <c r="P679" s="2363"/>
      <c r="Q679" s="2363"/>
      <c r="R679" s="2363"/>
      <c r="S679" s="2364"/>
      <c r="T679" s="2116">
        <f>IF(AJ618&gt;0,2,0)</f>
        <v>0</v>
      </c>
      <c r="U679" s="2117"/>
      <c r="V679" s="2117"/>
      <c r="W679" s="2117"/>
      <c r="X679" s="2117"/>
      <c r="Y679" s="2118"/>
      <c r="Z679" s="1991">
        <v>2</v>
      </c>
      <c r="AA679" s="1992"/>
      <c r="AB679" s="1992"/>
      <c r="AC679" s="1992"/>
      <c r="AD679" s="1992"/>
      <c r="AE679" s="1993"/>
      <c r="AF679" s="2365"/>
      <c r="AG679" s="2366"/>
      <c r="AH679" s="2366"/>
      <c r="AI679" s="2366"/>
      <c r="AJ679" s="2366"/>
      <c r="AK679" s="2367"/>
      <c r="AL679" s="47"/>
      <c r="AM679" s="66"/>
      <c r="AN679" s="66"/>
      <c r="AO679" s="31"/>
      <c r="AP679" s="31"/>
      <c r="AQ679" s="31"/>
      <c r="AR679" s="31"/>
      <c r="AS679" s="31"/>
    </row>
    <row r="680" spans="1:45" ht="14.1" customHeight="1">
      <c r="A680" s="1115" t="s">
        <v>749</v>
      </c>
      <c r="B680" s="2324" t="s">
        <v>671</v>
      </c>
      <c r="C680" s="2324"/>
      <c r="D680" s="2324"/>
      <c r="E680" s="2324"/>
      <c r="F680" s="2324"/>
      <c r="G680" s="2324"/>
      <c r="H680" s="2324"/>
      <c r="I680" s="2324"/>
      <c r="J680" s="2324"/>
      <c r="K680" s="2324"/>
      <c r="L680" s="2324"/>
      <c r="M680" s="2324"/>
      <c r="N680" s="2324"/>
      <c r="O680" s="2324"/>
      <c r="P680" s="2324"/>
      <c r="Q680" s="2324"/>
      <c r="R680" s="2324"/>
      <c r="S680" s="2325"/>
      <c r="T680" s="2347">
        <f>AJ659</f>
        <v>0</v>
      </c>
      <c r="U680" s="2347"/>
      <c r="V680" s="2347"/>
      <c r="W680" s="2347"/>
      <c r="X680" s="2347"/>
      <c r="Y680" s="2347"/>
      <c r="Z680" s="1967">
        <v>10</v>
      </c>
      <c r="AA680" s="1967"/>
      <c r="AB680" s="1967"/>
      <c r="AC680" s="1967"/>
      <c r="AD680" s="1967"/>
      <c r="AE680" s="1967"/>
      <c r="AF680" s="2013">
        <f>IF(T680&gt;Z680,Z680,T680)</f>
        <v>0</v>
      </c>
      <c r="AG680" s="2011"/>
      <c r="AH680" s="2011"/>
      <c r="AI680" s="2011"/>
      <c r="AJ680" s="2011"/>
      <c r="AK680" s="2012"/>
      <c r="AL680" s="47"/>
      <c r="AM680" s="66"/>
      <c r="AN680" s="66"/>
      <c r="AO680" s="31"/>
      <c r="AP680" s="31"/>
      <c r="AQ680" s="31"/>
      <c r="AR680" s="31"/>
      <c r="AS680" s="31"/>
    </row>
    <row r="681" spans="1:45" ht="14.1" customHeight="1">
      <c r="A681" s="2362" t="s">
        <v>996</v>
      </c>
      <c r="B681" s="2324"/>
      <c r="C681" s="2324"/>
      <c r="D681" s="2324"/>
      <c r="E681" s="2324"/>
      <c r="F681" s="2324"/>
      <c r="G681" s="2324"/>
      <c r="H681" s="2324"/>
      <c r="I681" s="2324"/>
      <c r="J681" s="2324"/>
      <c r="K681" s="2324"/>
      <c r="L681" s="2324"/>
      <c r="M681" s="2324"/>
      <c r="N681" s="2324"/>
      <c r="O681" s="2324"/>
      <c r="P681" s="2324"/>
      <c r="Q681" s="2324"/>
      <c r="R681" s="2324"/>
      <c r="S681" s="2325"/>
      <c r="T681" s="1608"/>
      <c r="U681" s="1608"/>
      <c r="V681" s="1608"/>
      <c r="W681" s="1608"/>
      <c r="X681" s="1608"/>
      <c r="Y681" s="1608"/>
      <c r="Z681" s="1982" t="s">
        <v>995</v>
      </c>
      <c r="AA681" s="1982"/>
      <c r="AB681" s="1982"/>
      <c r="AC681" s="1982"/>
      <c r="AD681" s="1982"/>
      <c r="AE681" s="1982"/>
      <c r="AF681" s="2013">
        <f>IF(T681&gt;0,T681,0)</f>
        <v>0</v>
      </c>
      <c r="AG681" s="2011"/>
      <c r="AH681" s="2011"/>
      <c r="AI681" s="2011"/>
      <c r="AJ681" s="2011"/>
      <c r="AK681" s="2012"/>
      <c r="AL681" s="47"/>
      <c r="AM681" s="66"/>
      <c r="AN681" s="66"/>
      <c r="AO681" s="31"/>
      <c r="AP681" s="31"/>
      <c r="AQ681" s="31"/>
      <c r="AR681" s="31"/>
      <c r="AS681" s="31"/>
    </row>
    <row r="682" spans="1:45" ht="14.1" customHeight="1">
      <c r="A682" s="2356" t="s">
        <v>272</v>
      </c>
      <c r="B682" s="2357"/>
      <c r="C682" s="2357"/>
      <c r="D682" s="2357"/>
      <c r="E682" s="2357"/>
      <c r="F682" s="2357"/>
      <c r="G682" s="2357"/>
      <c r="H682" s="2357"/>
      <c r="I682" s="2357"/>
      <c r="J682" s="2357"/>
      <c r="K682" s="2357"/>
      <c r="L682" s="2357"/>
      <c r="M682" s="2357"/>
      <c r="N682" s="2357"/>
      <c r="O682" s="2357"/>
      <c r="P682" s="2357"/>
      <c r="Q682" s="2357"/>
      <c r="R682" s="2357"/>
      <c r="S682" s="2357"/>
      <c r="T682" s="2357"/>
      <c r="U682" s="2357"/>
      <c r="V682" s="2357"/>
      <c r="W682" s="2357"/>
      <c r="X682" s="2357"/>
      <c r="Y682" s="2357"/>
      <c r="Z682" s="2357"/>
      <c r="AA682" s="2357"/>
      <c r="AB682" s="2357"/>
      <c r="AC682" s="2357"/>
      <c r="AD682" s="2357"/>
      <c r="AE682" s="2358"/>
      <c r="AF682" s="2350">
        <f>SUM(AF669:AK680)-$AF$681</f>
        <v>0</v>
      </c>
      <c r="AG682" s="2351"/>
      <c r="AH682" s="2351"/>
      <c r="AI682" s="2351"/>
      <c r="AJ682" s="2351"/>
      <c r="AK682" s="2352"/>
      <c r="AL682" s="47"/>
      <c r="AM682" s="66"/>
      <c r="AN682" s="66"/>
      <c r="AO682" s="31"/>
      <c r="AP682" s="31"/>
      <c r="AQ682" s="31"/>
      <c r="AR682" s="31"/>
      <c r="AS682" s="31"/>
    </row>
    <row r="683" spans="1:45" ht="14.1" customHeight="1">
      <c r="A683" s="2359"/>
      <c r="B683" s="2360"/>
      <c r="C683" s="2360"/>
      <c r="D683" s="2360"/>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2360"/>
      <c r="AE683" s="2361"/>
      <c r="AF683" s="2353"/>
      <c r="AG683" s="2354"/>
      <c r="AH683" s="2354"/>
      <c r="AI683" s="2354"/>
      <c r="AJ683" s="2354"/>
      <c r="AK683" s="2355"/>
      <c r="AL683" s="47"/>
      <c r="AM683" s="66"/>
      <c r="AN683" s="66"/>
      <c r="AO683" s="31"/>
      <c r="AP683" s="31"/>
      <c r="AQ683" s="31"/>
      <c r="AR683" s="31"/>
      <c r="AS683" s="31"/>
    </row>
    <row r="684" spans="1:45" ht="14.1" customHeight="1">
      <c r="A684" s="2493" t="s">
        <v>192</v>
      </c>
      <c r="B684" s="2493"/>
      <c r="C684" s="2493"/>
      <c r="D684" s="2493"/>
      <c r="E684" s="2493"/>
      <c r="F684" s="2493"/>
      <c r="G684" s="2493"/>
      <c r="H684" s="2493"/>
      <c r="I684" s="2493"/>
      <c r="J684" s="2493"/>
      <c r="K684" s="2493"/>
      <c r="L684" s="2493"/>
      <c r="M684" s="2493"/>
      <c r="N684" s="2493"/>
      <c r="O684" s="2493"/>
      <c r="P684" s="2493"/>
      <c r="Q684" s="2493"/>
      <c r="R684" s="2493"/>
      <c r="S684" s="2493"/>
      <c r="T684" s="2493"/>
      <c r="U684" s="2493"/>
      <c r="V684" s="2493"/>
      <c r="W684" s="2493"/>
      <c r="X684" s="2493"/>
      <c r="Y684" s="2493"/>
      <c r="Z684" s="2493"/>
      <c r="AA684" s="2493"/>
      <c r="AB684" s="2493"/>
      <c r="AC684" s="2493"/>
      <c r="AD684" s="2493"/>
      <c r="AE684" s="2493"/>
      <c r="AF684" s="2493"/>
      <c r="AG684" s="2493"/>
      <c r="AH684" s="2493"/>
      <c r="AI684" s="2493"/>
      <c r="AJ684" s="2493"/>
      <c r="AK684" s="2493"/>
      <c r="AL684" s="2493"/>
    </row>
    <row r="685" spans="1:45" ht="14.1" customHeight="1">
      <c r="A685" s="2493"/>
      <c r="B685" s="2493"/>
      <c r="C685" s="2493"/>
      <c r="D685" s="2493"/>
      <c r="E685" s="2493"/>
      <c r="F685" s="2493"/>
      <c r="G685" s="2493"/>
      <c r="H685" s="2493"/>
      <c r="I685" s="2493"/>
      <c r="J685" s="2493"/>
      <c r="K685" s="2493"/>
      <c r="L685" s="2493"/>
      <c r="M685" s="2493"/>
      <c r="N685" s="2493"/>
      <c r="O685" s="2493"/>
      <c r="P685" s="2493"/>
      <c r="Q685" s="2493"/>
      <c r="R685" s="2493"/>
      <c r="S685" s="2493"/>
      <c r="T685" s="2493"/>
      <c r="U685" s="2493"/>
      <c r="V685" s="2493"/>
      <c r="W685" s="2493"/>
      <c r="X685" s="2493"/>
      <c r="Y685" s="2493"/>
      <c r="Z685" s="2493"/>
      <c r="AA685" s="2493"/>
      <c r="AB685" s="2493"/>
      <c r="AC685" s="2493"/>
      <c r="AD685" s="2493"/>
      <c r="AE685" s="2493"/>
      <c r="AF685" s="2493"/>
      <c r="AG685" s="2493"/>
      <c r="AH685" s="2493"/>
      <c r="AI685" s="2493"/>
      <c r="AJ685" s="2493"/>
      <c r="AK685" s="2493"/>
      <c r="AL685" s="2493"/>
    </row>
    <row r="686" spans="1:45" ht="14.1" customHeight="1">
      <c r="A686" s="2493"/>
      <c r="B686" s="2493"/>
      <c r="C686" s="2493"/>
      <c r="D686" s="2493"/>
      <c r="E686" s="2493"/>
      <c r="F686" s="2493"/>
      <c r="G686" s="2493"/>
      <c r="H686" s="2493"/>
      <c r="I686" s="2493"/>
      <c r="J686" s="2493"/>
      <c r="K686" s="2493"/>
      <c r="L686" s="2493"/>
      <c r="M686" s="2493"/>
      <c r="N686" s="2493"/>
      <c r="O686" s="2493"/>
      <c r="P686" s="2493"/>
      <c r="Q686" s="2493"/>
      <c r="R686" s="2493"/>
      <c r="S686" s="2493"/>
      <c r="T686" s="2493"/>
      <c r="U686" s="2493"/>
      <c r="V686" s="2493"/>
      <c r="W686" s="2493"/>
      <c r="X686" s="2493"/>
      <c r="Y686" s="2493"/>
      <c r="Z686" s="2493"/>
      <c r="AA686" s="2493"/>
      <c r="AB686" s="2493"/>
      <c r="AC686" s="2493"/>
      <c r="AD686" s="2493"/>
      <c r="AE686" s="2493"/>
      <c r="AF686" s="2493"/>
      <c r="AG686" s="2493"/>
      <c r="AH686" s="2493"/>
      <c r="AI686" s="2493"/>
      <c r="AJ686" s="2493"/>
      <c r="AK686" s="2493"/>
      <c r="AL686" s="2493"/>
    </row>
    <row r="687" spans="1:45" ht="14.1" customHeight="1">
      <c r="A687" s="2493"/>
      <c r="B687" s="2493"/>
      <c r="C687" s="2493"/>
      <c r="D687" s="2493"/>
      <c r="E687" s="2493"/>
      <c r="F687" s="2493"/>
      <c r="G687" s="2493"/>
      <c r="H687" s="2493"/>
      <c r="I687" s="2493"/>
      <c r="J687" s="2493"/>
      <c r="K687" s="2493"/>
      <c r="L687" s="2493"/>
      <c r="M687" s="2493"/>
      <c r="N687" s="2493"/>
      <c r="O687" s="2493"/>
      <c r="P687" s="2493"/>
      <c r="Q687" s="2493"/>
      <c r="R687" s="2493"/>
      <c r="S687" s="2493"/>
      <c r="T687" s="2493"/>
      <c r="U687" s="2493"/>
      <c r="V687" s="2493"/>
      <c r="W687" s="2493"/>
      <c r="X687" s="2493"/>
      <c r="Y687" s="2493"/>
      <c r="Z687" s="2493"/>
      <c r="AA687" s="2493"/>
      <c r="AB687" s="2493"/>
      <c r="AC687" s="2493"/>
      <c r="AD687" s="2493"/>
      <c r="AE687" s="2493"/>
      <c r="AF687" s="2493"/>
      <c r="AG687" s="2493"/>
      <c r="AH687" s="2493"/>
      <c r="AI687" s="2493"/>
      <c r="AJ687" s="2493"/>
      <c r="AK687" s="2493"/>
      <c r="AL687" s="2493"/>
      <c r="AM687" s="65"/>
      <c r="AN687" s="65"/>
    </row>
    <row r="688" spans="1:45" ht="14.1" customHeight="1">
      <c r="A688" s="2493"/>
      <c r="B688" s="2493"/>
      <c r="C688" s="2493"/>
      <c r="D688" s="2493"/>
      <c r="E688" s="2493"/>
      <c r="F688" s="2493"/>
      <c r="G688" s="2493"/>
      <c r="H688" s="2493"/>
      <c r="I688" s="2493"/>
      <c r="J688" s="2493"/>
      <c r="K688" s="2493"/>
      <c r="L688" s="2493"/>
      <c r="M688" s="2493"/>
      <c r="N688" s="2493"/>
      <c r="O688" s="2493"/>
      <c r="P688" s="2493"/>
      <c r="Q688" s="2493"/>
      <c r="R688" s="2493"/>
      <c r="S688" s="2493"/>
      <c r="T688" s="2493"/>
      <c r="U688" s="2493"/>
      <c r="V688" s="2493"/>
      <c r="W688" s="2493"/>
      <c r="X688" s="2493"/>
      <c r="Y688" s="2493"/>
      <c r="Z688" s="2493"/>
      <c r="AA688" s="2493"/>
      <c r="AB688" s="2493"/>
      <c r="AC688" s="2493"/>
      <c r="AD688" s="2493"/>
      <c r="AE688" s="2493"/>
      <c r="AF688" s="2493"/>
      <c r="AG688" s="2493"/>
      <c r="AH688" s="2493"/>
      <c r="AI688" s="2493"/>
      <c r="AJ688" s="2493"/>
      <c r="AK688" s="2493"/>
      <c r="AL688" s="2493"/>
      <c r="AM688" s="65"/>
      <c r="AN688" s="65"/>
    </row>
    <row r="689" spans="1:40" ht="14.1" customHeight="1">
      <c r="A689" s="2493"/>
      <c r="B689" s="2493"/>
      <c r="C689" s="2493"/>
      <c r="D689" s="2493"/>
      <c r="E689" s="2493"/>
      <c r="F689" s="2493"/>
      <c r="G689" s="2493"/>
      <c r="H689" s="2493"/>
      <c r="I689" s="2493"/>
      <c r="J689" s="2493"/>
      <c r="K689" s="2493"/>
      <c r="L689" s="2493"/>
      <c r="M689" s="2493"/>
      <c r="N689" s="2493"/>
      <c r="O689" s="2493"/>
      <c r="P689" s="2493"/>
      <c r="Q689" s="2493"/>
      <c r="R689" s="2493"/>
      <c r="S689" s="2493"/>
      <c r="T689" s="2493"/>
      <c r="U689" s="2493"/>
      <c r="V689" s="2493"/>
      <c r="W689" s="2493"/>
      <c r="X689" s="2493"/>
      <c r="Y689" s="2493"/>
      <c r="Z689" s="2493"/>
      <c r="AA689" s="2493"/>
      <c r="AB689" s="2493"/>
      <c r="AC689" s="2493"/>
      <c r="AD689" s="2493"/>
      <c r="AE689" s="2493"/>
      <c r="AF689" s="2493"/>
      <c r="AG689" s="2493"/>
      <c r="AH689" s="2493"/>
      <c r="AI689" s="2493"/>
      <c r="AJ689" s="2493"/>
      <c r="AK689" s="2493"/>
      <c r="AL689" s="2493"/>
      <c r="AM689" s="65"/>
      <c r="AN689" s="65"/>
    </row>
    <row r="690" spans="1:40" ht="14.1"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M698" s="65"/>
      <c r="AN698" s="65"/>
    </row>
    <row r="699" spans="1:40" ht="14.1" customHeight="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704" s="31"/>
      <c r="AM704" s="65"/>
      <c r="AN704" s="65"/>
    </row>
    <row r="705" spans="1:40" ht="14.1" customHeight="1">
      <c r="A705" s="31"/>
      <c r="AM705" s="65"/>
      <c r="AN705" s="65"/>
    </row>
    <row r="706" spans="1:40" ht="14.1" customHeight="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M711" s="65"/>
      <c r="AN711" s="65"/>
    </row>
    <row r="712" spans="1:40" ht="14.1" customHeight="1">
      <c r="A712" s="31"/>
      <c r="AM712" s="65"/>
      <c r="AN712" s="65"/>
    </row>
    <row r="713" spans="1:40" ht="14.1" customHeight="1">
      <c r="A713" s="31"/>
      <c r="AF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722" s="31"/>
      <c r="AM722" s="65"/>
      <c r="AN722" s="65"/>
    </row>
    <row r="723" spans="1:40" ht="14.1" customHeight="1">
      <c r="A723" s="3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row r="730" spans="1:40" ht="14.1" customHeight="1">
      <c r="AM730" s="65"/>
      <c r="AN730" s="65"/>
    </row>
    <row r="731" spans="1:40" ht="14.1"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AF101:AL101"/>
    <mergeCell ref="AF82:AL82"/>
    <mergeCell ref="AJ131:AK131"/>
    <mergeCell ref="B58:S58"/>
    <mergeCell ref="AF138:AL138"/>
    <mergeCell ref="H104:I104"/>
    <mergeCell ref="H129:I129"/>
    <mergeCell ref="H141:I141"/>
    <mergeCell ref="AK59:AM59"/>
    <mergeCell ref="H277:R277"/>
    <mergeCell ref="P278:R278"/>
    <mergeCell ref="P287:R287"/>
    <mergeCell ref="AA287:AF287"/>
    <mergeCell ref="H280:R280"/>
    <mergeCell ref="AA280:AK280"/>
    <mergeCell ref="AI278:AK278"/>
    <mergeCell ref="AA285:AK285"/>
    <mergeCell ref="AA283:AK283"/>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O573:P573"/>
    <mergeCell ref="U572:V572"/>
    <mergeCell ref="O572:P572"/>
    <mergeCell ref="Q573:R573"/>
    <mergeCell ref="S573:T573"/>
    <mergeCell ref="U573:V573"/>
    <mergeCell ref="Q572:R572"/>
    <mergeCell ref="S572:T572"/>
    <mergeCell ref="Q574:R574"/>
    <mergeCell ref="S574:T574"/>
    <mergeCell ref="U574:V574"/>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I580:BM581"/>
    <mergeCell ref="BI567:BK567"/>
    <mergeCell ref="BL567:BN567"/>
    <mergeCell ref="BO566:BQ566"/>
    <mergeCell ref="BV564:BY564"/>
    <mergeCell ref="BR561:BT561"/>
    <mergeCell ref="BL565:BN565"/>
    <mergeCell ref="BL561:BN561"/>
    <mergeCell ref="BO561:BQ561"/>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formula1>"N/A, Yes"</formula1>
    </dataValidation>
    <dataValidation type="whole" allowBlank="1" showInputMessage="1" showErrorMessage="1" error="Please enter whole numbers only" sqref="E585:E593">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6:X496">
      <formula1>$AN$488:$AN$490</formula1>
    </dataValidation>
    <dataValidation type="list" allowBlank="1" showInputMessage="1" showErrorMessage="1" sqref="G522:AF522">
      <formula1>$AN$515:$AN$518</formula1>
    </dataValidation>
    <dataValidation type="list" allowBlank="1" showInputMessage="1" showErrorMessage="1" sqref="C28:AD28">
      <formula1>$AN$29:$AN$32</formula1>
    </dataValidation>
    <dataValidation type="list" allowBlank="1" showInputMessage="1" showErrorMessage="1" sqref="F512:Z512">
      <formula1>$AN$499:$AN$507</formula1>
    </dataValidation>
    <dataValidation type="list" allowBlank="1" showInputMessage="1" showErrorMessage="1" sqref="F489:Z489">
      <formula1>$AN$478:$AN$486</formula1>
    </dataValidation>
    <dataValidation type="list" allowBlank="1" showInputMessage="1" showErrorMessage="1" sqref="V505:X505">
      <formula1>$AV$488:$AV$491</formula1>
    </dataValidation>
    <dataValidation type="list" allowBlank="1" showInputMessage="1" showErrorMessage="1" sqref="V507:X507">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7:H517">
      <formula1>$AN$509:$AN$511</formula1>
    </dataValidation>
    <dataValidation type="list" allowBlank="1" showInputMessage="1" showErrorMessage="1" sqref="V501:X501">
      <formula1>$AN$492:$AN$494</formula1>
    </dataValidation>
    <dataValidation type="whole" allowBlank="1" showInputMessage="1" showErrorMessage="1" sqref="AJ618:AK618">
      <formula1>0</formula1>
      <formula2>2</formula2>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3:AF534">
      <formula1>$AN$520:$AN$523</formula1>
    </dataValidation>
    <dataValidation type="list" allowBlank="1" showInputMessage="1" showErrorMessage="1" sqref="V494:X494">
      <formula1>$AQ$488:$AQ$490</formula1>
    </dataValidation>
    <dataValidation type="list" showInputMessage="1" showErrorMessage="1" sqref="F57:O57">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Normal="100" workbookViewId="0">
      <selection activeCell="J9" sqref="J9"/>
    </sheetView>
  </sheetViews>
  <sheetFormatPr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496" t="s">
        <v>1169</v>
      </c>
      <c r="B1" s="2496"/>
      <c r="C1" s="2496"/>
      <c r="D1" s="2496"/>
      <c r="E1" s="2496"/>
      <c r="F1" s="2496"/>
      <c r="G1" s="2496"/>
      <c r="H1" s="2496"/>
      <c r="I1" s="2496"/>
      <c r="J1" s="2496"/>
      <c r="K1" s="1413"/>
    </row>
    <row r="2" spans="1:11" ht="15">
      <c r="A2" s="2496"/>
      <c r="B2" s="2496"/>
      <c r="C2" s="2496"/>
      <c r="D2" s="2496"/>
      <c r="E2" s="2496"/>
      <c r="F2" s="2496"/>
      <c r="G2" s="2496"/>
      <c r="H2" s="2496"/>
      <c r="I2" s="2496"/>
      <c r="J2" s="2496"/>
      <c r="K2" s="1413"/>
    </row>
    <row r="3" spans="1:11" ht="14.25">
      <c r="A3" s="1081"/>
      <c r="B3" s="1081"/>
      <c r="C3" s="1081"/>
      <c r="D3" s="1081"/>
      <c r="E3" s="1081"/>
      <c r="F3" s="1081"/>
      <c r="G3" s="1081"/>
      <c r="H3" s="1081"/>
      <c r="I3" s="1081"/>
      <c r="J3" s="1081"/>
      <c r="K3" s="1081"/>
    </row>
    <row r="4" spans="1:11" ht="14.25">
      <c r="A4" s="1081"/>
      <c r="B4" s="1081"/>
      <c r="C4" s="2505" t="s">
        <v>117</v>
      </c>
      <c r="D4" s="2505"/>
      <c r="E4" s="2505"/>
      <c r="F4" s="2505"/>
      <c r="G4" s="2505"/>
      <c r="H4" s="2505"/>
      <c r="I4" s="2505"/>
      <c r="J4" s="2505"/>
      <c r="K4" s="1081"/>
    </row>
    <row r="5" spans="1:11" ht="14.25">
      <c r="A5" s="1081"/>
      <c r="B5" s="1081"/>
      <c r="C5" s="2505"/>
      <c r="D5" s="2505"/>
      <c r="E5" s="2505"/>
      <c r="F5" s="2505"/>
      <c r="G5" s="2505"/>
      <c r="H5" s="2505"/>
      <c r="I5" s="2505"/>
      <c r="J5" s="2505"/>
      <c r="K5" s="1081"/>
    </row>
    <row r="6" spans="1:11" ht="14.25">
      <c r="A6" s="1081"/>
      <c r="B6" s="1081"/>
      <c r="C6" s="1412"/>
      <c r="D6" s="1412"/>
      <c r="E6" s="1412"/>
      <c r="F6" s="1412"/>
      <c r="G6" s="1412"/>
      <c r="H6" s="1412"/>
      <c r="I6" s="1412"/>
      <c r="J6" s="1412"/>
      <c r="K6" s="1081"/>
    </row>
    <row r="7" spans="1:11" ht="14.25">
      <c r="A7" s="1081"/>
      <c r="B7" s="1081"/>
      <c r="C7" s="1220" t="s">
        <v>0</v>
      </c>
      <c r="D7" s="1412"/>
      <c r="E7" s="2506">
        <f>Application!H16</f>
        <v>0</v>
      </c>
      <c r="F7" s="2506"/>
      <c r="G7" s="2506"/>
      <c r="H7" s="1412"/>
      <c r="I7" s="1220" t="s">
        <v>2027</v>
      </c>
      <c r="J7" s="1217">
        <f>Application!AG440+Application!AG438</f>
        <v>0</v>
      </c>
      <c r="K7" s="1081"/>
    </row>
    <row r="8" spans="1:11" ht="14.25">
      <c r="A8" s="1081"/>
      <c r="B8" s="1081"/>
      <c r="C8" s="1220" t="s">
        <v>1</v>
      </c>
      <c r="D8" s="1412"/>
      <c r="E8" s="2506">
        <f>Application!H18</f>
        <v>0</v>
      </c>
      <c r="F8" s="2506"/>
      <c r="G8" s="2506"/>
      <c r="H8" s="1412"/>
      <c r="I8" s="1220" t="s">
        <v>2028</v>
      </c>
      <c r="J8" s="1218">
        <f>Application!CD659</f>
        <v>0</v>
      </c>
      <c r="K8" s="1081"/>
    </row>
    <row r="9" spans="1:11" ht="14.25">
      <c r="A9" s="1081"/>
      <c r="B9" s="1081"/>
      <c r="C9" s="1220" t="s">
        <v>2</v>
      </c>
      <c r="D9" s="1412"/>
      <c r="E9" s="2507" t="str">
        <f>Application!D226</f>
        <v>(select one)</v>
      </c>
      <c r="F9" s="2507"/>
      <c r="G9" s="2507"/>
      <c r="H9" s="1412"/>
      <c r="I9" s="1220" t="s">
        <v>2026</v>
      </c>
      <c r="J9" s="1219"/>
      <c r="K9" s="1081"/>
    </row>
    <row r="10" spans="1:11" ht="14.25">
      <c r="A10" s="1081"/>
      <c r="B10" s="1081"/>
      <c r="C10" s="2505" t="s">
        <v>2020</v>
      </c>
      <c r="D10" s="2505"/>
      <c r="E10" s="2508" t="str">
        <f>Application!E229</f>
        <v>N/A</v>
      </c>
      <c r="F10" s="2508"/>
      <c r="G10" s="2508"/>
      <c r="H10" s="1412"/>
      <c r="I10" s="1221" t="s">
        <v>2029</v>
      </c>
      <c r="J10" s="1222">
        <f>J8-J9</f>
        <v>0</v>
      </c>
      <c r="K10" s="1081"/>
    </row>
    <row r="11" spans="1:11" ht="14.25">
      <c r="A11" s="1081"/>
      <c r="B11" s="1081"/>
      <c r="C11" s="1223"/>
      <c r="D11" s="1081"/>
      <c r="E11" s="1081"/>
      <c r="F11" s="1081"/>
      <c r="G11" s="1081"/>
      <c r="H11" s="1081"/>
      <c r="I11" s="1081"/>
      <c r="J11" s="1081"/>
      <c r="K11" s="1081"/>
    </row>
    <row r="12" spans="1:11" ht="14.25">
      <c r="A12" s="1081"/>
      <c r="B12" s="1081"/>
      <c r="C12" s="2497" t="s">
        <v>118</v>
      </c>
      <c r="D12" s="2498"/>
      <c r="E12" s="2499"/>
      <c r="F12" s="2503" t="s">
        <v>1281</v>
      </c>
      <c r="G12" s="2503" t="s">
        <v>119</v>
      </c>
      <c r="H12" s="2503" t="s">
        <v>2031</v>
      </c>
      <c r="I12" s="2503" t="s">
        <v>1282</v>
      </c>
      <c r="J12" s="2503" t="s">
        <v>2032</v>
      </c>
      <c r="K12" s="1081"/>
    </row>
    <row r="13" spans="1:11" ht="14.25">
      <c r="A13" s="1081"/>
      <c r="B13" s="1081"/>
      <c r="C13" s="2500"/>
      <c r="D13" s="2501"/>
      <c r="E13" s="2502"/>
      <c r="F13" s="2504"/>
      <c r="G13" s="2504"/>
      <c r="H13" s="2504"/>
      <c r="I13" s="2504"/>
      <c r="J13" s="2504"/>
      <c r="K13" s="1081"/>
    </row>
    <row r="14" spans="1:11" ht="15">
      <c r="A14" s="1081"/>
      <c r="B14" s="1081"/>
      <c r="C14" s="1224" t="s">
        <v>2237</v>
      </c>
      <c r="D14" s="1225"/>
      <c r="E14" s="1225"/>
      <c r="F14" s="1226"/>
      <c r="G14" s="1227"/>
      <c r="H14" s="1228"/>
      <c r="I14" s="1228"/>
      <c r="J14" s="1228"/>
      <c r="K14" s="1081"/>
    </row>
    <row r="15" spans="1:11" ht="14.25">
      <c r="A15" s="1081"/>
      <c r="B15" s="1081"/>
      <c r="C15" s="1229" t="s">
        <v>120</v>
      </c>
      <c r="D15" s="1081" t="s">
        <v>121</v>
      </c>
      <c r="E15" s="1081"/>
      <c r="F15" s="463"/>
      <c r="G15" s="464"/>
      <c r="H15" s="655"/>
      <c r="I15" s="655"/>
      <c r="J15" s="655"/>
      <c r="K15" s="1081"/>
    </row>
    <row r="16" spans="1:11" ht="14.25">
      <c r="A16" s="1081"/>
      <c r="B16" s="1081"/>
      <c r="C16" s="1229" t="s">
        <v>122</v>
      </c>
      <c r="D16" s="1081" t="s">
        <v>124</v>
      </c>
      <c r="E16" s="1081"/>
      <c r="F16" s="463"/>
      <c r="G16" s="464"/>
      <c r="H16" s="655"/>
      <c r="I16" s="655"/>
      <c r="J16" s="655"/>
      <c r="K16" s="1081"/>
    </row>
    <row r="17" spans="1:11" ht="14.25">
      <c r="A17" s="1081"/>
      <c r="B17" s="1081"/>
      <c r="C17" s="1229" t="s">
        <v>123</v>
      </c>
      <c r="D17" s="1081" t="s">
        <v>1170</v>
      </c>
      <c r="E17" s="1081"/>
      <c r="F17" s="463"/>
      <c r="G17" s="464"/>
      <c r="H17" s="655"/>
      <c r="I17" s="655"/>
      <c r="J17" s="655"/>
      <c r="K17" s="1081"/>
    </row>
    <row r="18" spans="1:11" ht="14.25">
      <c r="A18" s="1081"/>
      <c r="B18" s="1081"/>
      <c r="C18" s="1229" t="s">
        <v>125</v>
      </c>
      <c r="D18" s="1230" t="s">
        <v>1171</v>
      </c>
      <c r="E18" s="1230"/>
      <c r="F18" s="463"/>
      <c r="G18" s="464"/>
      <c r="H18" s="655"/>
      <c r="I18" s="655"/>
      <c r="J18" s="655"/>
      <c r="K18" s="1081"/>
    </row>
    <row r="19" spans="1:11" ht="14.25">
      <c r="A19" s="1081"/>
      <c r="B19" s="1081"/>
      <c r="C19" s="1229" t="s">
        <v>126</v>
      </c>
      <c r="D19" s="1230" t="s">
        <v>607</v>
      </c>
      <c r="E19" s="1230"/>
      <c r="F19" s="463"/>
      <c r="G19" s="464"/>
      <c r="H19" s="655"/>
      <c r="I19" s="655"/>
      <c r="J19" s="655"/>
      <c r="K19" s="1081"/>
    </row>
    <row r="20" spans="1:11" ht="14.25">
      <c r="A20" s="1081"/>
      <c r="B20" s="1081"/>
      <c r="C20" s="1229" t="s">
        <v>127</v>
      </c>
      <c r="D20" s="1230" t="s">
        <v>608</v>
      </c>
      <c r="E20" s="1230"/>
      <c r="F20" s="463"/>
      <c r="G20" s="464"/>
      <c r="H20" s="655"/>
      <c r="I20" s="655"/>
      <c r="J20" s="655"/>
      <c r="K20" s="1081"/>
    </row>
    <row r="21" spans="1:11" ht="15">
      <c r="A21" s="1081"/>
      <c r="B21" s="1081"/>
      <c r="C21" s="1224" t="s">
        <v>1915</v>
      </c>
      <c r="D21" s="1224"/>
      <c r="E21" s="1224"/>
      <c r="F21" s="1226"/>
      <c r="G21" s="1227"/>
      <c r="H21" s="1228"/>
      <c r="I21" s="1228"/>
      <c r="J21" s="1228"/>
      <c r="K21" s="1081"/>
    </row>
    <row r="22" spans="1:11" ht="14.25">
      <c r="A22" s="1081"/>
      <c r="B22" s="1081"/>
      <c r="C22" s="1229" t="s">
        <v>128</v>
      </c>
      <c r="D22" s="1230" t="s">
        <v>1172</v>
      </c>
      <c r="E22" s="1230"/>
      <c r="F22" s="463"/>
      <c r="G22" s="464"/>
      <c r="H22" s="655"/>
      <c r="I22" s="655"/>
      <c r="J22" s="655"/>
      <c r="K22" s="1081"/>
    </row>
    <row r="23" spans="1:11" ht="14.25">
      <c r="A23" s="1081"/>
      <c r="B23" s="1081"/>
      <c r="C23" s="1229" t="s">
        <v>129</v>
      </c>
      <c r="D23" s="1230" t="s">
        <v>1173</v>
      </c>
      <c r="E23" s="1230"/>
      <c r="F23" s="463"/>
      <c r="G23" s="464"/>
      <c r="H23" s="655"/>
      <c r="I23" s="655"/>
      <c r="J23" s="655"/>
      <c r="K23" s="1081"/>
    </row>
    <row r="24" spans="1:11" ht="14.25">
      <c r="A24" s="1081"/>
      <c r="B24" s="1081"/>
      <c r="C24" s="1229" t="s">
        <v>130</v>
      </c>
      <c r="D24" s="1081" t="s">
        <v>1170</v>
      </c>
      <c r="E24" s="1230"/>
      <c r="F24" s="463"/>
      <c r="G24" s="464"/>
      <c r="H24" s="655"/>
      <c r="I24" s="655"/>
      <c r="J24" s="655"/>
      <c r="K24" s="1081"/>
    </row>
    <row r="25" spans="1:11" ht="14.25">
      <c r="A25" s="1081"/>
      <c r="B25" s="1081"/>
      <c r="C25" s="1229" t="s">
        <v>1174</v>
      </c>
      <c r="D25" s="1230" t="s">
        <v>2034</v>
      </c>
      <c r="E25" s="1230"/>
      <c r="F25" s="463"/>
      <c r="G25" s="464"/>
      <c r="H25" s="655"/>
      <c r="I25" s="655"/>
      <c r="J25" s="655"/>
      <c r="K25" s="1081"/>
    </row>
    <row r="26" spans="1:11" ht="14.25">
      <c r="A26" s="1081"/>
      <c r="B26" s="1081"/>
      <c r="C26" s="1229" t="s">
        <v>1175</v>
      </c>
      <c r="D26" s="1230" t="s">
        <v>607</v>
      </c>
      <c r="E26" s="1230"/>
      <c r="F26" s="463"/>
      <c r="G26" s="464"/>
      <c r="H26" s="655"/>
      <c r="I26" s="655"/>
      <c r="J26" s="655"/>
      <c r="K26" s="1081"/>
    </row>
    <row r="27" spans="1:11" ht="14.25">
      <c r="A27" s="1081"/>
      <c r="B27" s="1081"/>
      <c r="C27" s="1229" t="s">
        <v>1176</v>
      </c>
      <c r="D27" s="1230" t="s">
        <v>608</v>
      </c>
      <c r="E27" s="1230"/>
      <c r="F27" s="463"/>
      <c r="G27" s="464"/>
      <c r="H27" s="655"/>
      <c r="I27" s="655"/>
      <c r="J27" s="655"/>
      <c r="K27" s="1081"/>
    </row>
    <row r="28" spans="1:11" ht="14.25">
      <c r="A28" s="1081"/>
      <c r="B28" s="1081"/>
      <c r="C28" s="1231"/>
      <c r="D28" s="1223"/>
      <c r="E28" s="1232"/>
      <c r="F28" s="463"/>
      <c r="G28" s="464"/>
      <c r="H28" s="655"/>
      <c r="I28" s="655"/>
      <c r="J28" s="655"/>
      <c r="K28" s="1081"/>
    </row>
    <row r="29" spans="1:11" ht="15">
      <c r="A29" s="1081"/>
      <c r="B29" s="1081"/>
      <c r="C29" s="1224" t="s">
        <v>131</v>
      </c>
      <c r="D29" s="1233"/>
      <c r="E29" s="1233"/>
      <c r="F29" s="1226"/>
      <c r="G29" s="1227"/>
      <c r="H29" s="1228"/>
      <c r="I29" s="1228"/>
      <c r="J29" s="1228"/>
      <c r="K29" s="1081"/>
    </row>
    <row r="30" spans="1:11" ht="14.25">
      <c r="A30" s="1081"/>
      <c r="B30" s="1081"/>
      <c r="C30" s="1229"/>
      <c r="D30" s="460"/>
      <c r="E30" s="460"/>
      <c r="F30" s="463"/>
      <c r="G30" s="464"/>
      <c r="H30" s="655"/>
      <c r="I30" s="655"/>
      <c r="J30" s="655"/>
      <c r="K30" s="1081"/>
    </row>
    <row r="31" spans="1:11" ht="14.25">
      <c r="A31" s="1081"/>
      <c r="B31" s="1081"/>
      <c r="C31" s="1229"/>
      <c r="D31" s="460"/>
      <c r="E31" s="460"/>
      <c r="F31" s="463"/>
      <c r="G31" s="464"/>
      <c r="H31" s="655"/>
      <c r="I31" s="655"/>
      <c r="J31" s="655"/>
      <c r="K31" s="1081"/>
    </row>
    <row r="32" spans="1:11" ht="14.25">
      <c r="A32" s="1081"/>
      <c r="B32" s="1081"/>
      <c r="C32" s="1229"/>
      <c r="D32" s="461"/>
      <c r="E32" s="460"/>
      <c r="F32" s="463"/>
      <c r="G32" s="464"/>
      <c r="H32" s="655"/>
      <c r="I32" s="655"/>
      <c r="J32" s="655"/>
      <c r="K32" s="1081"/>
    </row>
    <row r="33" spans="1:11" ht="14.25">
      <c r="A33" s="1081"/>
      <c r="B33" s="1081"/>
      <c r="C33" s="1229"/>
      <c r="D33" s="1081"/>
      <c r="E33" s="1081"/>
      <c r="F33" s="1234"/>
      <c r="G33" s="1234"/>
      <c r="H33" s="1234"/>
      <c r="I33" s="1234"/>
      <c r="J33" s="1234"/>
      <c r="K33" s="1081"/>
    </row>
    <row r="34" spans="1:11" ht="15">
      <c r="A34" s="1081"/>
      <c r="B34" s="1081"/>
      <c r="C34" s="1235" t="s">
        <v>718</v>
      </c>
      <c r="D34" s="1236"/>
      <c r="E34" s="1236"/>
      <c r="F34" s="1237"/>
      <c r="G34" s="1238">
        <f>SUM(G15:G32)</f>
        <v>0</v>
      </c>
      <c r="H34" s="1239"/>
      <c r="I34" s="1240"/>
      <c r="J34" s="1240"/>
      <c r="K34" s="1081"/>
    </row>
    <row r="35" spans="1:11" ht="14.25">
      <c r="A35" s="1081"/>
      <c r="B35" s="1081"/>
      <c r="C35" s="1081"/>
      <c r="D35" s="1081"/>
      <c r="E35" s="1081"/>
      <c r="F35" s="1081"/>
      <c r="G35" s="1081"/>
      <c r="H35" s="1081"/>
      <c r="I35" s="1081"/>
      <c r="J35" s="1081"/>
      <c r="K35" s="1081"/>
    </row>
    <row r="36" spans="1:11" ht="16.5">
      <c r="A36" s="1081"/>
      <c r="B36" s="1081"/>
      <c r="C36" s="1241" t="s">
        <v>2035</v>
      </c>
      <c r="D36" s="1081"/>
      <c r="E36" s="1081"/>
      <c r="F36" s="1081"/>
      <c r="G36" s="1081"/>
      <c r="H36" s="1081"/>
      <c r="I36" s="1081"/>
      <c r="J36" s="1081"/>
      <c r="K36" s="1081"/>
    </row>
    <row r="37" spans="1:11" ht="16.5">
      <c r="A37" s="1081"/>
      <c r="B37" s="1081"/>
      <c r="C37" s="1242" t="s">
        <v>2033</v>
      </c>
      <c r="D37" s="1081"/>
      <c r="E37" s="1081"/>
      <c r="F37" s="1081"/>
      <c r="G37" s="1081"/>
      <c r="H37" s="1081"/>
      <c r="I37" s="1081"/>
      <c r="J37" s="1081"/>
      <c r="K37" s="1081"/>
    </row>
    <row r="38" spans="1:11" ht="17.25">
      <c r="A38" s="1081"/>
      <c r="B38" s="1081"/>
      <c r="C38" s="1242" t="s">
        <v>2030</v>
      </c>
      <c r="D38" s="1081"/>
      <c r="E38" s="1081"/>
      <c r="F38" s="1081"/>
      <c r="G38" s="1081"/>
      <c r="H38" s="1081"/>
      <c r="I38" s="1081"/>
      <c r="J38" s="1081"/>
      <c r="K38" s="1081"/>
    </row>
    <row r="39" spans="1:11" ht="14.25">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6"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2019-01-17T23:52:40Z</cp:lastPrinted>
  <dcterms:created xsi:type="dcterms:W3CDTF">2007-12-27T18:26:28Z</dcterms:created>
  <dcterms:modified xsi:type="dcterms:W3CDTF">2020-06-22T14:39:42Z</dcterms:modified>
</cp:coreProperties>
</file>